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naypathole/Downloads/"/>
    </mc:Choice>
  </mc:AlternateContent>
  <xr:revisionPtr revIDLastSave="0" documentId="13_ncr:1_{EA6A2B73-3BFA-7F42-9BBF-DA98FBAB153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tore Sales" sheetId="1" r:id="rId1"/>
    <sheet name="lookup" sheetId="2" r:id="rId2"/>
  </sheets>
  <definedNames>
    <definedName name="_xlnm._FilterDatabase" localSheetId="0" hidden="1">'Store Sales'!$A$1:$L$2103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N8" i="1"/>
  <c r="H56" i="1"/>
  <c r="I56" i="1" s="1"/>
  <c r="H104" i="1"/>
  <c r="I104" i="1" s="1"/>
  <c r="H135" i="1"/>
  <c r="I135" i="1" s="1"/>
  <c r="H164" i="1"/>
  <c r="I164" i="1" s="1"/>
  <c r="H274" i="1"/>
  <c r="I274" i="1" s="1"/>
  <c r="H299" i="1"/>
  <c r="I299" i="1" s="1"/>
  <c r="H439" i="1"/>
  <c r="I439" i="1" s="1"/>
  <c r="H1748" i="1"/>
  <c r="I1748" i="1" s="1"/>
  <c r="H1848" i="1"/>
  <c r="I1848" i="1" s="1"/>
  <c r="H1951" i="1"/>
  <c r="I1951" i="1" s="1"/>
  <c r="H2" i="1"/>
  <c r="F2" i="1"/>
  <c r="J2" i="1" s="1"/>
  <c r="F3" i="1"/>
  <c r="F4" i="1"/>
  <c r="J4" i="1" s="1"/>
  <c r="F5" i="1"/>
  <c r="J5" i="1" s="1"/>
  <c r="F6" i="1"/>
  <c r="F7" i="1"/>
  <c r="F8" i="1"/>
  <c r="J8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J21" i="1" s="1"/>
  <c r="F22" i="1"/>
  <c r="F23" i="1"/>
  <c r="F24" i="1"/>
  <c r="F25" i="1"/>
  <c r="F26" i="1"/>
  <c r="F27" i="1"/>
  <c r="F28" i="1"/>
  <c r="F29" i="1"/>
  <c r="J29" i="1" s="1"/>
  <c r="F30" i="1"/>
  <c r="J30" i="1" s="1"/>
  <c r="F31" i="1"/>
  <c r="F32" i="1"/>
  <c r="F33" i="1"/>
  <c r="F34" i="1"/>
  <c r="J34" i="1" s="1"/>
  <c r="F35" i="1"/>
  <c r="F36" i="1"/>
  <c r="F37" i="1"/>
  <c r="F38" i="1"/>
  <c r="F39" i="1"/>
  <c r="F40" i="1"/>
  <c r="F41" i="1"/>
  <c r="F42" i="1"/>
  <c r="F43" i="1"/>
  <c r="F44" i="1"/>
  <c r="F45" i="1"/>
  <c r="F46" i="1"/>
  <c r="J46" i="1" s="1"/>
  <c r="F47" i="1"/>
  <c r="F48" i="1"/>
  <c r="F49" i="1"/>
  <c r="F50" i="1"/>
  <c r="F51" i="1"/>
  <c r="F52" i="1"/>
  <c r="F53" i="1"/>
  <c r="F54" i="1"/>
  <c r="J54" i="1" s="1"/>
  <c r="F55" i="1"/>
  <c r="F56" i="1"/>
  <c r="J56" i="1" s="1"/>
  <c r="F57" i="1"/>
  <c r="F58" i="1"/>
  <c r="F59" i="1"/>
  <c r="F60" i="1"/>
  <c r="J60" i="1" s="1"/>
  <c r="F61" i="1"/>
  <c r="F62" i="1"/>
  <c r="F63" i="1"/>
  <c r="F64" i="1"/>
  <c r="F65" i="1"/>
  <c r="F66" i="1"/>
  <c r="F67" i="1"/>
  <c r="F68" i="1"/>
  <c r="F69" i="1"/>
  <c r="F70" i="1"/>
  <c r="F71" i="1"/>
  <c r="F72" i="1"/>
  <c r="J72" i="1" s="1"/>
  <c r="F73" i="1"/>
  <c r="F74" i="1"/>
  <c r="F75" i="1"/>
  <c r="F76" i="1"/>
  <c r="F77" i="1"/>
  <c r="F78" i="1"/>
  <c r="F79" i="1"/>
  <c r="F80" i="1"/>
  <c r="J80" i="1" s="1"/>
  <c r="F81" i="1"/>
  <c r="F82" i="1"/>
  <c r="J82" i="1" s="1"/>
  <c r="F83" i="1"/>
  <c r="F84" i="1"/>
  <c r="F85" i="1"/>
  <c r="J85" i="1" s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J98" i="1" s="1"/>
  <c r="F99" i="1"/>
  <c r="F100" i="1"/>
  <c r="F101" i="1"/>
  <c r="F102" i="1"/>
  <c r="F103" i="1"/>
  <c r="J103" i="1" s="1"/>
  <c r="F104" i="1"/>
  <c r="J104" i="1" s="1"/>
  <c r="F105" i="1"/>
  <c r="F106" i="1"/>
  <c r="F107" i="1"/>
  <c r="F108" i="1"/>
  <c r="J108" i="1" s="1"/>
  <c r="F109" i="1"/>
  <c r="F110" i="1"/>
  <c r="F111" i="1"/>
  <c r="F112" i="1"/>
  <c r="F113" i="1"/>
  <c r="F114" i="1"/>
  <c r="F115" i="1"/>
  <c r="F116" i="1"/>
  <c r="F117" i="1"/>
  <c r="J117" i="1" s="1"/>
  <c r="F118" i="1"/>
  <c r="F119" i="1"/>
  <c r="J119" i="1" s="1"/>
  <c r="F120" i="1"/>
  <c r="F121" i="1"/>
  <c r="F122" i="1"/>
  <c r="F123" i="1"/>
  <c r="F124" i="1"/>
  <c r="F125" i="1"/>
  <c r="J125" i="1" s="1"/>
  <c r="F126" i="1"/>
  <c r="F127" i="1"/>
  <c r="F128" i="1"/>
  <c r="F129" i="1"/>
  <c r="F130" i="1"/>
  <c r="F131" i="1"/>
  <c r="F132" i="1"/>
  <c r="F133" i="1"/>
  <c r="F134" i="1"/>
  <c r="F135" i="1"/>
  <c r="J135" i="1" s="1"/>
  <c r="F136" i="1"/>
  <c r="F137" i="1"/>
  <c r="F138" i="1"/>
  <c r="J138" i="1" s="1"/>
  <c r="F139" i="1"/>
  <c r="F140" i="1"/>
  <c r="F141" i="1"/>
  <c r="F142" i="1"/>
  <c r="F143" i="1"/>
  <c r="F144" i="1"/>
  <c r="F145" i="1"/>
  <c r="F146" i="1"/>
  <c r="J146" i="1" s="1"/>
  <c r="F147" i="1"/>
  <c r="J147" i="1" s="1"/>
  <c r="F148" i="1"/>
  <c r="F149" i="1"/>
  <c r="F150" i="1"/>
  <c r="F151" i="1"/>
  <c r="J151" i="1" s="1"/>
  <c r="F152" i="1"/>
  <c r="F153" i="1"/>
  <c r="F154" i="1"/>
  <c r="J154" i="1" s="1"/>
  <c r="F155" i="1"/>
  <c r="F156" i="1"/>
  <c r="F157" i="1"/>
  <c r="F158" i="1"/>
  <c r="F159" i="1"/>
  <c r="F160" i="1"/>
  <c r="F161" i="1"/>
  <c r="F162" i="1"/>
  <c r="J162" i="1" s="1"/>
  <c r="F163" i="1"/>
  <c r="J163" i="1" s="1"/>
  <c r="F164" i="1"/>
  <c r="J164" i="1" s="1"/>
  <c r="F165" i="1"/>
  <c r="F166" i="1"/>
  <c r="F167" i="1"/>
  <c r="F168" i="1"/>
  <c r="F169" i="1"/>
  <c r="F170" i="1"/>
  <c r="J170" i="1" s="1"/>
  <c r="F171" i="1"/>
  <c r="F172" i="1"/>
  <c r="F173" i="1"/>
  <c r="F174" i="1"/>
  <c r="F175" i="1"/>
  <c r="F176" i="1"/>
  <c r="F177" i="1"/>
  <c r="F178" i="1"/>
  <c r="F179" i="1"/>
  <c r="J179" i="1" s="1"/>
  <c r="F180" i="1"/>
  <c r="J180" i="1" s="1"/>
  <c r="F181" i="1"/>
  <c r="F182" i="1"/>
  <c r="F183" i="1"/>
  <c r="F184" i="1"/>
  <c r="F185" i="1"/>
  <c r="F186" i="1"/>
  <c r="F187" i="1"/>
  <c r="F188" i="1"/>
  <c r="F189" i="1"/>
  <c r="F190" i="1"/>
  <c r="F191" i="1"/>
  <c r="J191" i="1" s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J207" i="1" s="1"/>
  <c r="F208" i="1"/>
  <c r="F209" i="1"/>
  <c r="F210" i="1"/>
  <c r="F211" i="1"/>
  <c r="J211" i="1" s="1"/>
  <c r="F212" i="1"/>
  <c r="F213" i="1"/>
  <c r="F214" i="1"/>
  <c r="F215" i="1"/>
  <c r="F216" i="1"/>
  <c r="F217" i="1"/>
  <c r="F218" i="1"/>
  <c r="F219" i="1"/>
  <c r="J219" i="1" s="1"/>
  <c r="F220" i="1"/>
  <c r="F221" i="1"/>
  <c r="F222" i="1"/>
  <c r="F223" i="1"/>
  <c r="F224" i="1"/>
  <c r="F225" i="1"/>
  <c r="F226" i="1"/>
  <c r="J226" i="1" s="1"/>
  <c r="F227" i="1"/>
  <c r="F228" i="1"/>
  <c r="F229" i="1"/>
  <c r="F230" i="1"/>
  <c r="F231" i="1"/>
  <c r="F232" i="1"/>
  <c r="F233" i="1"/>
  <c r="F234" i="1"/>
  <c r="J234" i="1" s="1"/>
  <c r="F235" i="1"/>
  <c r="J235" i="1" s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J251" i="1" s="1"/>
  <c r="F252" i="1"/>
  <c r="F253" i="1"/>
  <c r="F254" i="1"/>
  <c r="F255" i="1"/>
  <c r="F256" i="1"/>
  <c r="F257" i="1"/>
  <c r="F258" i="1"/>
  <c r="J258" i="1" s="1"/>
  <c r="F259" i="1"/>
  <c r="J259" i="1" s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J274" i="1" s="1"/>
  <c r="F275" i="1"/>
  <c r="F276" i="1"/>
  <c r="F277" i="1"/>
  <c r="F278" i="1"/>
  <c r="F279" i="1"/>
  <c r="F280" i="1"/>
  <c r="F281" i="1"/>
  <c r="F282" i="1"/>
  <c r="F283" i="1"/>
  <c r="J283" i="1" s="1"/>
  <c r="F284" i="1"/>
  <c r="F285" i="1"/>
  <c r="F286" i="1"/>
  <c r="F287" i="1"/>
  <c r="F288" i="1"/>
  <c r="F289" i="1"/>
  <c r="F290" i="1"/>
  <c r="J290" i="1" s="1"/>
  <c r="F291" i="1"/>
  <c r="F292" i="1"/>
  <c r="F293" i="1"/>
  <c r="F294" i="1"/>
  <c r="F295" i="1"/>
  <c r="F296" i="1"/>
  <c r="F297" i="1"/>
  <c r="F298" i="1"/>
  <c r="J298" i="1" s="1"/>
  <c r="F299" i="1"/>
  <c r="J299" i="1" s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J315" i="1" s="1"/>
  <c r="F316" i="1"/>
  <c r="F317" i="1"/>
  <c r="F318" i="1"/>
  <c r="F319" i="1"/>
  <c r="F320" i="1"/>
  <c r="F321" i="1"/>
  <c r="F322" i="1"/>
  <c r="J322" i="1" s="1"/>
  <c r="F323" i="1"/>
  <c r="J323" i="1" s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J338" i="1" s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J354" i="1" s="1"/>
  <c r="F355" i="1"/>
  <c r="F356" i="1"/>
  <c r="F357" i="1"/>
  <c r="F358" i="1"/>
  <c r="F359" i="1"/>
  <c r="F360" i="1"/>
  <c r="F361" i="1"/>
  <c r="F362" i="1"/>
  <c r="J362" i="1" s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J386" i="1" s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J410" i="1" s="1"/>
  <c r="F411" i="1"/>
  <c r="F412" i="1"/>
  <c r="F413" i="1"/>
  <c r="F414" i="1"/>
  <c r="F415" i="1"/>
  <c r="F416" i="1"/>
  <c r="F417" i="1"/>
  <c r="F418" i="1"/>
  <c r="J418" i="1" s="1"/>
  <c r="F419" i="1"/>
  <c r="F420" i="1"/>
  <c r="F421" i="1"/>
  <c r="F422" i="1"/>
  <c r="F423" i="1"/>
  <c r="J423" i="1" s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J439" i="1" s="1"/>
  <c r="F440" i="1"/>
  <c r="F441" i="1"/>
  <c r="F442" i="1"/>
  <c r="F443" i="1"/>
  <c r="F444" i="1"/>
  <c r="F445" i="1"/>
  <c r="F446" i="1"/>
  <c r="F447" i="1"/>
  <c r="J447" i="1" s="1"/>
  <c r="F448" i="1"/>
  <c r="F449" i="1"/>
  <c r="F450" i="1"/>
  <c r="F451" i="1"/>
  <c r="F452" i="1"/>
  <c r="F453" i="1"/>
  <c r="F454" i="1"/>
  <c r="F455" i="1"/>
  <c r="J455" i="1" s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J487" i="1" s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J1453" i="1" s="1"/>
  <c r="F1454" i="1"/>
  <c r="F1455" i="1"/>
  <c r="F1456" i="1"/>
  <c r="F1457" i="1"/>
  <c r="F1458" i="1"/>
  <c r="F1459" i="1"/>
  <c r="F1460" i="1"/>
  <c r="F1461" i="1"/>
  <c r="F1462" i="1"/>
  <c r="F1463" i="1"/>
  <c r="F1464" i="1"/>
  <c r="J1464" i="1" s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J1478" i="1" s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J1492" i="1" s="1"/>
  <c r="F1493" i="1"/>
  <c r="F1494" i="1"/>
  <c r="F1495" i="1"/>
  <c r="F1496" i="1"/>
  <c r="F1497" i="1"/>
  <c r="F1498" i="1"/>
  <c r="F1499" i="1"/>
  <c r="F1500" i="1"/>
  <c r="F1501" i="1"/>
  <c r="F1502" i="1"/>
  <c r="F1503" i="1"/>
  <c r="J1503" i="1" s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J1517" i="1" s="1"/>
  <c r="F1518" i="1"/>
  <c r="F1519" i="1"/>
  <c r="F1520" i="1"/>
  <c r="F1521" i="1"/>
  <c r="F1522" i="1"/>
  <c r="F1523" i="1"/>
  <c r="F1524" i="1"/>
  <c r="F1525" i="1"/>
  <c r="F1526" i="1"/>
  <c r="F1527" i="1"/>
  <c r="F1528" i="1"/>
  <c r="J1528" i="1" s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J1542" i="1" s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J1556" i="1" s="1"/>
  <c r="F1557" i="1"/>
  <c r="F1558" i="1"/>
  <c r="F1559" i="1"/>
  <c r="F1560" i="1"/>
  <c r="F1561" i="1"/>
  <c r="F1562" i="1"/>
  <c r="F1563" i="1"/>
  <c r="F1564" i="1"/>
  <c r="F1565" i="1"/>
  <c r="F1566" i="1"/>
  <c r="F1567" i="1"/>
  <c r="J1567" i="1" s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J1581" i="1" s="1"/>
  <c r="F1582" i="1"/>
  <c r="F1583" i="1"/>
  <c r="F1584" i="1"/>
  <c r="F1585" i="1"/>
  <c r="F1586" i="1"/>
  <c r="F1587" i="1"/>
  <c r="F1588" i="1"/>
  <c r="F1589" i="1"/>
  <c r="F1590" i="1"/>
  <c r="F1591" i="1"/>
  <c r="F1592" i="1"/>
  <c r="J1592" i="1" s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J1606" i="1" s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J1620" i="1" s="1"/>
  <c r="F1621" i="1"/>
  <c r="F1622" i="1"/>
  <c r="F1623" i="1"/>
  <c r="F1624" i="1"/>
  <c r="F1625" i="1"/>
  <c r="F1626" i="1"/>
  <c r="F1627" i="1"/>
  <c r="F1628" i="1"/>
  <c r="F1629" i="1"/>
  <c r="F1630" i="1"/>
  <c r="F1631" i="1"/>
  <c r="J1631" i="1" s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J1645" i="1" s="1"/>
  <c r="F1646" i="1"/>
  <c r="F1647" i="1"/>
  <c r="F1648" i="1"/>
  <c r="F1649" i="1"/>
  <c r="F1650" i="1"/>
  <c r="F1651" i="1"/>
  <c r="F1652" i="1"/>
  <c r="F1653" i="1"/>
  <c r="F1654" i="1"/>
  <c r="F1655" i="1"/>
  <c r="F1656" i="1"/>
  <c r="J1656" i="1" s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J1670" i="1" s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J1684" i="1" s="1"/>
  <c r="F1685" i="1"/>
  <c r="F1686" i="1"/>
  <c r="F1687" i="1"/>
  <c r="F1688" i="1"/>
  <c r="F1689" i="1"/>
  <c r="F1690" i="1"/>
  <c r="F1691" i="1"/>
  <c r="F1692" i="1"/>
  <c r="F1693" i="1"/>
  <c r="F1694" i="1"/>
  <c r="F1695" i="1"/>
  <c r="J1695" i="1" s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J1709" i="1" s="1"/>
  <c r="F1710" i="1"/>
  <c r="F1711" i="1"/>
  <c r="F1712" i="1"/>
  <c r="F1713" i="1"/>
  <c r="F1714" i="1"/>
  <c r="F1715" i="1"/>
  <c r="F1716" i="1"/>
  <c r="F1717" i="1"/>
  <c r="F1718" i="1"/>
  <c r="F1719" i="1"/>
  <c r="F1720" i="1"/>
  <c r="J1720" i="1" s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J1734" i="1" s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J1748" i="1" s="1"/>
  <c r="F1749" i="1"/>
  <c r="F1750" i="1"/>
  <c r="F1751" i="1"/>
  <c r="F1752" i="1"/>
  <c r="F1753" i="1"/>
  <c r="F1754" i="1"/>
  <c r="F1755" i="1"/>
  <c r="F1756" i="1"/>
  <c r="F1757" i="1"/>
  <c r="F1758" i="1"/>
  <c r="F1759" i="1"/>
  <c r="J1759" i="1" s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J1773" i="1" s="1"/>
  <c r="F1774" i="1"/>
  <c r="F1775" i="1"/>
  <c r="F1776" i="1"/>
  <c r="F1777" i="1"/>
  <c r="F1778" i="1"/>
  <c r="F1779" i="1"/>
  <c r="F1780" i="1"/>
  <c r="F1781" i="1"/>
  <c r="F1782" i="1"/>
  <c r="F1783" i="1"/>
  <c r="F1784" i="1"/>
  <c r="J1784" i="1" s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J1798" i="1" s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J1812" i="1" s="1"/>
  <c r="F1813" i="1"/>
  <c r="F1814" i="1"/>
  <c r="F1815" i="1"/>
  <c r="F1816" i="1"/>
  <c r="F1817" i="1"/>
  <c r="F1818" i="1"/>
  <c r="F1819" i="1"/>
  <c r="F1820" i="1"/>
  <c r="F1821" i="1"/>
  <c r="F1822" i="1"/>
  <c r="F1823" i="1"/>
  <c r="J1823" i="1" s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J1837" i="1" s="1"/>
  <c r="F1838" i="1"/>
  <c r="F1839" i="1"/>
  <c r="F1840" i="1"/>
  <c r="F1841" i="1"/>
  <c r="F1842" i="1"/>
  <c r="F1843" i="1"/>
  <c r="F1844" i="1"/>
  <c r="F1845" i="1"/>
  <c r="F1846" i="1"/>
  <c r="F1847" i="1"/>
  <c r="F1848" i="1"/>
  <c r="J1848" i="1" s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J1862" i="1" s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J1876" i="1" s="1"/>
  <c r="F1877" i="1"/>
  <c r="F1878" i="1"/>
  <c r="F1879" i="1"/>
  <c r="F1880" i="1"/>
  <c r="F1881" i="1"/>
  <c r="F1882" i="1"/>
  <c r="F1883" i="1"/>
  <c r="F1884" i="1"/>
  <c r="F1885" i="1"/>
  <c r="F1886" i="1"/>
  <c r="F1887" i="1"/>
  <c r="J1887" i="1" s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J1901" i="1" s="1"/>
  <c r="F1902" i="1"/>
  <c r="F1903" i="1"/>
  <c r="F1904" i="1"/>
  <c r="F1905" i="1"/>
  <c r="F1906" i="1"/>
  <c r="F1907" i="1"/>
  <c r="F1908" i="1"/>
  <c r="F1909" i="1"/>
  <c r="F1910" i="1"/>
  <c r="F1911" i="1"/>
  <c r="F1912" i="1"/>
  <c r="J1912" i="1" s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J1926" i="1" s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J1940" i="1" s="1"/>
  <c r="F1941" i="1"/>
  <c r="F1942" i="1"/>
  <c r="F1943" i="1"/>
  <c r="F1944" i="1"/>
  <c r="F1945" i="1"/>
  <c r="F1946" i="1"/>
  <c r="F1947" i="1"/>
  <c r="F1948" i="1"/>
  <c r="F1949" i="1"/>
  <c r="F1950" i="1"/>
  <c r="F1951" i="1"/>
  <c r="J1951" i="1" s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J1965" i="1" s="1"/>
  <c r="F1966" i="1"/>
  <c r="F1967" i="1"/>
  <c r="F1968" i="1"/>
  <c r="F1969" i="1"/>
  <c r="F1970" i="1"/>
  <c r="F1971" i="1"/>
  <c r="F1972" i="1"/>
  <c r="F1973" i="1"/>
  <c r="F1974" i="1"/>
  <c r="F1975" i="1"/>
  <c r="F1976" i="1"/>
  <c r="J1976" i="1" s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J1990" i="1" s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J2004" i="1" s="1"/>
  <c r="F2005" i="1"/>
  <c r="F2006" i="1"/>
  <c r="F2007" i="1"/>
  <c r="F2008" i="1"/>
  <c r="F2009" i="1"/>
  <c r="F2010" i="1"/>
  <c r="F2011" i="1"/>
  <c r="F2012" i="1"/>
  <c r="F2013" i="1"/>
  <c r="F2014" i="1"/>
  <c r="F2015" i="1"/>
  <c r="J2015" i="1" s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J2029" i="1" s="1"/>
  <c r="F2030" i="1"/>
  <c r="F2031" i="1"/>
  <c r="F2032" i="1"/>
  <c r="F2033" i="1"/>
  <c r="F2034" i="1"/>
  <c r="F2035" i="1"/>
  <c r="F2036" i="1"/>
  <c r="F2037" i="1"/>
  <c r="F2038" i="1"/>
  <c r="F2039" i="1"/>
  <c r="F2040" i="1"/>
  <c r="J2040" i="1" s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J2054" i="1" s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J2068" i="1" s="1"/>
  <c r="F2069" i="1"/>
  <c r="F2070" i="1"/>
  <c r="F2071" i="1"/>
  <c r="F2072" i="1"/>
  <c r="F2073" i="1"/>
  <c r="F2074" i="1"/>
  <c r="F2075" i="1"/>
  <c r="F2076" i="1"/>
  <c r="F2077" i="1"/>
  <c r="F2078" i="1"/>
  <c r="F2079" i="1"/>
  <c r="J2079" i="1" s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J2093" i="1" s="1"/>
  <c r="F2094" i="1"/>
  <c r="F2095" i="1"/>
  <c r="F2096" i="1"/>
  <c r="F2097" i="1"/>
  <c r="F2098" i="1"/>
  <c r="F2099" i="1"/>
  <c r="F2100" i="1"/>
  <c r="F2101" i="1"/>
  <c r="F2102" i="1"/>
  <c r="F2103" i="1"/>
  <c r="J1677" i="1" l="1"/>
  <c r="H1677" i="1"/>
  <c r="I1677" i="1" s="1"/>
  <c r="J1669" i="1"/>
  <c r="H1669" i="1"/>
  <c r="I1669" i="1" s="1"/>
  <c r="J285" i="1"/>
  <c r="H285" i="1"/>
  <c r="I285" i="1" s="1"/>
  <c r="J277" i="1"/>
  <c r="H277" i="1"/>
  <c r="I277" i="1" s="1"/>
  <c r="J269" i="1"/>
  <c r="H269" i="1"/>
  <c r="I269" i="1" s="1"/>
  <c r="J261" i="1"/>
  <c r="H261" i="1"/>
  <c r="I261" i="1" s="1"/>
  <c r="J253" i="1"/>
  <c r="H253" i="1"/>
  <c r="I253" i="1" s="1"/>
  <c r="J245" i="1"/>
  <c r="H245" i="1"/>
  <c r="I245" i="1" s="1"/>
  <c r="J237" i="1"/>
  <c r="H237" i="1"/>
  <c r="I237" i="1" s="1"/>
  <c r="J229" i="1"/>
  <c r="H229" i="1"/>
  <c r="I229" i="1" s="1"/>
  <c r="J221" i="1"/>
  <c r="H221" i="1"/>
  <c r="I221" i="1" s="1"/>
  <c r="J213" i="1"/>
  <c r="H213" i="1"/>
  <c r="I213" i="1" s="1"/>
  <c r="J205" i="1"/>
  <c r="H205" i="1"/>
  <c r="I205" i="1" s="1"/>
  <c r="J197" i="1"/>
  <c r="H197" i="1"/>
  <c r="I197" i="1" s="1"/>
  <c r="J189" i="1"/>
  <c r="H189" i="1"/>
  <c r="I189" i="1" s="1"/>
  <c r="J181" i="1"/>
  <c r="H181" i="1"/>
  <c r="I181" i="1" s="1"/>
  <c r="J173" i="1"/>
  <c r="H173" i="1"/>
  <c r="I173" i="1" s="1"/>
  <c r="J165" i="1"/>
  <c r="H165" i="1"/>
  <c r="I165" i="1" s="1"/>
  <c r="J157" i="1"/>
  <c r="H157" i="1"/>
  <c r="I157" i="1" s="1"/>
  <c r="J149" i="1"/>
  <c r="H149" i="1"/>
  <c r="I149" i="1" s="1"/>
  <c r="J141" i="1"/>
  <c r="H141" i="1"/>
  <c r="I141" i="1" s="1"/>
  <c r="J133" i="1"/>
  <c r="H133" i="1"/>
  <c r="I133" i="1" s="1"/>
  <c r="H2054" i="1"/>
  <c r="I2054" i="1" s="1"/>
  <c r="H1645" i="1"/>
  <c r="I1645" i="1" s="1"/>
  <c r="H1542" i="1"/>
  <c r="I1542" i="1" s="1"/>
  <c r="J1637" i="1"/>
  <c r="H1637" i="1"/>
  <c r="I1637" i="1" s="1"/>
  <c r="J1629" i="1"/>
  <c r="H1629" i="1"/>
  <c r="I1629" i="1" s="1"/>
  <c r="J1621" i="1"/>
  <c r="H1621" i="1"/>
  <c r="I1621" i="1" s="1"/>
  <c r="J1613" i="1"/>
  <c r="H1613" i="1"/>
  <c r="I1613" i="1" s="1"/>
  <c r="J1597" i="1"/>
  <c r="H1597" i="1"/>
  <c r="I1597" i="1" s="1"/>
  <c r="J1589" i="1"/>
  <c r="H1589" i="1"/>
  <c r="I1589" i="1" s="1"/>
  <c r="J1573" i="1"/>
  <c r="H1573" i="1"/>
  <c r="I1573" i="1" s="1"/>
  <c r="J1565" i="1"/>
  <c r="H1565" i="1"/>
  <c r="I1565" i="1" s="1"/>
  <c r="J1557" i="1"/>
  <c r="H1557" i="1"/>
  <c r="I1557" i="1" s="1"/>
  <c r="J1549" i="1"/>
  <c r="H1549" i="1"/>
  <c r="I1549" i="1" s="1"/>
  <c r="J1541" i="1"/>
  <c r="H1541" i="1"/>
  <c r="I1541" i="1" s="1"/>
  <c r="J1533" i="1"/>
  <c r="H1533" i="1"/>
  <c r="I1533" i="1" s="1"/>
  <c r="J1525" i="1"/>
  <c r="H1525" i="1"/>
  <c r="I1525" i="1" s="1"/>
  <c r="J1509" i="1"/>
  <c r="H1509" i="1"/>
  <c r="I1509" i="1" s="1"/>
  <c r="J1501" i="1"/>
  <c r="H1501" i="1"/>
  <c r="I1501" i="1" s="1"/>
  <c r="J1493" i="1"/>
  <c r="H1493" i="1"/>
  <c r="I1493" i="1" s="1"/>
  <c r="J1485" i="1"/>
  <c r="H1485" i="1"/>
  <c r="I1485" i="1" s="1"/>
  <c r="J1477" i="1"/>
  <c r="H1477" i="1"/>
  <c r="I1477" i="1" s="1"/>
  <c r="J1469" i="1"/>
  <c r="H1469" i="1"/>
  <c r="I1469" i="1" s="1"/>
  <c r="J1461" i="1"/>
  <c r="H1461" i="1"/>
  <c r="I1461" i="1" s="1"/>
  <c r="J1445" i="1"/>
  <c r="H1445" i="1"/>
  <c r="I1445" i="1" s="1"/>
  <c r="J1437" i="1"/>
  <c r="H1437" i="1"/>
  <c r="I1437" i="1" s="1"/>
  <c r="J1429" i="1"/>
  <c r="H1429" i="1"/>
  <c r="I1429" i="1" s="1"/>
  <c r="J1421" i="1"/>
  <c r="H1421" i="1"/>
  <c r="I1421" i="1" s="1"/>
  <c r="J1413" i="1"/>
  <c r="H1413" i="1"/>
  <c r="I1413" i="1" s="1"/>
  <c r="J1405" i="1"/>
  <c r="H1405" i="1"/>
  <c r="I1405" i="1" s="1"/>
  <c r="J1397" i="1"/>
  <c r="H1397" i="1"/>
  <c r="I1397" i="1" s="1"/>
  <c r="J1389" i="1"/>
  <c r="H1389" i="1"/>
  <c r="I1389" i="1" s="1"/>
  <c r="J1381" i="1"/>
  <c r="H1381" i="1"/>
  <c r="I1381" i="1" s="1"/>
  <c r="J1373" i="1"/>
  <c r="H1373" i="1"/>
  <c r="I1373" i="1" s="1"/>
  <c r="J1365" i="1"/>
  <c r="H1365" i="1"/>
  <c r="I1365" i="1" s="1"/>
  <c r="J1357" i="1"/>
  <c r="H1357" i="1"/>
  <c r="I1357" i="1" s="1"/>
  <c r="J1349" i="1"/>
  <c r="H1349" i="1"/>
  <c r="I1349" i="1" s="1"/>
  <c r="J1341" i="1"/>
  <c r="H1341" i="1"/>
  <c r="I1341" i="1" s="1"/>
  <c r="J1333" i="1"/>
  <c r="H1333" i="1"/>
  <c r="I1333" i="1" s="1"/>
  <c r="J1325" i="1"/>
  <c r="H1325" i="1"/>
  <c r="I1325" i="1" s="1"/>
  <c r="J1317" i="1"/>
  <c r="H1317" i="1"/>
  <c r="I1317" i="1" s="1"/>
  <c r="J1309" i="1"/>
  <c r="H1309" i="1"/>
  <c r="I1309" i="1" s="1"/>
  <c r="J1301" i="1"/>
  <c r="H1301" i="1"/>
  <c r="I1301" i="1" s="1"/>
  <c r="J1293" i="1"/>
  <c r="H1293" i="1"/>
  <c r="I1293" i="1" s="1"/>
  <c r="J1285" i="1"/>
  <c r="H1285" i="1"/>
  <c r="I1285" i="1" s="1"/>
  <c r="J1277" i="1"/>
  <c r="H1277" i="1"/>
  <c r="I1277" i="1" s="1"/>
  <c r="J1269" i="1"/>
  <c r="H1269" i="1"/>
  <c r="I1269" i="1" s="1"/>
  <c r="J1261" i="1"/>
  <c r="H1261" i="1"/>
  <c r="I1261" i="1" s="1"/>
  <c r="J1253" i="1"/>
  <c r="H1253" i="1"/>
  <c r="I1253" i="1" s="1"/>
  <c r="J1245" i="1"/>
  <c r="H1245" i="1"/>
  <c r="I1245" i="1" s="1"/>
  <c r="J1237" i="1"/>
  <c r="H1237" i="1"/>
  <c r="I1237" i="1" s="1"/>
  <c r="J1229" i="1"/>
  <c r="H1229" i="1"/>
  <c r="I1229" i="1" s="1"/>
  <c r="J1221" i="1"/>
  <c r="H1221" i="1"/>
  <c r="I1221" i="1" s="1"/>
  <c r="J1213" i="1"/>
  <c r="H1213" i="1"/>
  <c r="I1213" i="1" s="1"/>
  <c r="J1205" i="1"/>
  <c r="H1205" i="1"/>
  <c r="I1205" i="1" s="1"/>
  <c r="J1197" i="1"/>
  <c r="H1197" i="1"/>
  <c r="I1197" i="1" s="1"/>
  <c r="J1189" i="1"/>
  <c r="H1189" i="1"/>
  <c r="I1189" i="1" s="1"/>
  <c r="J1181" i="1"/>
  <c r="H1181" i="1"/>
  <c r="I1181" i="1" s="1"/>
  <c r="J1173" i="1"/>
  <c r="H1173" i="1"/>
  <c r="I1173" i="1" s="1"/>
  <c r="J1165" i="1"/>
  <c r="H1165" i="1"/>
  <c r="I1165" i="1" s="1"/>
  <c r="J1157" i="1"/>
  <c r="H1157" i="1"/>
  <c r="I1157" i="1" s="1"/>
  <c r="J1149" i="1"/>
  <c r="H1149" i="1"/>
  <c r="I1149" i="1" s="1"/>
  <c r="J1141" i="1"/>
  <c r="H1141" i="1"/>
  <c r="I1141" i="1" s="1"/>
  <c r="J1133" i="1"/>
  <c r="H1133" i="1"/>
  <c r="I1133" i="1" s="1"/>
  <c r="J1125" i="1"/>
  <c r="H1125" i="1"/>
  <c r="I1125" i="1" s="1"/>
  <c r="J1117" i="1"/>
  <c r="H1117" i="1"/>
  <c r="I1117" i="1" s="1"/>
  <c r="J1109" i="1"/>
  <c r="H1109" i="1"/>
  <c r="I1109" i="1" s="1"/>
  <c r="J1101" i="1"/>
  <c r="H1101" i="1"/>
  <c r="I1101" i="1" s="1"/>
  <c r="J1093" i="1"/>
  <c r="H1093" i="1"/>
  <c r="I1093" i="1" s="1"/>
  <c r="J1085" i="1"/>
  <c r="H1085" i="1"/>
  <c r="I1085" i="1" s="1"/>
  <c r="J1077" i="1"/>
  <c r="H1077" i="1"/>
  <c r="I1077" i="1" s="1"/>
  <c r="J1069" i="1"/>
  <c r="H1069" i="1"/>
  <c r="I1069" i="1" s="1"/>
  <c r="J1061" i="1"/>
  <c r="H1061" i="1"/>
  <c r="I1061" i="1" s="1"/>
  <c r="J1053" i="1"/>
  <c r="H1053" i="1"/>
  <c r="I1053" i="1" s="1"/>
  <c r="J1045" i="1"/>
  <c r="H1045" i="1"/>
  <c r="I1045" i="1" s="1"/>
  <c r="J1037" i="1"/>
  <c r="H1037" i="1"/>
  <c r="I1037" i="1" s="1"/>
  <c r="J1029" i="1"/>
  <c r="H1029" i="1"/>
  <c r="I1029" i="1" s="1"/>
  <c r="J1021" i="1"/>
  <c r="H1021" i="1"/>
  <c r="I1021" i="1" s="1"/>
  <c r="J1013" i="1"/>
  <c r="H1013" i="1"/>
  <c r="I1013" i="1" s="1"/>
  <c r="J1005" i="1"/>
  <c r="H1005" i="1"/>
  <c r="I1005" i="1" s="1"/>
  <c r="J997" i="1"/>
  <c r="H997" i="1"/>
  <c r="I997" i="1" s="1"/>
  <c r="J989" i="1"/>
  <c r="H989" i="1"/>
  <c r="I989" i="1" s="1"/>
  <c r="J981" i="1"/>
  <c r="H981" i="1"/>
  <c r="I981" i="1" s="1"/>
  <c r="J973" i="1"/>
  <c r="H973" i="1"/>
  <c r="I973" i="1" s="1"/>
  <c r="J965" i="1"/>
  <c r="H965" i="1"/>
  <c r="I965" i="1" s="1"/>
  <c r="J957" i="1"/>
  <c r="H957" i="1"/>
  <c r="I957" i="1" s="1"/>
  <c r="J949" i="1"/>
  <c r="H949" i="1"/>
  <c r="I949" i="1" s="1"/>
  <c r="J941" i="1"/>
  <c r="H941" i="1"/>
  <c r="I941" i="1" s="1"/>
  <c r="J933" i="1"/>
  <c r="H933" i="1"/>
  <c r="I933" i="1" s="1"/>
  <c r="J925" i="1"/>
  <c r="H925" i="1"/>
  <c r="I925" i="1" s="1"/>
  <c r="J917" i="1"/>
  <c r="H917" i="1"/>
  <c r="I917" i="1" s="1"/>
  <c r="J909" i="1"/>
  <c r="H909" i="1"/>
  <c r="I909" i="1" s="1"/>
  <c r="J901" i="1"/>
  <c r="H901" i="1"/>
  <c r="I901" i="1" s="1"/>
  <c r="J893" i="1"/>
  <c r="H893" i="1"/>
  <c r="I893" i="1" s="1"/>
  <c r="J885" i="1"/>
  <c r="H885" i="1"/>
  <c r="I885" i="1" s="1"/>
  <c r="J877" i="1"/>
  <c r="H877" i="1"/>
  <c r="I877" i="1" s="1"/>
  <c r="J869" i="1"/>
  <c r="H869" i="1"/>
  <c r="I869" i="1" s="1"/>
  <c r="J861" i="1"/>
  <c r="H861" i="1"/>
  <c r="I861" i="1" s="1"/>
  <c r="J853" i="1"/>
  <c r="H853" i="1"/>
  <c r="I853" i="1" s="1"/>
  <c r="J845" i="1"/>
  <c r="H845" i="1"/>
  <c r="I845" i="1" s="1"/>
  <c r="J837" i="1"/>
  <c r="H837" i="1"/>
  <c r="I837" i="1" s="1"/>
  <c r="J829" i="1"/>
  <c r="H829" i="1"/>
  <c r="I829" i="1" s="1"/>
  <c r="J821" i="1"/>
  <c r="H821" i="1"/>
  <c r="I821" i="1" s="1"/>
  <c r="J813" i="1"/>
  <c r="H813" i="1"/>
  <c r="I813" i="1" s="1"/>
  <c r="J805" i="1"/>
  <c r="H805" i="1"/>
  <c r="I805" i="1" s="1"/>
  <c r="J797" i="1"/>
  <c r="H797" i="1"/>
  <c r="I797" i="1" s="1"/>
  <c r="J789" i="1"/>
  <c r="H789" i="1"/>
  <c r="I789" i="1" s="1"/>
  <c r="J781" i="1"/>
  <c r="H781" i="1"/>
  <c r="I781" i="1" s="1"/>
  <c r="J773" i="1"/>
  <c r="H773" i="1"/>
  <c r="I773" i="1" s="1"/>
  <c r="J765" i="1"/>
  <c r="H765" i="1"/>
  <c r="I765" i="1" s="1"/>
  <c r="J757" i="1"/>
  <c r="H757" i="1"/>
  <c r="I757" i="1" s="1"/>
  <c r="J749" i="1"/>
  <c r="H749" i="1"/>
  <c r="I749" i="1" s="1"/>
  <c r="J741" i="1"/>
  <c r="H741" i="1"/>
  <c r="I741" i="1" s="1"/>
  <c r="J733" i="1"/>
  <c r="H733" i="1"/>
  <c r="I733" i="1" s="1"/>
  <c r="J725" i="1"/>
  <c r="H725" i="1"/>
  <c r="I725" i="1" s="1"/>
  <c r="J717" i="1"/>
  <c r="H717" i="1"/>
  <c r="I717" i="1" s="1"/>
  <c r="J709" i="1"/>
  <c r="H709" i="1"/>
  <c r="I709" i="1" s="1"/>
  <c r="J701" i="1"/>
  <c r="H701" i="1"/>
  <c r="I701" i="1" s="1"/>
  <c r="J693" i="1"/>
  <c r="H693" i="1"/>
  <c r="I693" i="1" s="1"/>
  <c r="J685" i="1"/>
  <c r="H685" i="1"/>
  <c r="I685" i="1" s="1"/>
  <c r="J677" i="1"/>
  <c r="H677" i="1"/>
  <c r="I677" i="1" s="1"/>
  <c r="J669" i="1"/>
  <c r="H669" i="1"/>
  <c r="I669" i="1" s="1"/>
  <c r="J661" i="1"/>
  <c r="H661" i="1"/>
  <c r="I661" i="1" s="1"/>
  <c r="J653" i="1"/>
  <c r="H653" i="1"/>
  <c r="I653" i="1" s="1"/>
  <c r="J645" i="1"/>
  <c r="H645" i="1"/>
  <c r="I645" i="1" s="1"/>
  <c r="J637" i="1"/>
  <c r="H637" i="1"/>
  <c r="I637" i="1" s="1"/>
  <c r="J629" i="1"/>
  <c r="H629" i="1"/>
  <c r="I629" i="1" s="1"/>
  <c r="H621" i="1"/>
  <c r="I621" i="1" s="1"/>
  <c r="J621" i="1"/>
  <c r="J613" i="1"/>
  <c r="H613" i="1"/>
  <c r="I613" i="1" s="1"/>
  <c r="J605" i="1"/>
  <c r="H605" i="1"/>
  <c r="I605" i="1" s="1"/>
  <c r="J597" i="1"/>
  <c r="H597" i="1"/>
  <c r="I597" i="1" s="1"/>
  <c r="J589" i="1"/>
  <c r="H589" i="1"/>
  <c r="I589" i="1" s="1"/>
  <c r="J581" i="1"/>
  <c r="H581" i="1"/>
  <c r="I581" i="1" s="1"/>
  <c r="J573" i="1"/>
  <c r="H573" i="1"/>
  <c r="I573" i="1" s="1"/>
  <c r="J565" i="1"/>
  <c r="H565" i="1"/>
  <c r="I565" i="1" s="1"/>
  <c r="J557" i="1"/>
  <c r="H557" i="1"/>
  <c r="I557" i="1" s="1"/>
  <c r="J549" i="1"/>
  <c r="H549" i="1"/>
  <c r="I549" i="1" s="1"/>
  <c r="J541" i="1"/>
  <c r="H541" i="1"/>
  <c r="I541" i="1" s="1"/>
  <c r="J533" i="1"/>
  <c r="H533" i="1"/>
  <c r="I533" i="1" s="1"/>
  <c r="J525" i="1"/>
  <c r="H525" i="1"/>
  <c r="I525" i="1" s="1"/>
  <c r="J517" i="1"/>
  <c r="H517" i="1"/>
  <c r="I517" i="1" s="1"/>
  <c r="J509" i="1"/>
  <c r="H509" i="1"/>
  <c r="I509" i="1" s="1"/>
  <c r="J501" i="1"/>
  <c r="H501" i="1"/>
  <c r="I501" i="1" s="1"/>
  <c r="J493" i="1"/>
  <c r="H493" i="1"/>
  <c r="I493" i="1" s="1"/>
  <c r="J485" i="1"/>
  <c r="H485" i="1"/>
  <c r="I485" i="1" s="1"/>
  <c r="J477" i="1"/>
  <c r="H477" i="1"/>
  <c r="I477" i="1" s="1"/>
  <c r="J469" i="1"/>
  <c r="H469" i="1"/>
  <c r="I469" i="1" s="1"/>
  <c r="J461" i="1"/>
  <c r="H461" i="1"/>
  <c r="I461" i="1" s="1"/>
  <c r="J453" i="1"/>
  <c r="H453" i="1"/>
  <c r="I453" i="1" s="1"/>
  <c r="J445" i="1"/>
  <c r="H445" i="1"/>
  <c r="I445" i="1" s="1"/>
  <c r="J437" i="1"/>
  <c r="H437" i="1"/>
  <c r="I437" i="1" s="1"/>
  <c r="J429" i="1"/>
  <c r="H429" i="1"/>
  <c r="I429" i="1" s="1"/>
  <c r="J421" i="1"/>
  <c r="H421" i="1"/>
  <c r="I421" i="1" s="1"/>
  <c r="J413" i="1"/>
  <c r="H413" i="1"/>
  <c r="I413" i="1" s="1"/>
  <c r="J405" i="1"/>
  <c r="H405" i="1"/>
  <c r="I405" i="1" s="1"/>
  <c r="J397" i="1"/>
  <c r="H397" i="1"/>
  <c r="I397" i="1" s="1"/>
  <c r="J389" i="1"/>
  <c r="H389" i="1"/>
  <c r="I389" i="1" s="1"/>
  <c r="J381" i="1"/>
  <c r="H381" i="1"/>
  <c r="I381" i="1" s="1"/>
  <c r="J373" i="1"/>
  <c r="H373" i="1"/>
  <c r="I373" i="1" s="1"/>
  <c r="J365" i="1"/>
  <c r="H365" i="1"/>
  <c r="I365" i="1" s="1"/>
  <c r="J357" i="1"/>
  <c r="H357" i="1"/>
  <c r="I357" i="1" s="1"/>
  <c r="J349" i="1"/>
  <c r="H349" i="1"/>
  <c r="I349" i="1" s="1"/>
  <c r="J341" i="1"/>
  <c r="H341" i="1"/>
  <c r="I341" i="1" s="1"/>
  <c r="J333" i="1"/>
  <c r="H333" i="1"/>
  <c r="I333" i="1" s="1"/>
  <c r="J325" i="1"/>
  <c r="H325" i="1"/>
  <c r="I325" i="1" s="1"/>
  <c r="J317" i="1"/>
  <c r="H317" i="1"/>
  <c r="I317" i="1" s="1"/>
  <c r="J309" i="1"/>
  <c r="H309" i="1"/>
  <c r="I309" i="1" s="1"/>
  <c r="J301" i="1"/>
  <c r="H301" i="1"/>
  <c r="I301" i="1" s="1"/>
  <c r="J293" i="1"/>
  <c r="H293" i="1"/>
  <c r="I293" i="1" s="1"/>
  <c r="J2100" i="1"/>
  <c r="H2100" i="1"/>
  <c r="I2100" i="1" s="1"/>
  <c r="J2092" i="1"/>
  <c r="H2092" i="1"/>
  <c r="I2092" i="1" s="1"/>
  <c r="J2084" i="1"/>
  <c r="H2084" i="1"/>
  <c r="I2084" i="1" s="1"/>
  <c r="J2076" i="1"/>
  <c r="H2076" i="1"/>
  <c r="I2076" i="1" s="1"/>
  <c r="J2060" i="1"/>
  <c r="H2060" i="1"/>
  <c r="I2060" i="1" s="1"/>
  <c r="J2052" i="1"/>
  <c r="H2052" i="1"/>
  <c r="I2052" i="1" s="1"/>
  <c r="J2044" i="1"/>
  <c r="H2044" i="1"/>
  <c r="I2044" i="1" s="1"/>
  <c r="J2036" i="1"/>
  <c r="H2036" i="1"/>
  <c r="I2036" i="1" s="1"/>
  <c r="J2028" i="1"/>
  <c r="H2028" i="1"/>
  <c r="I2028" i="1" s="1"/>
  <c r="J2020" i="1"/>
  <c r="H2020" i="1"/>
  <c r="I2020" i="1" s="1"/>
  <c r="J2012" i="1"/>
  <c r="H2012" i="1"/>
  <c r="I2012" i="1" s="1"/>
  <c r="J1996" i="1"/>
  <c r="H1996" i="1"/>
  <c r="I1996" i="1" s="1"/>
  <c r="J1988" i="1"/>
  <c r="H1988" i="1"/>
  <c r="I1988" i="1" s="1"/>
  <c r="J1980" i="1"/>
  <c r="H1980" i="1"/>
  <c r="I1980" i="1" s="1"/>
  <c r="J1972" i="1"/>
  <c r="H1972" i="1"/>
  <c r="I1972" i="1" s="1"/>
  <c r="J1964" i="1"/>
  <c r="H1964" i="1"/>
  <c r="I1964" i="1" s="1"/>
  <c r="J1956" i="1"/>
  <c r="H1956" i="1"/>
  <c r="I1956" i="1" s="1"/>
  <c r="J1948" i="1"/>
  <c r="H1948" i="1"/>
  <c r="I1948" i="1" s="1"/>
  <c r="J1932" i="1"/>
  <c r="H1932" i="1"/>
  <c r="I1932" i="1" s="1"/>
  <c r="J1924" i="1"/>
  <c r="H1924" i="1"/>
  <c r="I1924" i="1" s="1"/>
  <c r="J1916" i="1"/>
  <c r="H1916" i="1"/>
  <c r="I1916" i="1" s="1"/>
  <c r="J1908" i="1"/>
  <c r="H1908" i="1"/>
  <c r="I1908" i="1" s="1"/>
  <c r="J1900" i="1"/>
  <c r="H1900" i="1"/>
  <c r="I1900" i="1" s="1"/>
  <c r="J1892" i="1"/>
  <c r="H1892" i="1"/>
  <c r="I1892" i="1" s="1"/>
  <c r="J1884" i="1"/>
  <c r="H1884" i="1"/>
  <c r="I1884" i="1" s="1"/>
  <c r="J1868" i="1"/>
  <c r="H1868" i="1"/>
  <c r="I1868" i="1" s="1"/>
  <c r="J1860" i="1"/>
  <c r="H1860" i="1"/>
  <c r="I1860" i="1" s="1"/>
  <c r="J1852" i="1"/>
  <c r="H1852" i="1"/>
  <c r="I1852" i="1" s="1"/>
  <c r="J1844" i="1"/>
  <c r="H1844" i="1"/>
  <c r="I1844" i="1" s="1"/>
  <c r="J1836" i="1"/>
  <c r="H1836" i="1"/>
  <c r="I1836" i="1" s="1"/>
  <c r="J1828" i="1"/>
  <c r="H1828" i="1"/>
  <c r="I1828" i="1" s="1"/>
  <c r="J1820" i="1"/>
  <c r="H1820" i="1"/>
  <c r="I1820" i="1" s="1"/>
  <c r="J1804" i="1"/>
  <c r="H1804" i="1"/>
  <c r="I1804" i="1" s="1"/>
  <c r="J1796" i="1"/>
  <c r="H1796" i="1"/>
  <c r="I1796" i="1" s="1"/>
  <c r="J1788" i="1"/>
  <c r="H1788" i="1"/>
  <c r="I1788" i="1" s="1"/>
  <c r="J1780" i="1"/>
  <c r="H1780" i="1"/>
  <c r="I1780" i="1" s="1"/>
  <c r="J1772" i="1"/>
  <c r="H1772" i="1"/>
  <c r="I1772" i="1" s="1"/>
  <c r="J1764" i="1"/>
  <c r="H1764" i="1"/>
  <c r="I1764" i="1" s="1"/>
  <c r="J1756" i="1"/>
  <c r="H1756" i="1"/>
  <c r="I1756" i="1" s="1"/>
  <c r="J1740" i="1"/>
  <c r="H1740" i="1"/>
  <c r="I1740" i="1" s="1"/>
  <c r="J1732" i="1"/>
  <c r="H1732" i="1"/>
  <c r="I1732" i="1" s="1"/>
  <c r="J1724" i="1"/>
  <c r="H1724" i="1"/>
  <c r="I1724" i="1" s="1"/>
  <c r="J1716" i="1"/>
  <c r="H1716" i="1"/>
  <c r="I1716" i="1" s="1"/>
  <c r="J1708" i="1"/>
  <c r="H1708" i="1"/>
  <c r="I1708" i="1" s="1"/>
  <c r="J1700" i="1"/>
  <c r="H1700" i="1"/>
  <c r="I1700" i="1" s="1"/>
  <c r="J1692" i="1"/>
  <c r="H1692" i="1"/>
  <c r="I1692" i="1" s="1"/>
  <c r="J1676" i="1"/>
  <c r="H1676" i="1"/>
  <c r="I1676" i="1" s="1"/>
  <c r="J1668" i="1"/>
  <c r="H1668" i="1"/>
  <c r="I1668" i="1" s="1"/>
  <c r="J1660" i="1"/>
  <c r="H1660" i="1"/>
  <c r="I1660" i="1" s="1"/>
  <c r="J1652" i="1"/>
  <c r="H1652" i="1"/>
  <c r="I1652" i="1" s="1"/>
  <c r="J1644" i="1"/>
  <c r="H1644" i="1"/>
  <c r="I1644" i="1" s="1"/>
  <c r="J1636" i="1"/>
  <c r="H1636" i="1"/>
  <c r="I1636" i="1" s="1"/>
  <c r="J1628" i="1"/>
  <c r="H1628" i="1"/>
  <c r="I1628" i="1" s="1"/>
  <c r="J1612" i="1"/>
  <c r="H1612" i="1"/>
  <c r="I1612" i="1" s="1"/>
  <c r="J1604" i="1"/>
  <c r="H1604" i="1"/>
  <c r="I1604" i="1" s="1"/>
  <c r="J1596" i="1"/>
  <c r="H1596" i="1"/>
  <c r="I1596" i="1" s="1"/>
  <c r="J1588" i="1"/>
  <c r="H1588" i="1"/>
  <c r="I1588" i="1" s="1"/>
  <c r="J1580" i="1"/>
  <c r="H1580" i="1"/>
  <c r="I1580" i="1" s="1"/>
  <c r="J1572" i="1"/>
  <c r="H1572" i="1"/>
  <c r="I1572" i="1" s="1"/>
  <c r="J1564" i="1"/>
  <c r="H1564" i="1"/>
  <c r="I1564" i="1" s="1"/>
  <c r="J1548" i="1"/>
  <c r="H1548" i="1"/>
  <c r="I1548" i="1" s="1"/>
  <c r="J1540" i="1"/>
  <c r="H1540" i="1"/>
  <c r="I1540" i="1" s="1"/>
  <c r="J1532" i="1"/>
  <c r="H1532" i="1"/>
  <c r="I1532" i="1" s="1"/>
  <c r="J1524" i="1"/>
  <c r="H1524" i="1"/>
  <c r="I1524" i="1" s="1"/>
  <c r="J1516" i="1"/>
  <c r="H1516" i="1"/>
  <c r="I1516" i="1" s="1"/>
  <c r="J1508" i="1"/>
  <c r="H1508" i="1"/>
  <c r="I1508" i="1" s="1"/>
  <c r="J1500" i="1"/>
  <c r="H1500" i="1"/>
  <c r="I1500" i="1" s="1"/>
  <c r="J1484" i="1"/>
  <c r="H1484" i="1"/>
  <c r="I1484" i="1" s="1"/>
  <c r="J1476" i="1"/>
  <c r="H1476" i="1"/>
  <c r="I1476" i="1" s="1"/>
  <c r="J1468" i="1"/>
  <c r="H1468" i="1"/>
  <c r="I1468" i="1" s="1"/>
  <c r="J1460" i="1"/>
  <c r="H1460" i="1"/>
  <c r="I1460" i="1" s="1"/>
  <c r="J1452" i="1"/>
  <c r="H1452" i="1"/>
  <c r="I1452" i="1" s="1"/>
  <c r="J1444" i="1"/>
  <c r="H1444" i="1"/>
  <c r="I1444" i="1" s="1"/>
  <c r="J1436" i="1"/>
  <c r="H1436" i="1"/>
  <c r="I1436" i="1" s="1"/>
  <c r="J1428" i="1"/>
  <c r="H1428" i="1"/>
  <c r="I1428" i="1" s="1"/>
  <c r="J1420" i="1"/>
  <c r="H1420" i="1"/>
  <c r="I1420" i="1" s="1"/>
  <c r="J1412" i="1"/>
  <c r="H1412" i="1"/>
  <c r="I1412" i="1" s="1"/>
  <c r="J1404" i="1"/>
  <c r="H1404" i="1"/>
  <c r="I1404" i="1" s="1"/>
  <c r="J1396" i="1"/>
  <c r="H1396" i="1"/>
  <c r="I1396" i="1" s="1"/>
  <c r="J1388" i="1"/>
  <c r="H1388" i="1"/>
  <c r="I1388" i="1" s="1"/>
  <c r="J1380" i="1"/>
  <c r="H1380" i="1"/>
  <c r="I1380" i="1" s="1"/>
  <c r="J1372" i="1"/>
  <c r="H1372" i="1"/>
  <c r="I1372" i="1" s="1"/>
  <c r="J1364" i="1"/>
  <c r="H1364" i="1"/>
  <c r="I1364" i="1" s="1"/>
  <c r="J1356" i="1"/>
  <c r="H1356" i="1"/>
  <c r="I1356" i="1" s="1"/>
  <c r="J1348" i="1"/>
  <c r="H1348" i="1"/>
  <c r="I1348" i="1" s="1"/>
  <c r="J1340" i="1"/>
  <c r="H1340" i="1"/>
  <c r="I1340" i="1" s="1"/>
  <c r="J1332" i="1"/>
  <c r="H1332" i="1"/>
  <c r="I1332" i="1" s="1"/>
  <c r="J1324" i="1"/>
  <c r="H1324" i="1"/>
  <c r="I1324" i="1" s="1"/>
  <c r="J1316" i="1"/>
  <c r="H1316" i="1"/>
  <c r="I1316" i="1" s="1"/>
  <c r="J1308" i="1"/>
  <c r="H1308" i="1"/>
  <c r="I1308" i="1" s="1"/>
  <c r="J1300" i="1"/>
  <c r="H1300" i="1"/>
  <c r="I1300" i="1" s="1"/>
  <c r="J1292" i="1"/>
  <c r="H1292" i="1"/>
  <c r="I1292" i="1" s="1"/>
  <c r="J1284" i="1"/>
  <c r="H1284" i="1"/>
  <c r="I1284" i="1" s="1"/>
  <c r="J1276" i="1"/>
  <c r="H1276" i="1"/>
  <c r="I1276" i="1" s="1"/>
  <c r="J1268" i="1"/>
  <c r="H1268" i="1"/>
  <c r="I1268" i="1" s="1"/>
  <c r="J1260" i="1"/>
  <c r="H1260" i="1"/>
  <c r="I1260" i="1" s="1"/>
  <c r="J1252" i="1"/>
  <c r="H1252" i="1"/>
  <c r="I1252" i="1" s="1"/>
  <c r="J1244" i="1"/>
  <c r="H1244" i="1"/>
  <c r="I1244" i="1" s="1"/>
  <c r="J1236" i="1"/>
  <c r="H1236" i="1"/>
  <c r="I1236" i="1" s="1"/>
  <c r="J1228" i="1"/>
  <c r="H1228" i="1"/>
  <c r="I1228" i="1" s="1"/>
  <c r="J1220" i="1"/>
  <c r="H1220" i="1"/>
  <c r="I1220" i="1" s="1"/>
  <c r="J1212" i="1"/>
  <c r="H1212" i="1"/>
  <c r="I1212" i="1" s="1"/>
  <c r="J1204" i="1"/>
  <c r="H1204" i="1"/>
  <c r="I1204" i="1" s="1"/>
  <c r="J1196" i="1"/>
  <c r="H1196" i="1"/>
  <c r="I1196" i="1" s="1"/>
  <c r="J1188" i="1"/>
  <c r="H1188" i="1"/>
  <c r="I1188" i="1" s="1"/>
  <c r="J1180" i="1"/>
  <c r="H1180" i="1"/>
  <c r="I1180" i="1" s="1"/>
  <c r="J1172" i="1"/>
  <c r="H1172" i="1"/>
  <c r="I1172" i="1" s="1"/>
  <c r="J1164" i="1"/>
  <c r="H1164" i="1"/>
  <c r="I1164" i="1" s="1"/>
  <c r="J1156" i="1"/>
  <c r="H1156" i="1"/>
  <c r="I1156" i="1" s="1"/>
  <c r="J1148" i="1"/>
  <c r="H1148" i="1"/>
  <c r="I1148" i="1" s="1"/>
  <c r="J1140" i="1"/>
  <c r="H1140" i="1"/>
  <c r="I1140" i="1" s="1"/>
  <c r="J1132" i="1"/>
  <c r="H1132" i="1"/>
  <c r="I1132" i="1" s="1"/>
  <c r="J1124" i="1"/>
  <c r="H1124" i="1"/>
  <c r="I1124" i="1" s="1"/>
  <c r="J1116" i="1"/>
  <c r="H1116" i="1"/>
  <c r="I1116" i="1" s="1"/>
  <c r="J1108" i="1"/>
  <c r="H1108" i="1"/>
  <c r="I1108" i="1" s="1"/>
  <c r="J1100" i="1"/>
  <c r="H1100" i="1"/>
  <c r="I1100" i="1" s="1"/>
  <c r="J1092" i="1"/>
  <c r="H1092" i="1"/>
  <c r="I1092" i="1" s="1"/>
  <c r="J1084" i="1"/>
  <c r="H1084" i="1"/>
  <c r="I1084" i="1" s="1"/>
  <c r="J1076" i="1"/>
  <c r="H1076" i="1"/>
  <c r="I1076" i="1" s="1"/>
  <c r="J1068" i="1"/>
  <c r="H1068" i="1"/>
  <c r="I1068" i="1" s="1"/>
  <c r="J1060" i="1"/>
  <c r="H1060" i="1"/>
  <c r="I1060" i="1" s="1"/>
  <c r="J1052" i="1"/>
  <c r="H1052" i="1"/>
  <c r="I1052" i="1" s="1"/>
  <c r="J1044" i="1"/>
  <c r="H1044" i="1"/>
  <c r="I1044" i="1" s="1"/>
  <c r="J1036" i="1"/>
  <c r="H1036" i="1"/>
  <c r="I1036" i="1" s="1"/>
  <c r="J1028" i="1"/>
  <c r="H1028" i="1"/>
  <c r="I1028" i="1" s="1"/>
  <c r="J1020" i="1"/>
  <c r="H1020" i="1"/>
  <c r="I1020" i="1" s="1"/>
  <c r="J1012" i="1"/>
  <c r="H1012" i="1"/>
  <c r="I1012" i="1" s="1"/>
  <c r="J1004" i="1"/>
  <c r="H1004" i="1"/>
  <c r="I1004" i="1" s="1"/>
  <c r="J996" i="1"/>
  <c r="H996" i="1"/>
  <c r="I996" i="1" s="1"/>
  <c r="J988" i="1"/>
  <c r="H988" i="1"/>
  <c r="I988" i="1" s="1"/>
  <c r="J980" i="1"/>
  <c r="H980" i="1"/>
  <c r="I980" i="1" s="1"/>
  <c r="J972" i="1"/>
  <c r="H972" i="1"/>
  <c r="I972" i="1" s="1"/>
  <c r="J964" i="1"/>
  <c r="H964" i="1"/>
  <c r="I964" i="1" s="1"/>
  <c r="J956" i="1"/>
  <c r="H956" i="1"/>
  <c r="I956" i="1" s="1"/>
  <c r="J948" i="1"/>
  <c r="H948" i="1"/>
  <c r="I948" i="1" s="1"/>
  <c r="J940" i="1"/>
  <c r="H940" i="1"/>
  <c r="I940" i="1" s="1"/>
  <c r="J932" i="1"/>
  <c r="H932" i="1"/>
  <c r="I932" i="1" s="1"/>
  <c r="J924" i="1"/>
  <c r="H924" i="1"/>
  <c r="I924" i="1" s="1"/>
  <c r="J916" i="1"/>
  <c r="H916" i="1"/>
  <c r="I916" i="1" s="1"/>
  <c r="J908" i="1"/>
  <c r="H908" i="1"/>
  <c r="I908" i="1" s="1"/>
  <c r="J900" i="1"/>
  <c r="H900" i="1"/>
  <c r="I900" i="1" s="1"/>
  <c r="J892" i="1"/>
  <c r="H892" i="1"/>
  <c r="I892" i="1" s="1"/>
  <c r="J884" i="1"/>
  <c r="H884" i="1"/>
  <c r="I884" i="1" s="1"/>
  <c r="J876" i="1"/>
  <c r="H876" i="1"/>
  <c r="I876" i="1" s="1"/>
  <c r="J868" i="1"/>
  <c r="H868" i="1"/>
  <c r="I868" i="1" s="1"/>
  <c r="J860" i="1"/>
  <c r="H860" i="1"/>
  <c r="I860" i="1" s="1"/>
  <c r="J852" i="1"/>
  <c r="H852" i="1"/>
  <c r="I852" i="1" s="1"/>
  <c r="J844" i="1"/>
  <c r="H844" i="1"/>
  <c r="I844" i="1" s="1"/>
  <c r="J836" i="1"/>
  <c r="H836" i="1"/>
  <c r="I836" i="1" s="1"/>
  <c r="J828" i="1"/>
  <c r="H828" i="1"/>
  <c r="I828" i="1" s="1"/>
  <c r="J820" i="1"/>
  <c r="H820" i="1"/>
  <c r="I820" i="1" s="1"/>
  <c r="J812" i="1"/>
  <c r="H812" i="1"/>
  <c r="I812" i="1" s="1"/>
  <c r="J804" i="1"/>
  <c r="H804" i="1"/>
  <c r="I804" i="1" s="1"/>
  <c r="J796" i="1"/>
  <c r="H796" i="1"/>
  <c r="I796" i="1" s="1"/>
  <c r="J788" i="1"/>
  <c r="H788" i="1"/>
  <c r="I788" i="1" s="1"/>
  <c r="J780" i="1"/>
  <c r="H780" i="1"/>
  <c r="I780" i="1" s="1"/>
  <c r="J772" i="1"/>
  <c r="H772" i="1"/>
  <c r="I772" i="1" s="1"/>
  <c r="J764" i="1"/>
  <c r="H764" i="1"/>
  <c r="I764" i="1" s="1"/>
  <c r="J756" i="1"/>
  <c r="H756" i="1"/>
  <c r="I756" i="1" s="1"/>
  <c r="J748" i="1"/>
  <c r="H748" i="1"/>
  <c r="I748" i="1" s="1"/>
  <c r="J740" i="1"/>
  <c r="H740" i="1"/>
  <c r="I740" i="1" s="1"/>
  <c r="J732" i="1"/>
  <c r="H732" i="1"/>
  <c r="I732" i="1" s="1"/>
  <c r="J724" i="1"/>
  <c r="H724" i="1"/>
  <c r="I724" i="1" s="1"/>
  <c r="J716" i="1"/>
  <c r="H716" i="1"/>
  <c r="I716" i="1" s="1"/>
  <c r="J708" i="1"/>
  <c r="H708" i="1"/>
  <c r="I708" i="1" s="1"/>
  <c r="J700" i="1"/>
  <c r="H700" i="1"/>
  <c r="I700" i="1" s="1"/>
  <c r="J692" i="1"/>
  <c r="H692" i="1"/>
  <c r="I692" i="1" s="1"/>
  <c r="J684" i="1"/>
  <c r="H684" i="1"/>
  <c r="I684" i="1" s="1"/>
  <c r="J676" i="1"/>
  <c r="H676" i="1"/>
  <c r="I676" i="1" s="1"/>
  <c r="J668" i="1"/>
  <c r="H668" i="1"/>
  <c r="I668" i="1" s="1"/>
  <c r="J660" i="1"/>
  <c r="H660" i="1"/>
  <c r="I660" i="1" s="1"/>
  <c r="J652" i="1"/>
  <c r="H652" i="1"/>
  <c r="I652" i="1" s="1"/>
  <c r="J644" i="1"/>
  <c r="H644" i="1"/>
  <c r="I644" i="1" s="1"/>
  <c r="J636" i="1"/>
  <c r="H636" i="1"/>
  <c r="I636" i="1" s="1"/>
  <c r="J628" i="1"/>
  <c r="H628" i="1"/>
  <c r="I628" i="1" s="1"/>
  <c r="J620" i="1"/>
  <c r="H620" i="1"/>
  <c r="I620" i="1" s="1"/>
  <c r="J612" i="1"/>
  <c r="H612" i="1"/>
  <c r="I612" i="1" s="1"/>
  <c r="J604" i="1"/>
  <c r="H604" i="1"/>
  <c r="I604" i="1" s="1"/>
  <c r="J596" i="1"/>
  <c r="H596" i="1"/>
  <c r="I596" i="1" s="1"/>
  <c r="J588" i="1"/>
  <c r="H588" i="1"/>
  <c r="I588" i="1" s="1"/>
  <c r="J580" i="1"/>
  <c r="H580" i="1"/>
  <c r="I580" i="1" s="1"/>
  <c r="J572" i="1"/>
  <c r="H572" i="1"/>
  <c r="I572" i="1" s="1"/>
  <c r="J564" i="1"/>
  <c r="H564" i="1"/>
  <c r="I564" i="1" s="1"/>
  <c r="J556" i="1"/>
  <c r="H556" i="1"/>
  <c r="I556" i="1" s="1"/>
  <c r="J548" i="1"/>
  <c r="H548" i="1"/>
  <c r="I548" i="1" s="1"/>
  <c r="J540" i="1"/>
  <c r="H540" i="1"/>
  <c r="I540" i="1" s="1"/>
  <c r="J532" i="1"/>
  <c r="H532" i="1"/>
  <c r="I532" i="1" s="1"/>
  <c r="J524" i="1"/>
  <c r="H524" i="1"/>
  <c r="I524" i="1" s="1"/>
  <c r="J516" i="1"/>
  <c r="H516" i="1"/>
  <c r="I516" i="1" s="1"/>
  <c r="J508" i="1"/>
  <c r="H508" i="1"/>
  <c r="I508" i="1" s="1"/>
  <c r="J500" i="1"/>
  <c r="H500" i="1"/>
  <c r="I500" i="1" s="1"/>
  <c r="J492" i="1"/>
  <c r="H492" i="1"/>
  <c r="I492" i="1" s="1"/>
  <c r="J484" i="1"/>
  <c r="H484" i="1"/>
  <c r="I484" i="1" s="1"/>
  <c r="J476" i="1"/>
  <c r="H476" i="1"/>
  <c r="I476" i="1" s="1"/>
  <c r="J468" i="1"/>
  <c r="H468" i="1"/>
  <c r="I468" i="1" s="1"/>
  <c r="J460" i="1"/>
  <c r="H460" i="1"/>
  <c r="I460" i="1" s="1"/>
  <c r="J452" i="1"/>
  <c r="H452" i="1"/>
  <c r="I452" i="1" s="1"/>
  <c r="J444" i="1"/>
  <c r="H444" i="1"/>
  <c r="I444" i="1" s="1"/>
  <c r="J436" i="1"/>
  <c r="H436" i="1"/>
  <c r="I436" i="1" s="1"/>
  <c r="J428" i="1"/>
  <c r="H428" i="1"/>
  <c r="I428" i="1" s="1"/>
  <c r="J420" i="1"/>
  <c r="H420" i="1"/>
  <c r="I420" i="1" s="1"/>
  <c r="J412" i="1"/>
  <c r="H412" i="1"/>
  <c r="I412" i="1" s="1"/>
  <c r="J404" i="1"/>
  <c r="H404" i="1"/>
  <c r="I404" i="1" s="1"/>
  <c r="J396" i="1"/>
  <c r="H396" i="1"/>
  <c r="I396" i="1" s="1"/>
  <c r="J388" i="1"/>
  <c r="H388" i="1"/>
  <c r="I388" i="1" s="1"/>
  <c r="J380" i="1"/>
  <c r="H380" i="1"/>
  <c r="I380" i="1" s="1"/>
  <c r="J372" i="1"/>
  <c r="H372" i="1"/>
  <c r="I372" i="1" s="1"/>
  <c r="J364" i="1"/>
  <c r="H364" i="1"/>
  <c r="I364" i="1" s="1"/>
  <c r="J356" i="1"/>
  <c r="H356" i="1"/>
  <c r="I356" i="1" s="1"/>
  <c r="J348" i="1"/>
  <c r="H348" i="1"/>
  <c r="I348" i="1" s="1"/>
  <c r="J340" i="1"/>
  <c r="H340" i="1"/>
  <c r="I340" i="1" s="1"/>
  <c r="J332" i="1"/>
  <c r="H332" i="1"/>
  <c r="I332" i="1" s="1"/>
  <c r="J324" i="1"/>
  <c r="H324" i="1"/>
  <c r="I324" i="1" s="1"/>
  <c r="J316" i="1"/>
  <c r="H316" i="1"/>
  <c r="I316" i="1" s="1"/>
  <c r="J308" i="1"/>
  <c r="H308" i="1"/>
  <c r="I308" i="1" s="1"/>
  <c r="J300" i="1"/>
  <c r="H300" i="1"/>
  <c r="I300" i="1" s="1"/>
  <c r="J292" i="1"/>
  <c r="H292" i="1"/>
  <c r="I292" i="1" s="1"/>
  <c r="J284" i="1"/>
  <c r="H284" i="1"/>
  <c r="I284" i="1" s="1"/>
  <c r="J276" i="1"/>
  <c r="H276" i="1"/>
  <c r="I276" i="1" s="1"/>
  <c r="J268" i="1"/>
  <c r="H268" i="1"/>
  <c r="I268" i="1" s="1"/>
  <c r="J260" i="1"/>
  <c r="H260" i="1"/>
  <c r="I260" i="1" s="1"/>
  <c r="J252" i="1"/>
  <c r="H252" i="1"/>
  <c r="I252" i="1" s="1"/>
  <c r="J244" i="1"/>
  <c r="H244" i="1"/>
  <c r="I244" i="1" s="1"/>
  <c r="J236" i="1"/>
  <c r="H236" i="1"/>
  <c r="I236" i="1" s="1"/>
  <c r="J228" i="1"/>
  <c r="H228" i="1"/>
  <c r="I228" i="1" s="1"/>
  <c r="J220" i="1"/>
  <c r="H220" i="1"/>
  <c r="I220" i="1" s="1"/>
  <c r="H2040" i="1"/>
  <c r="I2040" i="1" s="1"/>
  <c r="H1940" i="1"/>
  <c r="I1940" i="1" s="1"/>
  <c r="H1837" i="1"/>
  <c r="I1837" i="1" s="1"/>
  <c r="H1734" i="1"/>
  <c r="I1734" i="1" s="1"/>
  <c r="H1631" i="1"/>
  <c r="I1631" i="1" s="1"/>
  <c r="H1528" i="1"/>
  <c r="I1528" i="1" s="1"/>
  <c r="J2099" i="1"/>
  <c r="H2099" i="1"/>
  <c r="I2099" i="1" s="1"/>
  <c r="J2091" i="1"/>
  <c r="H2091" i="1"/>
  <c r="I2091" i="1" s="1"/>
  <c r="J2083" i="1"/>
  <c r="H2083" i="1"/>
  <c r="I2083" i="1" s="1"/>
  <c r="H2075" i="1"/>
  <c r="I2075" i="1" s="1"/>
  <c r="J2075" i="1"/>
  <c r="J2067" i="1"/>
  <c r="H2067" i="1"/>
  <c r="I2067" i="1" s="1"/>
  <c r="J2059" i="1"/>
  <c r="H2059" i="1"/>
  <c r="I2059" i="1" s="1"/>
  <c r="J2051" i="1"/>
  <c r="H2051" i="1"/>
  <c r="I2051" i="1" s="1"/>
  <c r="J2043" i="1"/>
  <c r="H2043" i="1"/>
  <c r="I2043" i="1" s="1"/>
  <c r="J2035" i="1"/>
  <c r="H2035" i="1"/>
  <c r="I2035" i="1" s="1"/>
  <c r="J2027" i="1"/>
  <c r="H2027" i="1"/>
  <c r="I2027" i="1" s="1"/>
  <c r="J2019" i="1"/>
  <c r="H2019" i="1"/>
  <c r="I2019" i="1" s="1"/>
  <c r="J2011" i="1"/>
  <c r="H2011" i="1"/>
  <c r="I2011" i="1" s="1"/>
  <c r="J2003" i="1"/>
  <c r="H2003" i="1"/>
  <c r="I2003" i="1" s="1"/>
  <c r="J1995" i="1"/>
  <c r="H1995" i="1"/>
  <c r="I1995" i="1" s="1"/>
  <c r="J1987" i="1"/>
  <c r="H1987" i="1"/>
  <c r="I1987" i="1" s="1"/>
  <c r="J1979" i="1"/>
  <c r="H1979" i="1"/>
  <c r="I1979" i="1" s="1"/>
  <c r="J1971" i="1"/>
  <c r="H1971" i="1"/>
  <c r="I1971" i="1" s="1"/>
  <c r="J1963" i="1"/>
  <c r="H1963" i="1"/>
  <c r="I1963" i="1" s="1"/>
  <c r="J1955" i="1"/>
  <c r="H1955" i="1"/>
  <c r="I1955" i="1" s="1"/>
  <c r="H1947" i="1"/>
  <c r="I1947" i="1" s="1"/>
  <c r="J1947" i="1"/>
  <c r="J1939" i="1"/>
  <c r="H1939" i="1"/>
  <c r="I1939" i="1" s="1"/>
  <c r="J1931" i="1"/>
  <c r="H1931" i="1"/>
  <c r="I1931" i="1" s="1"/>
  <c r="J1923" i="1"/>
  <c r="H1923" i="1"/>
  <c r="I1923" i="1" s="1"/>
  <c r="J1915" i="1"/>
  <c r="H1915" i="1"/>
  <c r="I1915" i="1" s="1"/>
  <c r="J1907" i="1"/>
  <c r="H1907" i="1"/>
  <c r="I1907" i="1" s="1"/>
  <c r="J1899" i="1"/>
  <c r="H1899" i="1"/>
  <c r="I1899" i="1" s="1"/>
  <c r="J1891" i="1"/>
  <c r="H1891" i="1"/>
  <c r="I1891" i="1" s="1"/>
  <c r="J1883" i="1"/>
  <c r="H1883" i="1"/>
  <c r="I1883" i="1" s="1"/>
  <c r="J1875" i="1"/>
  <c r="H1875" i="1"/>
  <c r="I1875" i="1" s="1"/>
  <c r="J1867" i="1"/>
  <c r="H1867" i="1"/>
  <c r="I1867" i="1" s="1"/>
  <c r="J1859" i="1"/>
  <c r="H1859" i="1"/>
  <c r="I1859" i="1" s="1"/>
  <c r="J1851" i="1"/>
  <c r="H1851" i="1"/>
  <c r="I1851" i="1" s="1"/>
  <c r="J1843" i="1"/>
  <c r="H1843" i="1"/>
  <c r="I1843" i="1" s="1"/>
  <c r="J1835" i="1"/>
  <c r="H1835" i="1"/>
  <c r="I1835" i="1" s="1"/>
  <c r="J1827" i="1"/>
  <c r="H1827" i="1"/>
  <c r="I1827" i="1" s="1"/>
  <c r="J1819" i="1"/>
  <c r="H1819" i="1"/>
  <c r="I1819" i="1" s="1"/>
  <c r="J1811" i="1"/>
  <c r="H1811" i="1"/>
  <c r="I1811" i="1" s="1"/>
  <c r="J1803" i="1"/>
  <c r="H1803" i="1"/>
  <c r="I1803" i="1" s="1"/>
  <c r="J1795" i="1"/>
  <c r="H1795" i="1"/>
  <c r="I1795" i="1" s="1"/>
  <c r="J1787" i="1"/>
  <c r="H1787" i="1"/>
  <c r="I1787" i="1" s="1"/>
  <c r="J1779" i="1"/>
  <c r="H1779" i="1"/>
  <c r="I1779" i="1" s="1"/>
  <c r="J1771" i="1"/>
  <c r="H1771" i="1"/>
  <c r="I1771" i="1" s="1"/>
  <c r="J1763" i="1"/>
  <c r="H1763" i="1"/>
  <c r="I1763" i="1" s="1"/>
  <c r="J1755" i="1"/>
  <c r="H1755" i="1"/>
  <c r="I1755" i="1" s="1"/>
  <c r="J1747" i="1"/>
  <c r="H1747" i="1"/>
  <c r="I1747" i="1" s="1"/>
  <c r="J1739" i="1"/>
  <c r="H1739" i="1"/>
  <c r="I1739" i="1" s="1"/>
  <c r="J1731" i="1"/>
  <c r="H1731" i="1"/>
  <c r="I1731" i="1" s="1"/>
  <c r="J1723" i="1"/>
  <c r="H1723" i="1"/>
  <c r="I1723" i="1" s="1"/>
  <c r="J1715" i="1"/>
  <c r="H1715" i="1"/>
  <c r="I1715" i="1" s="1"/>
  <c r="J1707" i="1"/>
  <c r="H1707" i="1"/>
  <c r="I1707" i="1" s="1"/>
  <c r="J1699" i="1"/>
  <c r="H1699" i="1"/>
  <c r="I1699" i="1" s="1"/>
  <c r="J1691" i="1"/>
  <c r="H1691" i="1"/>
  <c r="I1691" i="1" s="1"/>
  <c r="J1683" i="1"/>
  <c r="H1683" i="1"/>
  <c r="I1683" i="1" s="1"/>
  <c r="J1675" i="1"/>
  <c r="H1675" i="1"/>
  <c r="I1675" i="1" s="1"/>
  <c r="J1667" i="1"/>
  <c r="H1667" i="1"/>
  <c r="I1667" i="1" s="1"/>
  <c r="J1659" i="1"/>
  <c r="H1659" i="1"/>
  <c r="I1659" i="1" s="1"/>
  <c r="J1651" i="1"/>
  <c r="H1651" i="1"/>
  <c r="I1651" i="1" s="1"/>
  <c r="J1643" i="1"/>
  <c r="H1643" i="1"/>
  <c r="I1643" i="1" s="1"/>
  <c r="J1635" i="1"/>
  <c r="H1635" i="1"/>
  <c r="I1635" i="1" s="1"/>
  <c r="J1627" i="1"/>
  <c r="H1627" i="1"/>
  <c r="I1627" i="1" s="1"/>
  <c r="J1619" i="1"/>
  <c r="H1619" i="1"/>
  <c r="I1619" i="1" s="1"/>
  <c r="J1611" i="1"/>
  <c r="H1611" i="1"/>
  <c r="I1611" i="1" s="1"/>
  <c r="J1603" i="1"/>
  <c r="H1603" i="1"/>
  <c r="I1603" i="1" s="1"/>
  <c r="J1595" i="1"/>
  <c r="H1595" i="1"/>
  <c r="I1595" i="1" s="1"/>
  <c r="J1587" i="1"/>
  <c r="H1587" i="1"/>
  <c r="I1587" i="1" s="1"/>
  <c r="J1579" i="1"/>
  <c r="H1579" i="1"/>
  <c r="I1579" i="1" s="1"/>
  <c r="J1571" i="1"/>
  <c r="H1571" i="1"/>
  <c r="I1571" i="1" s="1"/>
  <c r="J1563" i="1"/>
  <c r="H1563" i="1"/>
  <c r="I1563" i="1" s="1"/>
  <c r="J1555" i="1"/>
  <c r="H1555" i="1"/>
  <c r="I1555" i="1" s="1"/>
  <c r="J1547" i="1"/>
  <c r="H1547" i="1"/>
  <c r="I1547" i="1" s="1"/>
  <c r="J1539" i="1"/>
  <c r="H1539" i="1"/>
  <c r="I1539" i="1" s="1"/>
  <c r="J1531" i="1"/>
  <c r="H1531" i="1"/>
  <c r="I1531" i="1" s="1"/>
  <c r="J1523" i="1"/>
  <c r="H1523" i="1"/>
  <c r="I1523" i="1" s="1"/>
  <c r="J1515" i="1"/>
  <c r="H1515" i="1"/>
  <c r="I1515" i="1" s="1"/>
  <c r="J1507" i="1"/>
  <c r="H1507" i="1"/>
  <c r="I1507" i="1" s="1"/>
  <c r="J1499" i="1"/>
  <c r="H1499" i="1"/>
  <c r="I1499" i="1" s="1"/>
  <c r="J1491" i="1"/>
  <c r="H1491" i="1"/>
  <c r="I1491" i="1" s="1"/>
  <c r="J1483" i="1"/>
  <c r="H1483" i="1"/>
  <c r="I1483" i="1" s="1"/>
  <c r="J1475" i="1"/>
  <c r="H1475" i="1"/>
  <c r="I1475" i="1" s="1"/>
  <c r="J1467" i="1"/>
  <c r="H1467" i="1"/>
  <c r="I1467" i="1" s="1"/>
  <c r="J1459" i="1"/>
  <c r="H1459" i="1"/>
  <c r="I1459" i="1" s="1"/>
  <c r="J1451" i="1"/>
  <c r="H1451" i="1"/>
  <c r="I1451" i="1" s="1"/>
  <c r="J1443" i="1"/>
  <c r="H1443" i="1"/>
  <c r="I1443" i="1" s="1"/>
  <c r="J1435" i="1"/>
  <c r="H1435" i="1"/>
  <c r="I1435" i="1" s="1"/>
  <c r="J1427" i="1"/>
  <c r="H1427" i="1"/>
  <c r="I1427" i="1" s="1"/>
  <c r="J1419" i="1"/>
  <c r="H1419" i="1"/>
  <c r="I1419" i="1" s="1"/>
  <c r="J1411" i="1"/>
  <c r="H1411" i="1"/>
  <c r="I1411" i="1" s="1"/>
  <c r="J1403" i="1"/>
  <c r="H1403" i="1"/>
  <c r="I1403" i="1" s="1"/>
  <c r="J1395" i="1"/>
  <c r="H1395" i="1"/>
  <c r="I1395" i="1" s="1"/>
  <c r="J1387" i="1"/>
  <c r="H1387" i="1"/>
  <c r="I1387" i="1" s="1"/>
  <c r="J1379" i="1"/>
  <c r="H1379" i="1"/>
  <c r="I1379" i="1" s="1"/>
  <c r="J1371" i="1"/>
  <c r="H1371" i="1"/>
  <c r="I1371" i="1" s="1"/>
  <c r="J1363" i="1"/>
  <c r="H1363" i="1"/>
  <c r="I1363" i="1" s="1"/>
  <c r="J1355" i="1"/>
  <c r="H1355" i="1"/>
  <c r="I1355" i="1" s="1"/>
  <c r="J1347" i="1"/>
  <c r="H1347" i="1"/>
  <c r="I1347" i="1" s="1"/>
  <c r="J1339" i="1"/>
  <c r="H1339" i="1"/>
  <c r="I1339" i="1" s="1"/>
  <c r="J1331" i="1"/>
  <c r="H1331" i="1"/>
  <c r="I1331" i="1" s="1"/>
  <c r="H1323" i="1"/>
  <c r="I1323" i="1" s="1"/>
  <c r="J1323" i="1"/>
  <c r="J1315" i="1"/>
  <c r="H1315" i="1"/>
  <c r="I1315" i="1" s="1"/>
  <c r="J1307" i="1"/>
  <c r="H1307" i="1"/>
  <c r="I1307" i="1" s="1"/>
  <c r="J1299" i="1"/>
  <c r="H1299" i="1"/>
  <c r="I1299" i="1" s="1"/>
  <c r="J1291" i="1"/>
  <c r="H1291" i="1"/>
  <c r="I1291" i="1" s="1"/>
  <c r="J1283" i="1"/>
  <c r="H1283" i="1"/>
  <c r="I1283" i="1" s="1"/>
  <c r="J1275" i="1"/>
  <c r="H1275" i="1"/>
  <c r="I1275" i="1" s="1"/>
  <c r="J1267" i="1"/>
  <c r="H1267" i="1"/>
  <c r="I1267" i="1" s="1"/>
  <c r="J1259" i="1"/>
  <c r="H1259" i="1"/>
  <c r="I1259" i="1" s="1"/>
  <c r="J1251" i="1"/>
  <c r="H1251" i="1"/>
  <c r="I1251" i="1" s="1"/>
  <c r="J1243" i="1"/>
  <c r="H1243" i="1"/>
  <c r="I1243" i="1" s="1"/>
  <c r="J1235" i="1"/>
  <c r="H1235" i="1"/>
  <c r="I1235" i="1" s="1"/>
  <c r="J1227" i="1"/>
  <c r="H1227" i="1"/>
  <c r="I1227" i="1" s="1"/>
  <c r="J1219" i="1"/>
  <c r="H1219" i="1"/>
  <c r="I1219" i="1" s="1"/>
  <c r="J1211" i="1"/>
  <c r="H1211" i="1"/>
  <c r="I1211" i="1" s="1"/>
  <c r="J1203" i="1"/>
  <c r="H1203" i="1"/>
  <c r="I1203" i="1" s="1"/>
  <c r="J1195" i="1"/>
  <c r="H1195" i="1"/>
  <c r="I1195" i="1" s="1"/>
  <c r="J1187" i="1"/>
  <c r="H1187" i="1"/>
  <c r="I1187" i="1" s="1"/>
  <c r="J1179" i="1"/>
  <c r="H1179" i="1"/>
  <c r="I1179" i="1" s="1"/>
  <c r="J1171" i="1"/>
  <c r="H1171" i="1"/>
  <c r="I1171" i="1" s="1"/>
  <c r="J1163" i="1"/>
  <c r="H1163" i="1"/>
  <c r="I1163" i="1" s="1"/>
  <c r="J1155" i="1"/>
  <c r="H1155" i="1"/>
  <c r="I1155" i="1" s="1"/>
  <c r="J1147" i="1"/>
  <c r="H1147" i="1"/>
  <c r="I1147" i="1" s="1"/>
  <c r="J1139" i="1"/>
  <c r="H1139" i="1"/>
  <c r="I1139" i="1" s="1"/>
  <c r="J1131" i="1"/>
  <c r="H1131" i="1"/>
  <c r="I1131" i="1" s="1"/>
  <c r="J1123" i="1"/>
  <c r="H1123" i="1"/>
  <c r="I1123" i="1" s="1"/>
  <c r="J1115" i="1"/>
  <c r="H1115" i="1"/>
  <c r="I1115" i="1" s="1"/>
  <c r="J1107" i="1"/>
  <c r="H1107" i="1"/>
  <c r="I1107" i="1" s="1"/>
  <c r="J1099" i="1"/>
  <c r="H1099" i="1"/>
  <c r="I1099" i="1" s="1"/>
  <c r="J1091" i="1"/>
  <c r="H1091" i="1"/>
  <c r="I1091" i="1" s="1"/>
  <c r="J1083" i="1"/>
  <c r="H1083" i="1"/>
  <c r="I1083" i="1" s="1"/>
  <c r="J1075" i="1"/>
  <c r="H1075" i="1"/>
  <c r="I1075" i="1" s="1"/>
  <c r="J1067" i="1"/>
  <c r="H1067" i="1"/>
  <c r="I1067" i="1" s="1"/>
  <c r="J1059" i="1"/>
  <c r="H1059" i="1"/>
  <c r="I1059" i="1" s="1"/>
  <c r="J1051" i="1"/>
  <c r="H1051" i="1"/>
  <c r="I1051" i="1" s="1"/>
  <c r="J1043" i="1"/>
  <c r="H1043" i="1"/>
  <c r="I1043" i="1" s="1"/>
  <c r="J1035" i="1"/>
  <c r="H1035" i="1"/>
  <c r="I1035" i="1" s="1"/>
  <c r="J1027" i="1"/>
  <c r="H1027" i="1"/>
  <c r="I1027" i="1" s="1"/>
  <c r="J1019" i="1"/>
  <c r="H1019" i="1"/>
  <c r="I1019" i="1" s="1"/>
  <c r="J1011" i="1"/>
  <c r="H1011" i="1"/>
  <c r="I1011" i="1" s="1"/>
  <c r="J1003" i="1"/>
  <c r="H1003" i="1"/>
  <c r="I1003" i="1" s="1"/>
  <c r="J995" i="1"/>
  <c r="H995" i="1"/>
  <c r="I995" i="1" s="1"/>
  <c r="J987" i="1"/>
  <c r="H987" i="1"/>
  <c r="I987" i="1" s="1"/>
  <c r="J979" i="1"/>
  <c r="H979" i="1"/>
  <c r="I979" i="1" s="1"/>
  <c r="J971" i="1"/>
  <c r="H971" i="1"/>
  <c r="I971" i="1" s="1"/>
  <c r="J963" i="1"/>
  <c r="H963" i="1"/>
  <c r="I963" i="1" s="1"/>
  <c r="J955" i="1"/>
  <c r="H955" i="1"/>
  <c r="I955" i="1" s="1"/>
  <c r="J947" i="1"/>
  <c r="H947" i="1"/>
  <c r="I947" i="1" s="1"/>
  <c r="J939" i="1"/>
  <c r="H939" i="1"/>
  <c r="I939" i="1" s="1"/>
  <c r="J931" i="1"/>
  <c r="H931" i="1"/>
  <c r="I931" i="1" s="1"/>
  <c r="J923" i="1"/>
  <c r="H923" i="1"/>
  <c r="I923" i="1" s="1"/>
  <c r="J915" i="1"/>
  <c r="H915" i="1"/>
  <c r="I915" i="1" s="1"/>
  <c r="J907" i="1"/>
  <c r="H907" i="1"/>
  <c r="I907" i="1" s="1"/>
  <c r="J899" i="1"/>
  <c r="H899" i="1"/>
  <c r="I899" i="1" s="1"/>
  <c r="J891" i="1"/>
  <c r="H891" i="1"/>
  <c r="I891" i="1" s="1"/>
  <c r="J883" i="1"/>
  <c r="H883" i="1"/>
  <c r="I883" i="1" s="1"/>
  <c r="J875" i="1"/>
  <c r="H875" i="1"/>
  <c r="I875" i="1" s="1"/>
  <c r="J867" i="1"/>
  <c r="H867" i="1"/>
  <c r="I867" i="1" s="1"/>
  <c r="J859" i="1"/>
  <c r="H859" i="1"/>
  <c r="I859" i="1" s="1"/>
  <c r="J851" i="1"/>
  <c r="H851" i="1"/>
  <c r="I851" i="1" s="1"/>
  <c r="J843" i="1"/>
  <c r="H843" i="1"/>
  <c r="I843" i="1" s="1"/>
  <c r="J835" i="1"/>
  <c r="H835" i="1"/>
  <c r="I835" i="1" s="1"/>
  <c r="J827" i="1"/>
  <c r="H827" i="1"/>
  <c r="I827" i="1" s="1"/>
  <c r="J819" i="1"/>
  <c r="H819" i="1"/>
  <c r="I819" i="1" s="1"/>
  <c r="J811" i="1"/>
  <c r="H811" i="1"/>
  <c r="I811" i="1" s="1"/>
  <c r="J803" i="1"/>
  <c r="H803" i="1"/>
  <c r="I803" i="1" s="1"/>
  <c r="J795" i="1"/>
  <c r="H795" i="1"/>
  <c r="I795" i="1" s="1"/>
  <c r="J787" i="1"/>
  <c r="H787" i="1"/>
  <c r="I787" i="1" s="1"/>
  <c r="J779" i="1"/>
  <c r="H779" i="1"/>
  <c r="I779" i="1" s="1"/>
  <c r="J771" i="1"/>
  <c r="H771" i="1"/>
  <c r="I771" i="1" s="1"/>
  <c r="J763" i="1"/>
  <c r="H763" i="1"/>
  <c r="I763" i="1" s="1"/>
  <c r="J755" i="1"/>
  <c r="H755" i="1"/>
  <c r="I755" i="1" s="1"/>
  <c r="J747" i="1"/>
  <c r="H747" i="1"/>
  <c r="I747" i="1" s="1"/>
  <c r="J739" i="1"/>
  <c r="H739" i="1"/>
  <c r="I739" i="1" s="1"/>
  <c r="J731" i="1"/>
  <c r="H731" i="1"/>
  <c r="I731" i="1" s="1"/>
  <c r="J723" i="1"/>
  <c r="H723" i="1"/>
  <c r="I723" i="1" s="1"/>
  <c r="J715" i="1"/>
  <c r="H715" i="1"/>
  <c r="I715" i="1" s="1"/>
  <c r="J707" i="1"/>
  <c r="H707" i="1"/>
  <c r="I707" i="1" s="1"/>
  <c r="J699" i="1"/>
  <c r="H699" i="1"/>
  <c r="I699" i="1" s="1"/>
  <c r="J691" i="1"/>
  <c r="H691" i="1"/>
  <c r="I691" i="1" s="1"/>
  <c r="J683" i="1"/>
  <c r="H683" i="1"/>
  <c r="I683" i="1" s="1"/>
  <c r="J675" i="1"/>
  <c r="H675" i="1"/>
  <c r="I675" i="1" s="1"/>
  <c r="J667" i="1"/>
  <c r="H667" i="1"/>
  <c r="I667" i="1" s="1"/>
  <c r="J659" i="1"/>
  <c r="H659" i="1"/>
  <c r="I659" i="1" s="1"/>
  <c r="J651" i="1"/>
  <c r="H651" i="1"/>
  <c r="I651" i="1" s="1"/>
  <c r="J643" i="1"/>
  <c r="H643" i="1"/>
  <c r="I643" i="1" s="1"/>
  <c r="J635" i="1"/>
  <c r="H635" i="1"/>
  <c r="I635" i="1" s="1"/>
  <c r="J627" i="1"/>
  <c r="H627" i="1"/>
  <c r="I627" i="1" s="1"/>
  <c r="J619" i="1"/>
  <c r="H619" i="1"/>
  <c r="I619" i="1" s="1"/>
  <c r="J611" i="1"/>
  <c r="H611" i="1"/>
  <c r="I611" i="1" s="1"/>
  <c r="J603" i="1"/>
  <c r="H603" i="1"/>
  <c r="I603" i="1" s="1"/>
  <c r="J595" i="1"/>
  <c r="H595" i="1"/>
  <c r="I595" i="1" s="1"/>
  <c r="J587" i="1"/>
  <c r="H587" i="1"/>
  <c r="I587" i="1" s="1"/>
  <c r="J579" i="1"/>
  <c r="H579" i="1"/>
  <c r="I579" i="1" s="1"/>
  <c r="J571" i="1"/>
  <c r="H571" i="1"/>
  <c r="I571" i="1" s="1"/>
  <c r="J563" i="1"/>
  <c r="H563" i="1"/>
  <c r="I563" i="1" s="1"/>
  <c r="J555" i="1"/>
  <c r="H555" i="1"/>
  <c r="I555" i="1" s="1"/>
  <c r="J547" i="1"/>
  <c r="H547" i="1"/>
  <c r="I547" i="1" s="1"/>
  <c r="J539" i="1"/>
  <c r="H539" i="1"/>
  <c r="I539" i="1" s="1"/>
  <c r="J531" i="1"/>
  <c r="H531" i="1"/>
  <c r="I531" i="1" s="1"/>
  <c r="J523" i="1"/>
  <c r="H523" i="1"/>
  <c r="I523" i="1" s="1"/>
  <c r="J515" i="1"/>
  <c r="H515" i="1"/>
  <c r="I515" i="1" s="1"/>
  <c r="J507" i="1"/>
  <c r="H507" i="1"/>
  <c r="I507" i="1" s="1"/>
  <c r="J499" i="1"/>
  <c r="H499" i="1"/>
  <c r="I499" i="1" s="1"/>
  <c r="J491" i="1"/>
  <c r="H491" i="1"/>
  <c r="I491" i="1" s="1"/>
  <c r="J483" i="1"/>
  <c r="H483" i="1"/>
  <c r="I483" i="1" s="1"/>
  <c r="J475" i="1"/>
  <c r="H475" i="1"/>
  <c r="I475" i="1" s="1"/>
  <c r="J467" i="1"/>
  <c r="H467" i="1"/>
  <c r="I467" i="1" s="1"/>
  <c r="J459" i="1"/>
  <c r="H459" i="1"/>
  <c r="I459" i="1" s="1"/>
  <c r="J451" i="1"/>
  <c r="H451" i="1"/>
  <c r="I451" i="1" s="1"/>
  <c r="J443" i="1"/>
  <c r="H443" i="1"/>
  <c r="I443" i="1" s="1"/>
  <c r="J435" i="1"/>
  <c r="H435" i="1"/>
  <c r="I435" i="1" s="1"/>
  <c r="J427" i="1"/>
  <c r="H427" i="1"/>
  <c r="I427" i="1" s="1"/>
  <c r="J419" i="1"/>
  <c r="H419" i="1"/>
  <c r="I419" i="1" s="1"/>
  <c r="J411" i="1"/>
  <c r="H411" i="1"/>
  <c r="I411" i="1" s="1"/>
  <c r="J403" i="1"/>
  <c r="H403" i="1"/>
  <c r="I403" i="1" s="1"/>
  <c r="J395" i="1"/>
  <c r="H395" i="1"/>
  <c r="I395" i="1" s="1"/>
  <c r="J387" i="1"/>
  <c r="H387" i="1"/>
  <c r="I387" i="1" s="1"/>
  <c r="J379" i="1"/>
  <c r="H379" i="1"/>
  <c r="I379" i="1" s="1"/>
  <c r="J371" i="1"/>
  <c r="H371" i="1"/>
  <c r="I371" i="1" s="1"/>
  <c r="J363" i="1"/>
  <c r="H363" i="1"/>
  <c r="I363" i="1" s="1"/>
  <c r="J355" i="1"/>
  <c r="H355" i="1"/>
  <c r="I355" i="1" s="1"/>
  <c r="J347" i="1"/>
  <c r="H347" i="1"/>
  <c r="I347" i="1" s="1"/>
  <c r="J339" i="1"/>
  <c r="H339" i="1"/>
  <c r="I339" i="1" s="1"/>
  <c r="J331" i="1"/>
  <c r="H331" i="1"/>
  <c r="I331" i="1" s="1"/>
  <c r="H2029" i="1"/>
  <c r="I2029" i="1" s="1"/>
  <c r="H1926" i="1"/>
  <c r="I1926" i="1" s="1"/>
  <c r="H1823" i="1"/>
  <c r="I1823" i="1" s="1"/>
  <c r="H1720" i="1"/>
  <c r="I1720" i="1" s="1"/>
  <c r="H1620" i="1"/>
  <c r="I1620" i="1" s="1"/>
  <c r="H1517" i="1"/>
  <c r="I1517" i="1" s="1"/>
  <c r="J2077" i="1"/>
  <c r="H2077" i="1"/>
  <c r="I2077" i="1" s="1"/>
  <c r="J2069" i="1"/>
  <c r="H2069" i="1"/>
  <c r="I2069" i="1" s="1"/>
  <c r="J2061" i="1"/>
  <c r="H2061" i="1"/>
  <c r="I2061" i="1" s="1"/>
  <c r="J2053" i="1"/>
  <c r="H2053" i="1"/>
  <c r="I2053" i="1" s="1"/>
  <c r="J2045" i="1"/>
  <c r="H2045" i="1"/>
  <c r="I2045" i="1" s="1"/>
  <c r="J2037" i="1"/>
  <c r="H2037" i="1"/>
  <c r="I2037" i="1" s="1"/>
  <c r="J2021" i="1"/>
  <c r="H2021" i="1"/>
  <c r="I2021" i="1" s="1"/>
  <c r="J2005" i="1"/>
  <c r="H2005" i="1"/>
  <c r="I2005" i="1" s="1"/>
  <c r="J1997" i="1"/>
  <c r="H1997" i="1"/>
  <c r="I1997" i="1" s="1"/>
  <c r="J1989" i="1"/>
  <c r="H1989" i="1"/>
  <c r="I1989" i="1" s="1"/>
  <c r="J1973" i="1"/>
  <c r="H1973" i="1"/>
  <c r="I1973" i="1" s="1"/>
  <c r="J1957" i="1"/>
  <c r="H1957" i="1"/>
  <c r="I1957" i="1" s="1"/>
  <c r="J1949" i="1"/>
  <c r="H1949" i="1"/>
  <c r="I1949" i="1" s="1"/>
  <c r="J1941" i="1"/>
  <c r="H1941" i="1"/>
  <c r="I1941" i="1" s="1"/>
  <c r="J1925" i="1"/>
  <c r="H1925" i="1"/>
  <c r="I1925" i="1" s="1"/>
  <c r="J1917" i="1"/>
  <c r="H1917" i="1"/>
  <c r="I1917" i="1" s="1"/>
  <c r="J1893" i="1"/>
  <c r="H1893" i="1"/>
  <c r="I1893" i="1" s="1"/>
  <c r="J1885" i="1"/>
  <c r="H1885" i="1"/>
  <c r="I1885" i="1" s="1"/>
  <c r="J1877" i="1"/>
  <c r="H1877" i="1"/>
  <c r="I1877" i="1" s="1"/>
  <c r="J1869" i="1"/>
  <c r="H1869" i="1"/>
  <c r="I1869" i="1" s="1"/>
  <c r="J1861" i="1"/>
  <c r="H1861" i="1"/>
  <c r="I1861" i="1" s="1"/>
  <c r="J1853" i="1"/>
  <c r="H1853" i="1"/>
  <c r="I1853" i="1" s="1"/>
  <c r="J1845" i="1"/>
  <c r="H1845" i="1"/>
  <c r="I1845" i="1" s="1"/>
  <c r="J1829" i="1"/>
  <c r="H1829" i="1"/>
  <c r="I1829" i="1" s="1"/>
  <c r="J1821" i="1"/>
  <c r="H1821" i="1"/>
  <c r="I1821" i="1" s="1"/>
  <c r="J1813" i="1"/>
  <c r="H1813" i="1"/>
  <c r="I1813" i="1" s="1"/>
  <c r="J1805" i="1"/>
  <c r="H1805" i="1"/>
  <c r="I1805" i="1" s="1"/>
  <c r="J1797" i="1"/>
  <c r="H1797" i="1"/>
  <c r="I1797" i="1" s="1"/>
  <c r="J1789" i="1"/>
  <c r="H1789" i="1"/>
  <c r="I1789" i="1" s="1"/>
  <c r="J1781" i="1"/>
  <c r="H1781" i="1"/>
  <c r="I1781" i="1" s="1"/>
  <c r="J1741" i="1"/>
  <c r="H1741" i="1"/>
  <c r="I1741" i="1" s="1"/>
  <c r="J2058" i="1"/>
  <c r="H2058" i="1"/>
  <c r="I2058" i="1" s="1"/>
  <c r="J1962" i="1"/>
  <c r="H1962" i="1"/>
  <c r="I1962" i="1" s="1"/>
  <c r="J1914" i="1"/>
  <c r="H1914" i="1"/>
  <c r="I1914" i="1" s="1"/>
  <c r="J1866" i="1"/>
  <c r="H1866" i="1"/>
  <c r="I1866" i="1" s="1"/>
  <c r="J1802" i="1"/>
  <c r="H1802" i="1"/>
  <c r="I1802" i="1" s="1"/>
  <c r="J1634" i="1"/>
  <c r="H1634" i="1"/>
  <c r="I1634" i="1" s="1"/>
  <c r="J1594" i="1"/>
  <c r="H1594" i="1"/>
  <c r="I1594" i="1" s="1"/>
  <c r="J1570" i="1"/>
  <c r="H1570" i="1"/>
  <c r="I1570" i="1" s="1"/>
  <c r="J1538" i="1"/>
  <c r="H1538" i="1"/>
  <c r="I1538" i="1" s="1"/>
  <c r="J1506" i="1"/>
  <c r="H1506" i="1"/>
  <c r="I1506" i="1" s="1"/>
  <c r="J1482" i="1"/>
  <c r="H1482" i="1"/>
  <c r="I1482" i="1" s="1"/>
  <c r="J1466" i="1"/>
  <c r="H1466" i="1"/>
  <c r="I1466" i="1" s="1"/>
  <c r="J1442" i="1"/>
  <c r="H1442" i="1"/>
  <c r="I1442" i="1" s="1"/>
  <c r="J1426" i="1"/>
  <c r="H1426" i="1"/>
  <c r="I1426" i="1" s="1"/>
  <c r="J1418" i="1"/>
  <c r="H1418" i="1"/>
  <c r="I1418" i="1" s="1"/>
  <c r="J1394" i="1"/>
  <c r="H1394" i="1"/>
  <c r="I1394" i="1" s="1"/>
  <c r="J1370" i="1"/>
  <c r="H1370" i="1"/>
  <c r="I1370" i="1" s="1"/>
  <c r="J1362" i="1"/>
  <c r="H1362" i="1"/>
  <c r="I1362" i="1" s="1"/>
  <c r="J1346" i="1"/>
  <c r="H1346" i="1"/>
  <c r="I1346" i="1" s="1"/>
  <c r="J1338" i="1"/>
  <c r="H1338" i="1"/>
  <c r="I1338" i="1" s="1"/>
  <c r="J1330" i="1"/>
  <c r="H1330" i="1"/>
  <c r="I1330" i="1" s="1"/>
  <c r="J1322" i="1"/>
  <c r="H1322" i="1"/>
  <c r="I1322" i="1" s="1"/>
  <c r="J1306" i="1"/>
  <c r="H1306" i="1"/>
  <c r="I1306" i="1" s="1"/>
  <c r="J1298" i="1"/>
  <c r="H1298" i="1"/>
  <c r="I1298" i="1" s="1"/>
  <c r="J1290" i="1"/>
  <c r="H1290" i="1"/>
  <c r="I1290" i="1" s="1"/>
  <c r="J1282" i="1"/>
  <c r="H1282" i="1"/>
  <c r="I1282" i="1" s="1"/>
  <c r="J1274" i="1"/>
  <c r="H1274" i="1"/>
  <c r="I1274" i="1" s="1"/>
  <c r="J1266" i="1"/>
  <c r="H1266" i="1"/>
  <c r="I1266" i="1" s="1"/>
  <c r="J1258" i="1"/>
  <c r="H1258" i="1"/>
  <c r="I1258" i="1" s="1"/>
  <c r="H1250" i="1"/>
  <c r="I1250" i="1" s="1"/>
  <c r="J1250" i="1"/>
  <c r="J1242" i="1"/>
  <c r="H1242" i="1"/>
  <c r="I1242" i="1" s="1"/>
  <c r="J1234" i="1"/>
  <c r="H1234" i="1"/>
  <c r="I1234" i="1" s="1"/>
  <c r="J1226" i="1"/>
  <c r="H1226" i="1"/>
  <c r="I1226" i="1" s="1"/>
  <c r="J1218" i="1"/>
  <c r="H1218" i="1"/>
  <c r="I1218" i="1" s="1"/>
  <c r="J1210" i="1"/>
  <c r="H1210" i="1"/>
  <c r="I1210" i="1" s="1"/>
  <c r="J1202" i="1"/>
  <c r="H1202" i="1"/>
  <c r="I1202" i="1" s="1"/>
  <c r="J1194" i="1"/>
  <c r="H1194" i="1"/>
  <c r="I1194" i="1" s="1"/>
  <c r="J1178" i="1"/>
  <c r="H1178" i="1"/>
  <c r="I1178" i="1" s="1"/>
  <c r="J1170" i="1"/>
  <c r="H1170" i="1"/>
  <c r="I1170" i="1" s="1"/>
  <c r="J1162" i="1"/>
  <c r="H1162" i="1"/>
  <c r="I1162" i="1" s="1"/>
  <c r="J1154" i="1"/>
  <c r="H1154" i="1"/>
  <c r="I1154" i="1" s="1"/>
  <c r="J1146" i="1"/>
  <c r="H1146" i="1"/>
  <c r="I1146" i="1" s="1"/>
  <c r="J1138" i="1"/>
  <c r="H1138" i="1"/>
  <c r="I1138" i="1" s="1"/>
  <c r="J1130" i="1"/>
  <c r="H1130" i="1"/>
  <c r="I1130" i="1" s="1"/>
  <c r="J1122" i="1"/>
  <c r="H1122" i="1"/>
  <c r="I1122" i="1" s="1"/>
  <c r="J1114" i="1"/>
  <c r="H1114" i="1"/>
  <c r="I1114" i="1" s="1"/>
  <c r="J1106" i="1"/>
  <c r="H1106" i="1"/>
  <c r="I1106" i="1" s="1"/>
  <c r="J1098" i="1"/>
  <c r="H1098" i="1"/>
  <c r="I1098" i="1" s="1"/>
  <c r="J1090" i="1"/>
  <c r="H1090" i="1"/>
  <c r="I1090" i="1" s="1"/>
  <c r="J1082" i="1"/>
  <c r="H1082" i="1"/>
  <c r="I1082" i="1" s="1"/>
  <c r="J1074" i="1"/>
  <c r="H1074" i="1"/>
  <c r="I1074" i="1" s="1"/>
  <c r="J1066" i="1"/>
  <c r="H1066" i="1"/>
  <c r="I1066" i="1" s="1"/>
  <c r="J1058" i="1"/>
  <c r="H1058" i="1"/>
  <c r="I1058" i="1" s="1"/>
  <c r="J1050" i="1"/>
  <c r="H1050" i="1"/>
  <c r="I1050" i="1" s="1"/>
  <c r="J1042" i="1"/>
  <c r="H1042" i="1"/>
  <c r="I1042" i="1" s="1"/>
  <c r="J1034" i="1"/>
  <c r="H1034" i="1"/>
  <c r="I1034" i="1" s="1"/>
  <c r="J1026" i="1"/>
  <c r="H1026" i="1"/>
  <c r="I1026" i="1" s="1"/>
  <c r="J1018" i="1"/>
  <c r="H1018" i="1"/>
  <c r="I1018" i="1" s="1"/>
  <c r="J1010" i="1"/>
  <c r="H1010" i="1"/>
  <c r="I1010" i="1" s="1"/>
  <c r="J1002" i="1"/>
  <c r="H1002" i="1"/>
  <c r="I1002" i="1" s="1"/>
  <c r="J994" i="1"/>
  <c r="H994" i="1"/>
  <c r="I994" i="1" s="1"/>
  <c r="J986" i="1"/>
  <c r="H986" i="1"/>
  <c r="I986" i="1" s="1"/>
  <c r="J978" i="1"/>
  <c r="H978" i="1"/>
  <c r="I978" i="1" s="1"/>
  <c r="J970" i="1"/>
  <c r="H970" i="1"/>
  <c r="I970" i="1" s="1"/>
  <c r="J962" i="1"/>
  <c r="H962" i="1"/>
  <c r="I962" i="1" s="1"/>
  <c r="J954" i="1"/>
  <c r="H954" i="1"/>
  <c r="I954" i="1" s="1"/>
  <c r="J946" i="1"/>
  <c r="H946" i="1"/>
  <c r="I946" i="1" s="1"/>
  <c r="H938" i="1"/>
  <c r="I938" i="1" s="1"/>
  <c r="J938" i="1"/>
  <c r="J930" i="1"/>
  <c r="H930" i="1"/>
  <c r="I930" i="1" s="1"/>
  <c r="J922" i="1"/>
  <c r="H922" i="1"/>
  <c r="I922" i="1" s="1"/>
  <c r="J914" i="1"/>
  <c r="H914" i="1"/>
  <c r="I914" i="1" s="1"/>
  <c r="J906" i="1"/>
  <c r="H906" i="1"/>
  <c r="I906" i="1" s="1"/>
  <c r="J898" i="1"/>
  <c r="H898" i="1"/>
  <c r="I898" i="1" s="1"/>
  <c r="J890" i="1"/>
  <c r="H890" i="1"/>
  <c r="I890" i="1" s="1"/>
  <c r="J882" i="1"/>
  <c r="H882" i="1"/>
  <c r="I882" i="1" s="1"/>
  <c r="J874" i="1"/>
  <c r="H874" i="1"/>
  <c r="I874" i="1" s="1"/>
  <c r="J866" i="1"/>
  <c r="H866" i="1"/>
  <c r="I866" i="1" s="1"/>
  <c r="J858" i="1"/>
  <c r="H858" i="1"/>
  <c r="I858" i="1" s="1"/>
  <c r="J850" i="1"/>
  <c r="H850" i="1"/>
  <c r="I850" i="1" s="1"/>
  <c r="J842" i="1"/>
  <c r="H842" i="1"/>
  <c r="I842" i="1" s="1"/>
  <c r="J834" i="1"/>
  <c r="H834" i="1"/>
  <c r="I834" i="1" s="1"/>
  <c r="J826" i="1"/>
  <c r="H826" i="1"/>
  <c r="I826" i="1" s="1"/>
  <c r="J818" i="1"/>
  <c r="H818" i="1"/>
  <c r="I818" i="1" s="1"/>
  <c r="J810" i="1"/>
  <c r="H810" i="1"/>
  <c r="I810" i="1" s="1"/>
  <c r="J802" i="1"/>
  <c r="H802" i="1"/>
  <c r="I802" i="1" s="1"/>
  <c r="J794" i="1"/>
  <c r="H794" i="1"/>
  <c r="I794" i="1" s="1"/>
  <c r="J786" i="1"/>
  <c r="H786" i="1"/>
  <c r="I786" i="1" s="1"/>
  <c r="J778" i="1"/>
  <c r="H778" i="1"/>
  <c r="I778" i="1" s="1"/>
  <c r="J770" i="1"/>
  <c r="H770" i="1"/>
  <c r="I770" i="1" s="1"/>
  <c r="J762" i="1"/>
  <c r="H762" i="1"/>
  <c r="I762" i="1" s="1"/>
  <c r="J754" i="1"/>
  <c r="H754" i="1"/>
  <c r="I754" i="1" s="1"/>
  <c r="J746" i="1"/>
  <c r="H746" i="1"/>
  <c r="I746" i="1" s="1"/>
  <c r="J738" i="1"/>
  <c r="H738" i="1"/>
  <c r="I738" i="1" s="1"/>
  <c r="J730" i="1"/>
  <c r="H730" i="1"/>
  <c r="I730" i="1" s="1"/>
  <c r="J722" i="1"/>
  <c r="H722" i="1"/>
  <c r="I722" i="1" s="1"/>
  <c r="J714" i="1"/>
  <c r="H714" i="1"/>
  <c r="I714" i="1" s="1"/>
  <c r="J706" i="1"/>
  <c r="H706" i="1"/>
  <c r="I706" i="1" s="1"/>
  <c r="J698" i="1"/>
  <c r="H698" i="1"/>
  <c r="I698" i="1" s="1"/>
  <c r="J690" i="1"/>
  <c r="H690" i="1"/>
  <c r="I690" i="1" s="1"/>
  <c r="J682" i="1"/>
  <c r="H682" i="1"/>
  <c r="I682" i="1" s="1"/>
  <c r="J674" i="1"/>
  <c r="H674" i="1"/>
  <c r="I674" i="1" s="1"/>
  <c r="J666" i="1"/>
  <c r="H666" i="1"/>
  <c r="I666" i="1" s="1"/>
  <c r="J658" i="1"/>
  <c r="H658" i="1"/>
  <c r="I658" i="1" s="1"/>
  <c r="J650" i="1"/>
  <c r="H650" i="1"/>
  <c r="I650" i="1" s="1"/>
  <c r="J642" i="1"/>
  <c r="H642" i="1"/>
  <c r="I642" i="1" s="1"/>
  <c r="J634" i="1"/>
  <c r="H634" i="1"/>
  <c r="I634" i="1" s="1"/>
  <c r="J626" i="1"/>
  <c r="H626" i="1"/>
  <c r="I626" i="1" s="1"/>
  <c r="J618" i="1"/>
  <c r="H618" i="1"/>
  <c r="I618" i="1" s="1"/>
  <c r="J610" i="1"/>
  <c r="H610" i="1"/>
  <c r="I610" i="1" s="1"/>
  <c r="J602" i="1"/>
  <c r="H602" i="1"/>
  <c r="I602" i="1" s="1"/>
  <c r="J594" i="1"/>
  <c r="H594" i="1"/>
  <c r="I594" i="1" s="1"/>
  <c r="J586" i="1"/>
  <c r="H586" i="1"/>
  <c r="I586" i="1" s="1"/>
  <c r="J578" i="1"/>
  <c r="H578" i="1"/>
  <c r="I578" i="1" s="1"/>
  <c r="J570" i="1"/>
  <c r="H570" i="1"/>
  <c r="I570" i="1" s="1"/>
  <c r="J562" i="1"/>
  <c r="H562" i="1"/>
  <c r="I562" i="1" s="1"/>
  <c r="J554" i="1"/>
  <c r="H554" i="1"/>
  <c r="I554" i="1" s="1"/>
  <c r="J546" i="1"/>
  <c r="H546" i="1"/>
  <c r="I546" i="1" s="1"/>
  <c r="J538" i="1"/>
  <c r="H538" i="1"/>
  <c r="I538" i="1" s="1"/>
  <c r="J530" i="1"/>
  <c r="H530" i="1"/>
  <c r="I530" i="1" s="1"/>
  <c r="J522" i="1"/>
  <c r="H522" i="1"/>
  <c r="I522" i="1" s="1"/>
  <c r="J514" i="1"/>
  <c r="H514" i="1"/>
  <c r="I514" i="1" s="1"/>
  <c r="J506" i="1"/>
  <c r="H506" i="1"/>
  <c r="I506" i="1" s="1"/>
  <c r="J498" i="1"/>
  <c r="H498" i="1"/>
  <c r="I498" i="1" s="1"/>
  <c r="J490" i="1"/>
  <c r="H490" i="1"/>
  <c r="I490" i="1" s="1"/>
  <c r="J482" i="1"/>
  <c r="H482" i="1"/>
  <c r="I482" i="1" s="1"/>
  <c r="J474" i="1"/>
  <c r="H474" i="1"/>
  <c r="I474" i="1" s="1"/>
  <c r="J466" i="1"/>
  <c r="H466" i="1"/>
  <c r="I466" i="1" s="1"/>
  <c r="J458" i="1"/>
  <c r="H458" i="1"/>
  <c r="I458" i="1" s="1"/>
  <c r="J450" i="1"/>
  <c r="H450" i="1"/>
  <c r="I450" i="1" s="1"/>
  <c r="J442" i="1"/>
  <c r="H442" i="1"/>
  <c r="I442" i="1" s="1"/>
  <c r="J434" i="1"/>
  <c r="H434" i="1"/>
  <c r="I434" i="1" s="1"/>
  <c r="H2015" i="1"/>
  <c r="I2015" i="1" s="1"/>
  <c r="H1912" i="1"/>
  <c r="I1912" i="1" s="1"/>
  <c r="H1812" i="1"/>
  <c r="I1812" i="1" s="1"/>
  <c r="H1709" i="1"/>
  <c r="I1709" i="1" s="1"/>
  <c r="H1606" i="1"/>
  <c r="I1606" i="1" s="1"/>
  <c r="H1503" i="1"/>
  <c r="I1503" i="1" s="1"/>
  <c r="J1685" i="1"/>
  <c r="H1685" i="1"/>
  <c r="I1685" i="1" s="1"/>
  <c r="J1605" i="1"/>
  <c r="H1605" i="1"/>
  <c r="I1605" i="1" s="1"/>
  <c r="J2090" i="1"/>
  <c r="H2090" i="1"/>
  <c r="I2090" i="1" s="1"/>
  <c r="J2082" i="1"/>
  <c r="H2082" i="1"/>
  <c r="I2082" i="1" s="1"/>
  <c r="J2042" i="1"/>
  <c r="H2042" i="1"/>
  <c r="I2042" i="1" s="1"/>
  <c r="J1986" i="1"/>
  <c r="H1986" i="1"/>
  <c r="I1986" i="1" s="1"/>
  <c r="J1354" i="1"/>
  <c r="H1354" i="1"/>
  <c r="I1354" i="1" s="1"/>
  <c r="H2097" i="1"/>
  <c r="I2097" i="1" s="1"/>
  <c r="J2097" i="1"/>
  <c r="J2073" i="1"/>
  <c r="H2073" i="1"/>
  <c r="I2073" i="1" s="1"/>
  <c r="J2057" i="1"/>
  <c r="H2057" i="1"/>
  <c r="I2057" i="1" s="1"/>
  <c r="J2033" i="1"/>
  <c r="H2033" i="1"/>
  <c r="I2033" i="1" s="1"/>
  <c r="J2009" i="1"/>
  <c r="H2009" i="1"/>
  <c r="I2009" i="1" s="1"/>
  <c r="J1993" i="1"/>
  <c r="H1993" i="1"/>
  <c r="I1993" i="1" s="1"/>
  <c r="J1977" i="1"/>
  <c r="H1977" i="1"/>
  <c r="I1977" i="1" s="1"/>
  <c r="J1953" i="1"/>
  <c r="H1953" i="1"/>
  <c r="I1953" i="1" s="1"/>
  <c r="H1937" i="1"/>
  <c r="I1937" i="1" s="1"/>
  <c r="J1937" i="1"/>
  <c r="J1913" i="1"/>
  <c r="H1913" i="1"/>
  <c r="I1913" i="1" s="1"/>
  <c r="J1889" i="1"/>
  <c r="H1889" i="1"/>
  <c r="I1889" i="1" s="1"/>
  <c r="J1873" i="1"/>
  <c r="H1873" i="1"/>
  <c r="I1873" i="1" s="1"/>
  <c r="J1849" i="1"/>
  <c r="H1849" i="1"/>
  <c r="I1849" i="1" s="1"/>
  <c r="J1833" i="1"/>
  <c r="H1833" i="1"/>
  <c r="I1833" i="1" s="1"/>
  <c r="J1809" i="1"/>
  <c r="H1809" i="1"/>
  <c r="I1809" i="1" s="1"/>
  <c r="J1793" i="1"/>
  <c r="H1793" i="1"/>
  <c r="I1793" i="1" s="1"/>
  <c r="J1785" i="1"/>
  <c r="H1785" i="1"/>
  <c r="I1785" i="1" s="1"/>
  <c r="J1777" i="1"/>
  <c r="H1777" i="1"/>
  <c r="I1777" i="1" s="1"/>
  <c r="J1769" i="1"/>
  <c r="H1769" i="1"/>
  <c r="I1769" i="1" s="1"/>
  <c r="J1753" i="1"/>
  <c r="H1753" i="1"/>
  <c r="I1753" i="1" s="1"/>
  <c r="J1721" i="1"/>
  <c r="H1721" i="1"/>
  <c r="I1721" i="1" s="1"/>
  <c r="J1705" i="1"/>
  <c r="H1705" i="1"/>
  <c r="I1705" i="1" s="1"/>
  <c r="J1689" i="1"/>
  <c r="H1689" i="1"/>
  <c r="I1689" i="1" s="1"/>
  <c r="J1673" i="1"/>
  <c r="H1673" i="1"/>
  <c r="I1673" i="1" s="1"/>
  <c r="J1657" i="1"/>
  <c r="H1657" i="1"/>
  <c r="I1657" i="1" s="1"/>
  <c r="J1641" i="1"/>
  <c r="H1641" i="1"/>
  <c r="I1641" i="1" s="1"/>
  <c r="J1625" i="1"/>
  <c r="H1625" i="1"/>
  <c r="I1625" i="1" s="1"/>
  <c r="J1617" i="1"/>
  <c r="H1617" i="1"/>
  <c r="I1617" i="1" s="1"/>
  <c r="J1601" i="1"/>
  <c r="H1601" i="1"/>
  <c r="I1601" i="1" s="1"/>
  <c r="J1593" i="1"/>
  <c r="H1593" i="1"/>
  <c r="I1593" i="1" s="1"/>
  <c r="J1585" i="1"/>
  <c r="H1585" i="1"/>
  <c r="I1585" i="1" s="1"/>
  <c r="J1577" i="1"/>
  <c r="H1577" i="1"/>
  <c r="I1577" i="1" s="1"/>
  <c r="J1569" i="1"/>
  <c r="H1569" i="1"/>
  <c r="I1569" i="1" s="1"/>
  <c r="J1561" i="1"/>
  <c r="H1561" i="1"/>
  <c r="I1561" i="1" s="1"/>
  <c r="H1553" i="1"/>
  <c r="I1553" i="1" s="1"/>
  <c r="J1553" i="1"/>
  <c r="J1545" i="1"/>
  <c r="H1545" i="1"/>
  <c r="I1545" i="1" s="1"/>
  <c r="J1537" i="1"/>
  <c r="H1537" i="1"/>
  <c r="I1537" i="1" s="1"/>
  <c r="J1529" i="1"/>
  <c r="H1529" i="1"/>
  <c r="I1529" i="1" s="1"/>
  <c r="J1521" i="1"/>
  <c r="H1521" i="1"/>
  <c r="I1521" i="1" s="1"/>
  <c r="J1513" i="1"/>
  <c r="H1513" i="1"/>
  <c r="I1513" i="1" s="1"/>
  <c r="J1505" i="1"/>
  <c r="H1505" i="1"/>
  <c r="I1505" i="1" s="1"/>
  <c r="J1497" i="1"/>
  <c r="H1497" i="1"/>
  <c r="I1497" i="1" s="1"/>
  <c r="J1489" i="1"/>
  <c r="H1489" i="1"/>
  <c r="I1489" i="1" s="1"/>
  <c r="J1481" i="1"/>
  <c r="H1481" i="1"/>
  <c r="I1481" i="1" s="1"/>
  <c r="J1473" i="1"/>
  <c r="H1473" i="1"/>
  <c r="I1473" i="1" s="1"/>
  <c r="J1465" i="1"/>
  <c r="H1465" i="1"/>
  <c r="I1465" i="1" s="1"/>
  <c r="J1457" i="1"/>
  <c r="H1457" i="1"/>
  <c r="I1457" i="1" s="1"/>
  <c r="J1449" i="1"/>
  <c r="H1449" i="1"/>
  <c r="I1449" i="1" s="1"/>
  <c r="J1441" i="1"/>
  <c r="H1441" i="1"/>
  <c r="I1441" i="1" s="1"/>
  <c r="J1433" i="1"/>
  <c r="H1433" i="1"/>
  <c r="I1433" i="1" s="1"/>
  <c r="J1425" i="1"/>
  <c r="H1425" i="1"/>
  <c r="I1425" i="1" s="1"/>
  <c r="J1417" i="1"/>
  <c r="H1417" i="1"/>
  <c r="I1417" i="1" s="1"/>
  <c r="J1409" i="1"/>
  <c r="H1409" i="1"/>
  <c r="I1409" i="1" s="1"/>
  <c r="J1401" i="1"/>
  <c r="H1401" i="1"/>
  <c r="I1401" i="1" s="1"/>
  <c r="J1393" i="1"/>
  <c r="H1393" i="1"/>
  <c r="I1393" i="1" s="1"/>
  <c r="J1385" i="1"/>
  <c r="H1385" i="1"/>
  <c r="I1385" i="1" s="1"/>
  <c r="J1377" i="1"/>
  <c r="H1377" i="1"/>
  <c r="I1377" i="1" s="1"/>
  <c r="J1369" i="1"/>
  <c r="H1369" i="1"/>
  <c r="I1369" i="1" s="1"/>
  <c r="J1361" i="1"/>
  <c r="H1361" i="1"/>
  <c r="I1361" i="1" s="1"/>
  <c r="J1353" i="1"/>
  <c r="H1353" i="1"/>
  <c r="I1353" i="1" s="1"/>
  <c r="J1345" i="1"/>
  <c r="H1345" i="1"/>
  <c r="I1345" i="1" s="1"/>
  <c r="J1337" i="1"/>
  <c r="H1337" i="1"/>
  <c r="I1337" i="1" s="1"/>
  <c r="J1329" i="1"/>
  <c r="H1329" i="1"/>
  <c r="I1329" i="1" s="1"/>
  <c r="J1321" i="1"/>
  <c r="H1321" i="1"/>
  <c r="I1321" i="1" s="1"/>
  <c r="J1313" i="1"/>
  <c r="H1313" i="1"/>
  <c r="I1313" i="1" s="1"/>
  <c r="H1305" i="1"/>
  <c r="I1305" i="1" s="1"/>
  <c r="J1305" i="1"/>
  <c r="J1289" i="1"/>
  <c r="H1289" i="1"/>
  <c r="I1289" i="1" s="1"/>
  <c r="J1281" i="1"/>
  <c r="H1281" i="1"/>
  <c r="I1281" i="1" s="1"/>
  <c r="J1273" i="1"/>
  <c r="H1273" i="1"/>
  <c r="I1273" i="1" s="1"/>
  <c r="J1265" i="1"/>
  <c r="H1265" i="1"/>
  <c r="I1265" i="1" s="1"/>
  <c r="J1257" i="1"/>
  <c r="H1257" i="1"/>
  <c r="I1257" i="1" s="1"/>
  <c r="J1249" i="1"/>
  <c r="H1249" i="1"/>
  <c r="I1249" i="1" s="1"/>
  <c r="J1241" i="1"/>
  <c r="H1241" i="1"/>
  <c r="I1241" i="1" s="1"/>
  <c r="J1233" i="1"/>
  <c r="H1233" i="1"/>
  <c r="I1233" i="1" s="1"/>
  <c r="J1225" i="1"/>
  <c r="H1225" i="1"/>
  <c r="I1225" i="1" s="1"/>
  <c r="J1217" i="1"/>
  <c r="H1217" i="1"/>
  <c r="I1217" i="1" s="1"/>
  <c r="J1209" i="1"/>
  <c r="H1209" i="1"/>
  <c r="I1209" i="1" s="1"/>
  <c r="J1201" i="1"/>
  <c r="H1201" i="1"/>
  <c r="I1201" i="1" s="1"/>
  <c r="J1193" i="1"/>
  <c r="H1193" i="1"/>
  <c r="I1193" i="1" s="1"/>
  <c r="J1185" i="1"/>
  <c r="H1185" i="1"/>
  <c r="I1185" i="1" s="1"/>
  <c r="J1169" i="1"/>
  <c r="H1169" i="1"/>
  <c r="I1169" i="1" s="1"/>
  <c r="J1161" i="1"/>
  <c r="H1161" i="1"/>
  <c r="I1161" i="1" s="1"/>
  <c r="J1153" i="1"/>
  <c r="H1153" i="1"/>
  <c r="I1153" i="1" s="1"/>
  <c r="J1145" i="1"/>
  <c r="H1145" i="1"/>
  <c r="I1145" i="1" s="1"/>
  <c r="J1137" i="1"/>
  <c r="H1137" i="1"/>
  <c r="I1137" i="1" s="1"/>
  <c r="J1129" i="1"/>
  <c r="H1129" i="1"/>
  <c r="I1129" i="1" s="1"/>
  <c r="J1121" i="1"/>
  <c r="H1121" i="1"/>
  <c r="I1121" i="1" s="1"/>
  <c r="J1113" i="1"/>
  <c r="H1113" i="1"/>
  <c r="I1113" i="1" s="1"/>
  <c r="J1105" i="1"/>
  <c r="H1105" i="1"/>
  <c r="I1105" i="1" s="1"/>
  <c r="J1097" i="1"/>
  <c r="H1097" i="1"/>
  <c r="I1097" i="1" s="1"/>
  <c r="J1089" i="1"/>
  <c r="H1089" i="1"/>
  <c r="I1089" i="1" s="1"/>
  <c r="J1081" i="1"/>
  <c r="H1081" i="1"/>
  <c r="I1081" i="1" s="1"/>
  <c r="J1073" i="1"/>
  <c r="H1073" i="1"/>
  <c r="I1073" i="1" s="1"/>
  <c r="J1065" i="1"/>
  <c r="H1065" i="1"/>
  <c r="I1065" i="1" s="1"/>
  <c r="J1057" i="1"/>
  <c r="H1057" i="1"/>
  <c r="I1057" i="1" s="1"/>
  <c r="J1049" i="1"/>
  <c r="H1049" i="1"/>
  <c r="I1049" i="1" s="1"/>
  <c r="J1041" i="1"/>
  <c r="H1041" i="1"/>
  <c r="I1041" i="1" s="1"/>
  <c r="J1033" i="1"/>
  <c r="H1033" i="1"/>
  <c r="I1033" i="1" s="1"/>
  <c r="J1025" i="1"/>
  <c r="H1025" i="1"/>
  <c r="I1025" i="1" s="1"/>
  <c r="J1017" i="1"/>
  <c r="H1017" i="1"/>
  <c r="I1017" i="1" s="1"/>
  <c r="J1009" i="1"/>
  <c r="H1009" i="1"/>
  <c r="I1009" i="1" s="1"/>
  <c r="J1001" i="1"/>
  <c r="H1001" i="1"/>
  <c r="I1001" i="1" s="1"/>
  <c r="J993" i="1"/>
  <c r="H993" i="1"/>
  <c r="I993" i="1" s="1"/>
  <c r="J985" i="1"/>
  <c r="H985" i="1"/>
  <c r="I985" i="1" s="1"/>
  <c r="J977" i="1"/>
  <c r="H977" i="1"/>
  <c r="I977" i="1" s="1"/>
  <c r="J969" i="1"/>
  <c r="H969" i="1"/>
  <c r="I969" i="1" s="1"/>
  <c r="J961" i="1"/>
  <c r="H961" i="1"/>
  <c r="I961" i="1" s="1"/>
  <c r="J953" i="1"/>
  <c r="H953" i="1"/>
  <c r="I953" i="1" s="1"/>
  <c r="J945" i="1"/>
  <c r="H945" i="1"/>
  <c r="I945" i="1" s="1"/>
  <c r="J937" i="1"/>
  <c r="H937" i="1"/>
  <c r="I937" i="1" s="1"/>
  <c r="J929" i="1"/>
  <c r="H929" i="1"/>
  <c r="I929" i="1" s="1"/>
  <c r="J921" i="1"/>
  <c r="H921" i="1"/>
  <c r="I921" i="1" s="1"/>
  <c r="J913" i="1"/>
  <c r="H913" i="1"/>
  <c r="I913" i="1" s="1"/>
  <c r="J905" i="1"/>
  <c r="H905" i="1"/>
  <c r="I905" i="1" s="1"/>
  <c r="J897" i="1"/>
  <c r="H897" i="1"/>
  <c r="I897" i="1" s="1"/>
  <c r="J889" i="1"/>
  <c r="H889" i="1"/>
  <c r="I889" i="1" s="1"/>
  <c r="J881" i="1"/>
  <c r="H881" i="1"/>
  <c r="I881" i="1" s="1"/>
  <c r="J873" i="1"/>
  <c r="H873" i="1"/>
  <c r="I873" i="1" s="1"/>
  <c r="J865" i="1"/>
  <c r="H865" i="1"/>
  <c r="I865" i="1" s="1"/>
  <c r="J857" i="1"/>
  <c r="H857" i="1"/>
  <c r="I857" i="1" s="1"/>
  <c r="J849" i="1"/>
  <c r="H849" i="1"/>
  <c r="I849" i="1" s="1"/>
  <c r="J841" i="1"/>
  <c r="H841" i="1"/>
  <c r="I841" i="1" s="1"/>
  <c r="J833" i="1"/>
  <c r="H833" i="1"/>
  <c r="I833" i="1" s="1"/>
  <c r="J825" i="1"/>
  <c r="H825" i="1"/>
  <c r="I825" i="1" s="1"/>
  <c r="J817" i="1"/>
  <c r="H817" i="1"/>
  <c r="I817" i="1" s="1"/>
  <c r="J809" i="1"/>
  <c r="H809" i="1"/>
  <c r="I809" i="1" s="1"/>
  <c r="J801" i="1"/>
  <c r="H801" i="1"/>
  <c r="I801" i="1" s="1"/>
  <c r="J793" i="1"/>
  <c r="H793" i="1"/>
  <c r="I793" i="1" s="1"/>
  <c r="J785" i="1"/>
  <c r="H785" i="1"/>
  <c r="I785" i="1" s="1"/>
  <c r="J777" i="1"/>
  <c r="H777" i="1"/>
  <c r="I777" i="1" s="1"/>
  <c r="J769" i="1"/>
  <c r="H769" i="1"/>
  <c r="I769" i="1" s="1"/>
  <c r="J761" i="1"/>
  <c r="H761" i="1"/>
  <c r="I761" i="1" s="1"/>
  <c r="J753" i="1"/>
  <c r="H753" i="1"/>
  <c r="I753" i="1" s="1"/>
  <c r="J745" i="1"/>
  <c r="H745" i="1"/>
  <c r="I745" i="1" s="1"/>
  <c r="J737" i="1"/>
  <c r="H737" i="1"/>
  <c r="I737" i="1" s="1"/>
  <c r="J729" i="1"/>
  <c r="H729" i="1"/>
  <c r="I729" i="1" s="1"/>
  <c r="J721" i="1"/>
  <c r="H721" i="1"/>
  <c r="I721" i="1" s="1"/>
  <c r="J713" i="1"/>
  <c r="H713" i="1"/>
  <c r="I713" i="1" s="1"/>
  <c r="J705" i="1"/>
  <c r="H705" i="1"/>
  <c r="I705" i="1" s="1"/>
  <c r="J697" i="1"/>
  <c r="H697" i="1"/>
  <c r="I697" i="1" s="1"/>
  <c r="J689" i="1"/>
  <c r="H689" i="1"/>
  <c r="I689" i="1" s="1"/>
  <c r="J681" i="1"/>
  <c r="H681" i="1"/>
  <c r="I681" i="1" s="1"/>
  <c r="J673" i="1"/>
  <c r="H673" i="1"/>
  <c r="I673" i="1" s="1"/>
  <c r="J665" i="1"/>
  <c r="H665" i="1"/>
  <c r="I665" i="1" s="1"/>
  <c r="J657" i="1"/>
  <c r="H657" i="1"/>
  <c r="I657" i="1" s="1"/>
  <c r="J649" i="1"/>
  <c r="H649" i="1"/>
  <c r="I649" i="1" s="1"/>
  <c r="J641" i="1"/>
  <c r="H641" i="1"/>
  <c r="I641" i="1" s="1"/>
  <c r="J633" i="1"/>
  <c r="H633" i="1"/>
  <c r="I633" i="1" s="1"/>
  <c r="J625" i="1"/>
  <c r="H625" i="1"/>
  <c r="I625" i="1" s="1"/>
  <c r="J617" i="1"/>
  <c r="H617" i="1"/>
  <c r="I617" i="1" s="1"/>
  <c r="J609" i="1"/>
  <c r="H609" i="1"/>
  <c r="I609" i="1" s="1"/>
  <c r="J601" i="1"/>
  <c r="H601" i="1"/>
  <c r="I601" i="1" s="1"/>
  <c r="J593" i="1"/>
  <c r="H593" i="1"/>
  <c r="I593" i="1" s="1"/>
  <c r="J585" i="1"/>
  <c r="H585" i="1"/>
  <c r="I585" i="1" s="1"/>
  <c r="J577" i="1"/>
  <c r="H577" i="1"/>
  <c r="I577" i="1" s="1"/>
  <c r="J569" i="1"/>
  <c r="H569" i="1"/>
  <c r="I569" i="1" s="1"/>
  <c r="J561" i="1"/>
  <c r="H561" i="1"/>
  <c r="I561" i="1" s="1"/>
  <c r="J553" i="1"/>
  <c r="H553" i="1"/>
  <c r="I553" i="1" s="1"/>
  <c r="J545" i="1"/>
  <c r="H545" i="1"/>
  <c r="I545" i="1" s="1"/>
  <c r="J537" i="1"/>
  <c r="H537" i="1"/>
  <c r="I537" i="1" s="1"/>
  <c r="J529" i="1"/>
  <c r="H529" i="1"/>
  <c r="I529" i="1" s="1"/>
  <c r="J521" i="1"/>
  <c r="H521" i="1"/>
  <c r="I521" i="1" s="1"/>
  <c r="J513" i="1"/>
  <c r="H513" i="1"/>
  <c r="I513" i="1" s="1"/>
  <c r="J505" i="1"/>
  <c r="H505" i="1"/>
  <c r="I505" i="1" s="1"/>
  <c r="J497" i="1"/>
  <c r="H497" i="1"/>
  <c r="I497" i="1" s="1"/>
  <c r="J489" i="1"/>
  <c r="H489" i="1"/>
  <c r="I489" i="1" s="1"/>
  <c r="J481" i="1"/>
  <c r="H481" i="1"/>
  <c r="I481" i="1" s="1"/>
  <c r="J473" i="1"/>
  <c r="H473" i="1"/>
  <c r="I473" i="1" s="1"/>
  <c r="J465" i="1"/>
  <c r="H465" i="1"/>
  <c r="I465" i="1" s="1"/>
  <c r="J457" i="1"/>
  <c r="H457" i="1"/>
  <c r="I457" i="1" s="1"/>
  <c r="J449" i="1"/>
  <c r="H449" i="1"/>
  <c r="I449" i="1" s="1"/>
  <c r="J441" i="1"/>
  <c r="H441" i="1"/>
  <c r="I441" i="1" s="1"/>
  <c r="J433" i="1"/>
  <c r="H433" i="1"/>
  <c r="I433" i="1" s="1"/>
  <c r="J425" i="1"/>
  <c r="H425" i="1"/>
  <c r="I425" i="1" s="1"/>
  <c r="J417" i="1"/>
  <c r="H417" i="1"/>
  <c r="I417" i="1" s="1"/>
  <c r="J409" i="1"/>
  <c r="H409" i="1"/>
  <c r="I409" i="1" s="1"/>
  <c r="J401" i="1"/>
  <c r="H401" i="1"/>
  <c r="I401" i="1" s="1"/>
  <c r="J393" i="1"/>
  <c r="H393" i="1"/>
  <c r="I393" i="1" s="1"/>
  <c r="J385" i="1"/>
  <c r="H385" i="1"/>
  <c r="I385" i="1" s="1"/>
  <c r="J377" i="1"/>
  <c r="H377" i="1"/>
  <c r="I377" i="1" s="1"/>
  <c r="J369" i="1"/>
  <c r="H369" i="1"/>
  <c r="I369" i="1" s="1"/>
  <c r="J361" i="1"/>
  <c r="H361" i="1"/>
  <c r="I361" i="1" s="1"/>
  <c r="J353" i="1"/>
  <c r="H353" i="1"/>
  <c r="I353" i="1" s="1"/>
  <c r="J345" i="1"/>
  <c r="H345" i="1"/>
  <c r="I345" i="1" s="1"/>
  <c r="J337" i="1"/>
  <c r="H337" i="1"/>
  <c r="I337" i="1" s="1"/>
  <c r="J329" i="1"/>
  <c r="H329" i="1"/>
  <c r="I329" i="1" s="1"/>
  <c r="J321" i="1"/>
  <c r="H321" i="1"/>
  <c r="I321" i="1" s="1"/>
  <c r="J313" i="1"/>
  <c r="H313" i="1"/>
  <c r="I313" i="1" s="1"/>
  <c r="J305" i="1"/>
  <c r="H305" i="1"/>
  <c r="I305" i="1" s="1"/>
  <c r="J297" i="1"/>
  <c r="H297" i="1"/>
  <c r="I297" i="1" s="1"/>
  <c r="J289" i="1"/>
  <c r="H289" i="1"/>
  <c r="I289" i="1" s="1"/>
  <c r="J281" i="1"/>
  <c r="H281" i="1"/>
  <c r="I281" i="1" s="1"/>
  <c r="J273" i="1"/>
  <c r="H273" i="1"/>
  <c r="I273" i="1" s="1"/>
  <c r="J265" i="1"/>
  <c r="H265" i="1"/>
  <c r="I265" i="1" s="1"/>
  <c r="J257" i="1"/>
  <c r="H257" i="1"/>
  <c r="I257" i="1" s="1"/>
  <c r="J249" i="1"/>
  <c r="H249" i="1"/>
  <c r="I249" i="1" s="1"/>
  <c r="J241" i="1"/>
  <c r="H241" i="1"/>
  <c r="I241" i="1" s="1"/>
  <c r="J233" i="1"/>
  <c r="H233" i="1"/>
  <c r="I233" i="1" s="1"/>
  <c r="J225" i="1"/>
  <c r="H225" i="1"/>
  <c r="I225" i="1" s="1"/>
  <c r="J217" i="1"/>
  <c r="H217" i="1"/>
  <c r="I217" i="1" s="1"/>
  <c r="J209" i="1"/>
  <c r="H209" i="1"/>
  <c r="I209" i="1" s="1"/>
  <c r="J201" i="1"/>
  <c r="H201" i="1"/>
  <c r="I201" i="1" s="1"/>
  <c r="J193" i="1"/>
  <c r="H193" i="1"/>
  <c r="I193" i="1" s="1"/>
  <c r="J185" i="1"/>
  <c r="H185" i="1"/>
  <c r="I185" i="1" s="1"/>
  <c r="J177" i="1"/>
  <c r="H177" i="1"/>
  <c r="I177" i="1" s="1"/>
  <c r="J169" i="1"/>
  <c r="H169" i="1"/>
  <c r="I169" i="1" s="1"/>
  <c r="J161" i="1"/>
  <c r="H161" i="1"/>
  <c r="I161" i="1" s="1"/>
  <c r="J153" i="1"/>
  <c r="H153" i="1"/>
  <c r="I153" i="1" s="1"/>
  <c r="J145" i="1"/>
  <c r="H145" i="1"/>
  <c r="I145" i="1" s="1"/>
  <c r="J137" i="1"/>
  <c r="H137" i="1"/>
  <c r="I137" i="1" s="1"/>
  <c r="J129" i="1"/>
  <c r="H129" i="1"/>
  <c r="I129" i="1" s="1"/>
  <c r="J121" i="1"/>
  <c r="H121" i="1"/>
  <c r="I121" i="1" s="1"/>
  <c r="J113" i="1"/>
  <c r="H113" i="1"/>
  <c r="I113" i="1" s="1"/>
  <c r="J105" i="1"/>
  <c r="H105" i="1"/>
  <c r="I105" i="1" s="1"/>
  <c r="J97" i="1"/>
  <c r="H97" i="1"/>
  <c r="I97" i="1" s="1"/>
  <c r="J89" i="1"/>
  <c r="H89" i="1"/>
  <c r="I89" i="1" s="1"/>
  <c r="J81" i="1"/>
  <c r="H81" i="1"/>
  <c r="I81" i="1" s="1"/>
  <c r="J73" i="1"/>
  <c r="H73" i="1"/>
  <c r="I73" i="1" s="1"/>
  <c r="J65" i="1"/>
  <c r="H65" i="1"/>
  <c r="I65" i="1" s="1"/>
  <c r="J57" i="1"/>
  <c r="H57" i="1"/>
  <c r="I57" i="1" s="1"/>
  <c r="J49" i="1"/>
  <c r="H49" i="1"/>
  <c r="I49" i="1" s="1"/>
  <c r="J41" i="1"/>
  <c r="H41" i="1"/>
  <c r="I41" i="1" s="1"/>
  <c r="J33" i="1"/>
  <c r="H33" i="1"/>
  <c r="I33" i="1" s="1"/>
  <c r="J25" i="1"/>
  <c r="H25" i="1"/>
  <c r="I25" i="1" s="1"/>
  <c r="J17" i="1"/>
  <c r="H17" i="1"/>
  <c r="I17" i="1" s="1"/>
  <c r="J9" i="1"/>
  <c r="H9" i="1"/>
  <c r="I9" i="1" s="1"/>
  <c r="I2" i="1"/>
  <c r="H2004" i="1"/>
  <c r="I2004" i="1" s="1"/>
  <c r="H1901" i="1"/>
  <c r="I1901" i="1" s="1"/>
  <c r="H1798" i="1"/>
  <c r="I1798" i="1" s="1"/>
  <c r="H1695" i="1"/>
  <c r="I1695" i="1" s="1"/>
  <c r="H1592" i="1"/>
  <c r="I1592" i="1" s="1"/>
  <c r="H1492" i="1"/>
  <c r="I1492" i="1" s="1"/>
  <c r="J2101" i="1"/>
  <c r="H2101" i="1"/>
  <c r="I2101" i="1" s="1"/>
  <c r="J2013" i="1"/>
  <c r="H2013" i="1"/>
  <c r="I2013" i="1" s="1"/>
  <c r="J1981" i="1"/>
  <c r="H1981" i="1"/>
  <c r="I1981" i="1" s="1"/>
  <c r="J1933" i="1"/>
  <c r="H1933" i="1"/>
  <c r="I1933" i="1" s="1"/>
  <c r="J1909" i="1"/>
  <c r="H1909" i="1"/>
  <c r="I1909" i="1" s="1"/>
  <c r="J1765" i="1"/>
  <c r="H1765" i="1"/>
  <c r="I1765" i="1" s="1"/>
  <c r="J1757" i="1"/>
  <c r="H1757" i="1"/>
  <c r="I1757" i="1" s="1"/>
  <c r="J1749" i="1"/>
  <c r="H1749" i="1"/>
  <c r="I1749" i="1" s="1"/>
  <c r="J1733" i="1"/>
  <c r="H1733" i="1"/>
  <c r="I1733" i="1" s="1"/>
  <c r="J1725" i="1"/>
  <c r="H1725" i="1"/>
  <c r="I1725" i="1" s="1"/>
  <c r="J1717" i="1"/>
  <c r="H1717" i="1"/>
  <c r="I1717" i="1" s="1"/>
  <c r="J1701" i="1"/>
  <c r="H1701" i="1"/>
  <c r="I1701" i="1" s="1"/>
  <c r="J1693" i="1"/>
  <c r="H1693" i="1"/>
  <c r="I1693" i="1" s="1"/>
  <c r="J1653" i="1"/>
  <c r="H1653" i="1"/>
  <c r="I1653" i="1" s="1"/>
  <c r="J2098" i="1"/>
  <c r="H2098" i="1"/>
  <c r="I2098" i="1" s="1"/>
  <c r="J2074" i="1"/>
  <c r="H2074" i="1"/>
  <c r="I2074" i="1" s="1"/>
  <c r="J2050" i="1"/>
  <c r="H2050" i="1"/>
  <c r="I2050" i="1" s="1"/>
  <c r="J2034" i="1"/>
  <c r="H2034" i="1"/>
  <c r="I2034" i="1" s="1"/>
  <c r="J2026" i="1"/>
  <c r="H2026" i="1"/>
  <c r="I2026" i="1" s="1"/>
  <c r="J2010" i="1"/>
  <c r="H2010" i="1"/>
  <c r="I2010" i="1" s="1"/>
  <c r="J1994" i="1"/>
  <c r="H1994" i="1"/>
  <c r="I1994" i="1" s="1"/>
  <c r="J1970" i="1"/>
  <c r="H1970" i="1"/>
  <c r="I1970" i="1" s="1"/>
  <c r="J1954" i="1"/>
  <c r="H1954" i="1"/>
  <c r="I1954" i="1" s="1"/>
  <c r="J1938" i="1"/>
  <c r="H1938" i="1"/>
  <c r="I1938" i="1" s="1"/>
  <c r="J1922" i="1"/>
  <c r="H1922" i="1"/>
  <c r="I1922" i="1" s="1"/>
  <c r="J1906" i="1"/>
  <c r="H1906" i="1"/>
  <c r="I1906" i="1" s="1"/>
  <c r="J1890" i="1"/>
  <c r="H1890" i="1"/>
  <c r="I1890" i="1" s="1"/>
  <c r="J1858" i="1"/>
  <c r="H1858" i="1"/>
  <c r="I1858" i="1" s="1"/>
  <c r="J1834" i="1"/>
  <c r="H1834" i="1"/>
  <c r="I1834" i="1" s="1"/>
  <c r="J1818" i="1"/>
  <c r="H1818" i="1"/>
  <c r="I1818" i="1" s="1"/>
  <c r="H1770" i="1"/>
  <c r="I1770" i="1" s="1"/>
  <c r="J1770" i="1"/>
  <c r="J1746" i="1"/>
  <c r="H1746" i="1"/>
  <c r="I1746" i="1" s="1"/>
  <c r="J1730" i="1"/>
  <c r="H1730" i="1"/>
  <c r="I1730" i="1" s="1"/>
  <c r="J1706" i="1"/>
  <c r="H1706" i="1"/>
  <c r="I1706" i="1" s="1"/>
  <c r="J1690" i="1"/>
  <c r="H1690" i="1"/>
  <c r="I1690" i="1" s="1"/>
  <c r="J1674" i="1"/>
  <c r="H1674" i="1"/>
  <c r="I1674" i="1" s="1"/>
  <c r="J1658" i="1"/>
  <c r="H1658" i="1"/>
  <c r="I1658" i="1" s="1"/>
  <c r="J1650" i="1"/>
  <c r="H1650" i="1"/>
  <c r="I1650" i="1" s="1"/>
  <c r="J1626" i="1"/>
  <c r="H1626" i="1"/>
  <c r="I1626" i="1" s="1"/>
  <c r="J1618" i="1"/>
  <c r="H1618" i="1"/>
  <c r="I1618" i="1" s="1"/>
  <c r="J1610" i="1"/>
  <c r="H1610" i="1"/>
  <c r="I1610" i="1" s="1"/>
  <c r="J1602" i="1"/>
  <c r="H1602" i="1"/>
  <c r="I1602" i="1" s="1"/>
  <c r="J1586" i="1"/>
  <c r="H1586" i="1"/>
  <c r="I1586" i="1" s="1"/>
  <c r="J1578" i="1"/>
  <c r="H1578" i="1"/>
  <c r="I1578" i="1" s="1"/>
  <c r="J1562" i="1"/>
  <c r="H1562" i="1"/>
  <c r="I1562" i="1" s="1"/>
  <c r="J1554" i="1"/>
  <c r="H1554" i="1"/>
  <c r="I1554" i="1" s="1"/>
  <c r="J1546" i="1"/>
  <c r="H1546" i="1"/>
  <c r="I1546" i="1" s="1"/>
  <c r="J1530" i="1"/>
  <c r="H1530" i="1"/>
  <c r="I1530" i="1" s="1"/>
  <c r="J1522" i="1"/>
  <c r="H1522" i="1"/>
  <c r="I1522" i="1" s="1"/>
  <c r="J1514" i="1"/>
  <c r="H1514" i="1"/>
  <c r="I1514" i="1" s="1"/>
  <c r="J1498" i="1"/>
  <c r="H1498" i="1"/>
  <c r="I1498" i="1" s="1"/>
  <c r="J1490" i="1"/>
  <c r="H1490" i="1"/>
  <c r="I1490" i="1" s="1"/>
  <c r="J1474" i="1"/>
  <c r="H1474" i="1"/>
  <c r="I1474" i="1" s="1"/>
  <c r="J1458" i="1"/>
  <c r="H1458" i="1"/>
  <c r="I1458" i="1" s="1"/>
  <c r="J1450" i="1"/>
  <c r="H1450" i="1"/>
  <c r="I1450" i="1" s="1"/>
  <c r="J1434" i="1"/>
  <c r="H1434" i="1"/>
  <c r="I1434" i="1" s="1"/>
  <c r="J1410" i="1"/>
  <c r="H1410" i="1"/>
  <c r="I1410" i="1" s="1"/>
  <c r="J1402" i="1"/>
  <c r="H1402" i="1"/>
  <c r="I1402" i="1" s="1"/>
  <c r="J1386" i="1"/>
  <c r="H1386" i="1"/>
  <c r="I1386" i="1" s="1"/>
  <c r="J1378" i="1"/>
  <c r="H1378" i="1"/>
  <c r="I1378" i="1" s="1"/>
  <c r="J1186" i="1"/>
  <c r="H1186" i="1"/>
  <c r="I1186" i="1" s="1"/>
  <c r="J2089" i="1"/>
  <c r="H2089" i="1"/>
  <c r="I2089" i="1" s="1"/>
  <c r="J2041" i="1"/>
  <c r="H2041" i="1"/>
  <c r="I2041" i="1" s="1"/>
  <c r="J1297" i="1"/>
  <c r="H1297" i="1"/>
  <c r="I1297" i="1" s="1"/>
  <c r="J2096" i="1"/>
  <c r="H2096" i="1"/>
  <c r="I2096" i="1" s="1"/>
  <c r="J2088" i="1"/>
  <c r="H2088" i="1"/>
  <c r="I2088" i="1" s="1"/>
  <c r="J2080" i="1"/>
  <c r="H2080" i="1"/>
  <c r="I2080" i="1" s="1"/>
  <c r="J2072" i="1"/>
  <c r="H2072" i="1"/>
  <c r="I2072" i="1" s="1"/>
  <c r="J2064" i="1"/>
  <c r="H2064" i="1"/>
  <c r="I2064" i="1" s="1"/>
  <c r="J2056" i="1"/>
  <c r="H2056" i="1"/>
  <c r="I2056" i="1" s="1"/>
  <c r="J2048" i="1"/>
  <c r="H2048" i="1"/>
  <c r="I2048" i="1" s="1"/>
  <c r="J2032" i="1"/>
  <c r="H2032" i="1"/>
  <c r="I2032" i="1" s="1"/>
  <c r="J2024" i="1"/>
  <c r="H2024" i="1"/>
  <c r="I2024" i="1" s="1"/>
  <c r="J2016" i="1"/>
  <c r="H2016" i="1"/>
  <c r="I2016" i="1" s="1"/>
  <c r="J2008" i="1"/>
  <c r="H2008" i="1"/>
  <c r="I2008" i="1" s="1"/>
  <c r="J2000" i="1"/>
  <c r="H2000" i="1"/>
  <c r="I2000" i="1" s="1"/>
  <c r="J1992" i="1"/>
  <c r="H1992" i="1"/>
  <c r="I1992" i="1" s="1"/>
  <c r="J1984" i="1"/>
  <c r="H1984" i="1"/>
  <c r="I1984" i="1" s="1"/>
  <c r="J1968" i="1"/>
  <c r="H1968" i="1"/>
  <c r="I1968" i="1" s="1"/>
  <c r="J1960" i="1"/>
  <c r="H1960" i="1"/>
  <c r="I1960" i="1" s="1"/>
  <c r="J1952" i="1"/>
  <c r="H1952" i="1"/>
  <c r="I1952" i="1" s="1"/>
  <c r="J1944" i="1"/>
  <c r="H1944" i="1"/>
  <c r="I1944" i="1" s="1"/>
  <c r="J1936" i="1"/>
  <c r="H1936" i="1"/>
  <c r="I1936" i="1" s="1"/>
  <c r="J1928" i="1"/>
  <c r="H1928" i="1"/>
  <c r="I1928" i="1" s="1"/>
  <c r="J1920" i="1"/>
  <c r="H1920" i="1"/>
  <c r="I1920" i="1" s="1"/>
  <c r="J1904" i="1"/>
  <c r="H1904" i="1"/>
  <c r="I1904" i="1" s="1"/>
  <c r="J1896" i="1"/>
  <c r="H1896" i="1"/>
  <c r="I1896" i="1" s="1"/>
  <c r="J1888" i="1"/>
  <c r="H1888" i="1"/>
  <c r="I1888" i="1" s="1"/>
  <c r="J1880" i="1"/>
  <c r="H1880" i="1"/>
  <c r="I1880" i="1" s="1"/>
  <c r="J1872" i="1"/>
  <c r="H1872" i="1"/>
  <c r="I1872" i="1" s="1"/>
  <c r="J1864" i="1"/>
  <c r="H1864" i="1"/>
  <c r="I1864" i="1" s="1"/>
  <c r="J1856" i="1"/>
  <c r="H1856" i="1"/>
  <c r="I1856" i="1" s="1"/>
  <c r="J1840" i="1"/>
  <c r="H1840" i="1"/>
  <c r="I1840" i="1" s="1"/>
  <c r="J1832" i="1"/>
  <c r="H1832" i="1"/>
  <c r="I1832" i="1" s="1"/>
  <c r="J1824" i="1"/>
  <c r="H1824" i="1"/>
  <c r="I1824" i="1" s="1"/>
  <c r="J1816" i="1"/>
  <c r="H1816" i="1"/>
  <c r="I1816" i="1" s="1"/>
  <c r="J1808" i="1"/>
  <c r="H1808" i="1"/>
  <c r="I1808" i="1" s="1"/>
  <c r="J1800" i="1"/>
  <c r="H1800" i="1"/>
  <c r="I1800" i="1" s="1"/>
  <c r="J1792" i="1"/>
  <c r="H1792" i="1"/>
  <c r="I1792" i="1" s="1"/>
  <c r="J1776" i="1"/>
  <c r="H1776" i="1"/>
  <c r="I1776" i="1" s="1"/>
  <c r="J1768" i="1"/>
  <c r="H1768" i="1"/>
  <c r="I1768" i="1" s="1"/>
  <c r="J1760" i="1"/>
  <c r="H1760" i="1"/>
  <c r="I1760" i="1" s="1"/>
  <c r="J1752" i="1"/>
  <c r="H1752" i="1"/>
  <c r="I1752" i="1" s="1"/>
  <c r="J1744" i="1"/>
  <c r="H1744" i="1"/>
  <c r="I1744" i="1" s="1"/>
  <c r="J1736" i="1"/>
  <c r="H1736" i="1"/>
  <c r="I1736" i="1" s="1"/>
  <c r="J1728" i="1"/>
  <c r="H1728" i="1"/>
  <c r="I1728" i="1" s="1"/>
  <c r="J1712" i="1"/>
  <c r="H1712" i="1"/>
  <c r="I1712" i="1" s="1"/>
  <c r="J1704" i="1"/>
  <c r="H1704" i="1"/>
  <c r="I1704" i="1" s="1"/>
  <c r="J1696" i="1"/>
  <c r="H1696" i="1"/>
  <c r="I1696" i="1" s="1"/>
  <c r="J1688" i="1"/>
  <c r="H1688" i="1"/>
  <c r="I1688" i="1" s="1"/>
  <c r="J1680" i="1"/>
  <c r="H1680" i="1"/>
  <c r="I1680" i="1" s="1"/>
  <c r="J1672" i="1"/>
  <c r="H1672" i="1"/>
  <c r="I1672" i="1" s="1"/>
  <c r="J1664" i="1"/>
  <c r="H1664" i="1"/>
  <c r="I1664" i="1" s="1"/>
  <c r="J1648" i="1"/>
  <c r="H1648" i="1"/>
  <c r="I1648" i="1" s="1"/>
  <c r="J1640" i="1"/>
  <c r="H1640" i="1"/>
  <c r="I1640" i="1" s="1"/>
  <c r="J1632" i="1"/>
  <c r="H1632" i="1"/>
  <c r="I1632" i="1" s="1"/>
  <c r="J1624" i="1"/>
  <c r="H1624" i="1"/>
  <c r="I1624" i="1" s="1"/>
  <c r="J1616" i="1"/>
  <c r="H1616" i="1"/>
  <c r="I1616" i="1" s="1"/>
  <c r="J1608" i="1"/>
  <c r="H1608" i="1"/>
  <c r="I1608" i="1" s="1"/>
  <c r="J1600" i="1"/>
  <c r="H1600" i="1"/>
  <c r="I1600" i="1" s="1"/>
  <c r="J1584" i="1"/>
  <c r="H1584" i="1"/>
  <c r="I1584" i="1" s="1"/>
  <c r="J1576" i="1"/>
  <c r="H1576" i="1"/>
  <c r="I1576" i="1" s="1"/>
  <c r="J1568" i="1"/>
  <c r="H1568" i="1"/>
  <c r="I1568" i="1" s="1"/>
  <c r="J1560" i="1"/>
  <c r="H1560" i="1"/>
  <c r="I1560" i="1" s="1"/>
  <c r="J1552" i="1"/>
  <c r="H1552" i="1"/>
  <c r="I1552" i="1" s="1"/>
  <c r="J1544" i="1"/>
  <c r="H1544" i="1"/>
  <c r="I1544" i="1" s="1"/>
  <c r="J1536" i="1"/>
  <c r="H1536" i="1"/>
  <c r="I1536" i="1" s="1"/>
  <c r="J1520" i="1"/>
  <c r="H1520" i="1"/>
  <c r="I1520" i="1" s="1"/>
  <c r="J1512" i="1"/>
  <c r="H1512" i="1"/>
  <c r="I1512" i="1" s="1"/>
  <c r="J1504" i="1"/>
  <c r="H1504" i="1"/>
  <c r="I1504" i="1" s="1"/>
  <c r="J1496" i="1"/>
  <c r="H1496" i="1"/>
  <c r="I1496" i="1" s="1"/>
  <c r="J1488" i="1"/>
  <c r="H1488" i="1"/>
  <c r="I1488" i="1" s="1"/>
  <c r="J1480" i="1"/>
  <c r="H1480" i="1"/>
  <c r="I1480" i="1" s="1"/>
  <c r="J1472" i="1"/>
  <c r="H1472" i="1"/>
  <c r="I1472" i="1" s="1"/>
  <c r="J1456" i="1"/>
  <c r="H1456" i="1"/>
  <c r="I1456" i="1" s="1"/>
  <c r="J1448" i="1"/>
  <c r="H1448" i="1"/>
  <c r="I1448" i="1" s="1"/>
  <c r="J1440" i="1"/>
  <c r="H1440" i="1"/>
  <c r="I1440" i="1" s="1"/>
  <c r="J1432" i="1"/>
  <c r="H1432" i="1"/>
  <c r="I1432" i="1" s="1"/>
  <c r="J1424" i="1"/>
  <c r="H1424" i="1"/>
  <c r="I1424" i="1" s="1"/>
  <c r="J1416" i="1"/>
  <c r="H1416" i="1"/>
  <c r="I1416" i="1" s="1"/>
  <c r="J1408" i="1"/>
  <c r="H1408" i="1"/>
  <c r="I1408" i="1" s="1"/>
  <c r="J1400" i="1"/>
  <c r="H1400" i="1"/>
  <c r="I1400" i="1" s="1"/>
  <c r="J1392" i="1"/>
  <c r="H1392" i="1"/>
  <c r="I1392" i="1" s="1"/>
  <c r="J1384" i="1"/>
  <c r="H1384" i="1"/>
  <c r="I1384" i="1" s="1"/>
  <c r="J1376" i="1"/>
  <c r="H1376" i="1"/>
  <c r="I1376" i="1" s="1"/>
  <c r="J1368" i="1"/>
  <c r="H1368" i="1"/>
  <c r="I1368" i="1" s="1"/>
  <c r="J1360" i="1"/>
  <c r="H1360" i="1"/>
  <c r="I1360" i="1" s="1"/>
  <c r="J1352" i="1"/>
  <c r="H1352" i="1"/>
  <c r="I1352" i="1" s="1"/>
  <c r="J1344" i="1"/>
  <c r="H1344" i="1"/>
  <c r="I1344" i="1" s="1"/>
  <c r="J1336" i="1"/>
  <c r="H1336" i="1"/>
  <c r="I1336" i="1" s="1"/>
  <c r="J1328" i="1"/>
  <c r="H1328" i="1"/>
  <c r="I1328" i="1" s="1"/>
  <c r="J1320" i="1"/>
  <c r="H1320" i="1"/>
  <c r="I1320" i="1" s="1"/>
  <c r="J1312" i="1"/>
  <c r="H1312" i="1"/>
  <c r="I1312" i="1" s="1"/>
  <c r="J1304" i="1"/>
  <c r="H1304" i="1"/>
  <c r="I1304" i="1" s="1"/>
  <c r="J1296" i="1"/>
  <c r="H1296" i="1"/>
  <c r="I1296" i="1" s="1"/>
  <c r="J1288" i="1"/>
  <c r="H1288" i="1"/>
  <c r="I1288" i="1" s="1"/>
  <c r="J1280" i="1"/>
  <c r="H1280" i="1"/>
  <c r="I1280" i="1" s="1"/>
  <c r="J1272" i="1"/>
  <c r="H1272" i="1"/>
  <c r="I1272" i="1" s="1"/>
  <c r="J1264" i="1"/>
  <c r="H1264" i="1"/>
  <c r="I1264" i="1" s="1"/>
  <c r="J1256" i="1"/>
  <c r="H1256" i="1"/>
  <c r="I1256" i="1" s="1"/>
  <c r="J1248" i="1"/>
  <c r="H1248" i="1"/>
  <c r="I1248" i="1" s="1"/>
  <c r="J1240" i="1"/>
  <c r="H1240" i="1"/>
  <c r="I1240" i="1" s="1"/>
  <c r="J1232" i="1"/>
  <c r="H1232" i="1"/>
  <c r="I1232" i="1" s="1"/>
  <c r="J1224" i="1"/>
  <c r="H1224" i="1"/>
  <c r="I1224" i="1" s="1"/>
  <c r="J1216" i="1"/>
  <c r="H1216" i="1"/>
  <c r="I1216" i="1" s="1"/>
  <c r="J1208" i="1"/>
  <c r="H1208" i="1"/>
  <c r="I1208" i="1" s="1"/>
  <c r="J1200" i="1"/>
  <c r="H1200" i="1"/>
  <c r="I1200" i="1" s="1"/>
  <c r="J1192" i="1"/>
  <c r="H1192" i="1"/>
  <c r="I1192" i="1" s="1"/>
  <c r="J1184" i="1"/>
  <c r="H1184" i="1"/>
  <c r="I1184" i="1" s="1"/>
  <c r="J1176" i="1"/>
  <c r="H1176" i="1"/>
  <c r="I1176" i="1" s="1"/>
  <c r="J1168" i="1"/>
  <c r="H1168" i="1"/>
  <c r="I1168" i="1" s="1"/>
  <c r="J1160" i="1"/>
  <c r="H1160" i="1"/>
  <c r="I1160" i="1" s="1"/>
  <c r="J1152" i="1"/>
  <c r="H1152" i="1"/>
  <c r="I1152" i="1" s="1"/>
  <c r="J1144" i="1"/>
  <c r="H1144" i="1"/>
  <c r="I1144" i="1" s="1"/>
  <c r="J1136" i="1"/>
  <c r="H1136" i="1"/>
  <c r="I1136" i="1" s="1"/>
  <c r="J1128" i="1"/>
  <c r="H1128" i="1"/>
  <c r="I1128" i="1" s="1"/>
  <c r="J1120" i="1"/>
  <c r="H1120" i="1"/>
  <c r="I1120" i="1" s="1"/>
  <c r="J1112" i="1"/>
  <c r="H1112" i="1"/>
  <c r="I1112" i="1" s="1"/>
  <c r="J1104" i="1"/>
  <c r="H1104" i="1"/>
  <c r="I1104" i="1" s="1"/>
  <c r="J1096" i="1"/>
  <c r="H1096" i="1"/>
  <c r="I1096" i="1" s="1"/>
  <c r="J1088" i="1"/>
  <c r="H1088" i="1"/>
  <c r="I1088" i="1" s="1"/>
  <c r="J1080" i="1"/>
  <c r="H1080" i="1"/>
  <c r="I1080" i="1" s="1"/>
  <c r="J1072" i="1"/>
  <c r="H1072" i="1"/>
  <c r="I1072" i="1" s="1"/>
  <c r="J1064" i="1"/>
  <c r="H1064" i="1"/>
  <c r="I1064" i="1" s="1"/>
  <c r="J1056" i="1"/>
  <c r="H1056" i="1"/>
  <c r="I1056" i="1" s="1"/>
  <c r="J1048" i="1"/>
  <c r="H1048" i="1"/>
  <c r="I1048" i="1" s="1"/>
  <c r="J1040" i="1"/>
  <c r="H1040" i="1"/>
  <c r="I1040" i="1" s="1"/>
  <c r="J1032" i="1"/>
  <c r="H1032" i="1"/>
  <c r="I1032" i="1" s="1"/>
  <c r="J1024" i="1"/>
  <c r="H1024" i="1"/>
  <c r="I1024" i="1" s="1"/>
  <c r="J1016" i="1"/>
  <c r="H1016" i="1"/>
  <c r="I1016" i="1" s="1"/>
  <c r="J1008" i="1"/>
  <c r="H1008" i="1"/>
  <c r="I1008" i="1" s="1"/>
  <c r="J1000" i="1"/>
  <c r="H1000" i="1"/>
  <c r="I1000" i="1" s="1"/>
  <c r="J992" i="1"/>
  <c r="H992" i="1"/>
  <c r="I992" i="1" s="1"/>
  <c r="J984" i="1"/>
  <c r="H984" i="1"/>
  <c r="I984" i="1" s="1"/>
  <c r="J976" i="1"/>
  <c r="H976" i="1"/>
  <c r="I976" i="1" s="1"/>
  <c r="J968" i="1"/>
  <c r="H968" i="1"/>
  <c r="I968" i="1" s="1"/>
  <c r="J960" i="1"/>
  <c r="H960" i="1"/>
  <c r="I960" i="1" s="1"/>
  <c r="J952" i="1"/>
  <c r="H952" i="1"/>
  <c r="I952" i="1" s="1"/>
  <c r="J944" i="1"/>
  <c r="H944" i="1"/>
  <c r="I944" i="1" s="1"/>
  <c r="J936" i="1"/>
  <c r="H936" i="1"/>
  <c r="I936" i="1" s="1"/>
  <c r="J928" i="1"/>
  <c r="H928" i="1"/>
  <c r="I928" i="1" s="1"/>
  <c r="J920" i="1"/>
  <c r="H920" i="1"/>
  <c r="I920" i="1" s="1"/>
  <c r="J912" i="1"/>
  <c r="H912" i="1"/>
  <c r="I912" i="1" s="1"/>
  <c r="J904" i="1"/>
  <c r="H904" i="1"/>
  <c r="I904" i="1" s="1"/>
  <c r="J896" i="1"/>
  <c r="H896" i="1"/>
  <c r="I896" i="1" s="1"/>
  <c r="J888" i="1"/>
  <c r="H888" i="1"/>
  <c r="I888" i="1" s="1"/>
  <c r="J880" i="1"/>
  <c r="H880" i="1"/>
  <c r="I880" i="1" s="1"/>
  <c r="J872" i="1"/>
  <c r="H872" i="1"/>
  <c r="I872" i="1" s="1"/>
  <c r="J864" i="1"/>
  <c r="H864" i="1"/>
  <c r="I864" i="1" s="1"/>
  <c r="J856" i="1"/>
  <c r="H856" i="1"/>
  <c r="I856" i="1" s="1"/>
  <c r="J848" i="1"/>
  <c r="H848" i="1"/>
  <c r="I848" i="1" s="1"/>
  <c r="J840" i="1"/>
  <c r="H840" i="1"/>
  <c r="I840" i="1" s="1"/>
  <c r="J832" i="1"/>
  <c r="H832" i="1"/>
  <c r="I832" i="1" s="1"/>
  <c r="J824" i="1"/>
  <c r="H824" i="1"/>
  <c r="I824" i="1" s="1"/>
  <c r="J816" i="1"/>
  <c r="H816" i="1"/>
  <c r="I816" i="1" s="1"/>
  <c r="J808" i="1"/>
  <c r="H808" i="1"/>
  <c r="I808" i="1" s="1"/>
  <c r="J800" i="1"/>
  <c r="H800" i="1"/>
  <c r="I800" i="1" s="1"/>
  <c r="J792" i="1"/>
  <c r="H792" i="1"/>
  <c r="I792" i="1" s="1"/>
  <c r="J784" i="1"/>
  <c r="H784" i="1"/>
  <c r="I784" i="1" s="1"/>
  <c r="J776" i="1"/>
  <c r="H776" i="1"/>
  <c r="I776" i="1" s="1"/>
  <c r="J768" i="1"/>
  <c r="H768" i="1"/>
  <c r="I768" i="1" s="1"/>
  <c r="J760" i="1"/>
  <c r="H760" i="1"/>
  <c r="I760" i="1" s="1"/>
  <c r="J752" i="1"/>
  <c r="H752" i="1"/>
  <c r="I752" i="1" s="1"/>
  <c r="J744" i="1"/>
  <c r="H744" i="1"/>
  <c r="I744" i="1" s="1"/>
  <c r="J736" i="1"/>
  <c r="H736" i="1"/>
  <c r="I736" i="1" s="1"/>
  <c r="J728" i="1"/>
  <c r="H728" i="1"/>
  <c r="I728" i="1" s="1"/>
  <c r="J720" i="1"/>
  <c r="H720" i="1"/>
  <c r="I720" i="1" s="1"/>
  <c r="J712" i="1"/>
  <c r="H712" i="1"/>
  <c r="I712" i="1" s="1"/>
  <c r="J704" i="1"/>
  <c r="H704" i="1"/>
  <c r="I704" i="1" s="1"/>
  <c r="J696" i="1"/>
  <c r="H696" i="1"/>
  <c r="I696" i="1" s="1"/>
  <c r="J688" i="1"/>
  <c r="H688" i="1"/>
  <c r="I688" i="1" s="1"/>
  <c r="J680" i="1"/>
  <c r="H680" i="1"/>
  <c r="I680" i="1" s="1"/>
  <c r="J672" i="1"/>
  <c r="H672" i="1"/>
  <c r="I672" i="1" s="1"/>
  <c r="J664" i="1"/>
  <c r="H664" i="1"/>
  <c r="I664" i="1" s="1"/>
  <c r="J656" i="1"/>
  <c r="H656" i="1"/>
  <c r="I656" i="1" s="1"/>
  <c r="J648" i="1"/>
  <c r="H648" i="1"/>
  <c r="I648" i="1" s="1"/>
  <c r="J640" i="1"/>
  <c r="H640" i="1"/>
  <c r="I640" i="1" s="1"/>
  <c r="J632" i="1"/>
  <c r="H632" i="1"/>
  <c r="I632" i="1" s="1"/>
  <c r="J624" i="1"/>
  <c r="H624" i="1"/>
  <c r="I624" i="1" s="1"/>
  <c r="J616" i="1"/>
  <c r="H616" i="1"/>
  <c r="I616" i="1" s="1"/>
  <c r="J608" i="1"/>
  <c r="H608" i="1"/>
  <c r="I608" i="1" s="1"/>
  <c r="J600" i="1"/>
  <c r="H600" i="1"/>
  <c r="I600" i="1" s="1"/>
  <c r="J592" i="1"/>
  <c r="H592" i="1"/>
  <c r="I592" i="1" s="1"/>
  <c r="J584" i="1"/>
  <c r="H584" i="1"/>
  <c r="I584" i="1" s="1"/>
  <c r="J576" i="1"/>
  <c r="H576" i="1"/>
  <c r="I576" i="1" s="1"/>
  <c r="J568" i="1"/>
  <c r="H568" i="1"/>
  <c r="I568" i="1" s="1"/>
  <c r="J560" i="1"/>
  <c r="H560" i="1"/>
  <c r="I560" i="1" s="1"/>
  <c r="J552" i="1"/>
  <c r="H552" i="1"/>
  <c r="I552" i="1" s="1"/>
  <c r="J544" i="1"/>
  <c r="H544" i="1"/>
  <c r="I544" i="1" s="1"/>
  <c r="J536" i="1"/>
  <c r="H536" i="1"/>
  <c r="I536" i="1" s="1"/>
  <c r="J528" i="1"/>
  <c r="H528" i="1"/>
  <c r="I528" i="1" s="1"/>
  <c r="J520" i="1"/>
  <c r="H520" i="1"/>
  <c r="I520" i="1" s="1"/>
  <c r="J512" i="1"/>
  <c r="H512" i="1"/>
  <c r="I512" i="1" s="1"/>
  <c r="J504" i="1"/>
  <c r="H504" i="1"/>
  <c r="I504" i="1" s="1"/>
  <c r="J496" i="1"/>
  <c r="H496" i="1"/>
  <c r="I496" i="1" s="1"/>
  <c r="J488" i="1"/>
  <c r="H488" i="1"/>
  <c r="I488" i="1" s="1"/>
  <c r="J480" i="1"/>
  <c r="H480" i="1"/>
  <c r="I480" i="1" s="1"/>
  <c r="J472" i="1"/>
  <c r="H472" i="1"/>
  <c r="I472" i="1" s="1"/>
  <c r="J464" i="1"/>
  <c r="H464" i="1"/>
  <c r="I464" i="1" s="1"/>
  <c r="J456" i="1"/>
  <c r="H456" i="1"/>
  <c r="I456" i="1" s="1"/>
  <c r="J448" i="1"/>
  <c r="H448" i="1"/>
  <c r="I448" i="1" s="1"/>
  <c r="J440" i="1"/>
  <c r="H440" i="1"/>
  <c r="I440" i="1" s="1"/>
  <c r="J432" i="1"/>
  <c r="H432" i="1"/>
  <c r="I432" i="1" s="1"/>
  <c r="J424" i="1"/>
  <c r="H424" i="1"/>
  <c r="I424" i="1" s="1"/>
  <c r="J416" i="1"/>
  <c r="H416" i="1"/>
  <c r="I416" i="1" s="1"/>
  <c r="J408" i="1"/>
  <c r="H408" i="1"/>
  <c r="I408" i="1" s="1"/>
  <c r="J400" i="1"/>
  <c r="H400" i="1"/>
  <c r="I400" i="1" s="1"/>
  <c r="J392" i="1"/>
  <c r="H392" i="1"/>
  <c r="I392" i="1" s="1"/>
  <c r="J384" i="1"/>
  <c r="H384" i="1"/>
  <c r="I384" i="1" s="1"/>
  <c r="J376" i="1"/>
  <c r="H376" i="1"/>
  <c r="I376" i="1" s="1"/>
  <c r="J368" i="1"/>
  <c r="H368" i="1"/>
  <c r="I368" i="1" s="1"/>
  <c r="J360" i="1"/>
  <c r="H360" i="1"/>
  <c r="I360" i="1" s="1"/>
  <c r="J352" i="1"/>
  <c r="H352" i="1"/>
  <c r="I352" i="1" s="1"/>
  <c r="J344" i="1"/>
  <c r="H344" i="1"/>
  <c r="I344" i="1" s="1"/>
  <c r="J336" i="1"/>
  <c r="H336" i="1"/>
  <c r="I336" i="1" s="1"/>
  <c r="J328" i="1"/>
  <c r="H328" i="1"/>
  <c r="I328" i="1" s="1"/>
  <c r="J320" i="1"/>
  <c r="H320" i="1"/>
  <c r="I320" i="1" s="1"/>
  <c r="J312" i="1"/>
  <c r="H312" i="1"/>
  <c r="I312" i="1" s="1"/>
  <c r="J304" i="1"/>
  <c r="H304" i="1"/>
  <c r="I304" i="1" s="1"/>
  <c r="J296" i="1"/>
  <c r="H296" i="1"/>
  <c r="I296" i="1" s="1"/>
  <c r="J288" i="1"/>
  <c r="H288" i="1"/>
  <c r="I288" i="1" s="1"/>
  <c r="J280" i="1"/>
  <c r="H280" i="1"/>
  <c r="I280" i="1" s="1"/>
  <c r="J272" i="1"/>
  <c r="H272" i="1"/>
  <c r="I272" i="1" s="1"/>
  <c r="J264" i="1"/>
  <c r="H264" i="1"/>
  <c r="I264" i="1" s="1"/>
  <c r="J256" i="1"/>
  <c r="H256" i="1"/>
  <c r="I256" i="1" s="1"/>
  <c r="J248" i="1"/>
  <c r="H248" i="1"/>
  <c r="I248" i="1" s="1"/>
  <c r="J240" i="1"/>
  <c r="H240" i="1"/>
  <c r="I240" i="1" s="1"/>
  <c r="J232" i="1"/>
  <c r="H232" i="1"/>
  <c r="I232" i="1" s="1"/>
  <c r="J224" i="1"/>
  <c r="H224" i="1"/>
  <c r="I224" i="1" s="1"/>
  <c r="J216" i="1"/>
  <c r="H216" i="1"/>
  <c r="I216" i="1" s="1"/>
  <c r="J208" i="1"/>
  <c r="H208" i="1"/>
  <c r="I208" i="1" s="1"/>
  <c r="J200" i="1"/>
  <c r="H200" i="1"/>
  <c r="I200" i="1" s="1"/>
  <c r="J192" i="1"/>
  <c r="H192" i="1"/>
  <c r="I192" i="1" s="1"/>
  <c r="J184" i="1"/>
  <c r="H184" i="1"/>
  <c r="I184" i="1" s="1"/>
  <c r="J176" i="1"/>
  <c r="H176" i="1"/>
  <c r="I176" i="1" s="1"/>
  <c r="J168" i="1"/>
  <c r="H168" i="1"/>
  <c r="I168" i="1" s="1"/>
  <c r="J160" i="1"/>
  <c r="H160" i="1"/>
  <c r="I160" i="1" s="1"/>
  <c r="J152" i="1"/>
  <c r="H152" i="1"/>
  <c r="I152" i="1" s="1"/>
  <c r="J144" i="1"/>
  <c r="H144" i="1"/>
  <c r="I144" i="1" s="1"/>
  <c r="J136" i="1"/>
  <c r="H136" i="1"/>
  <c r="I136" i="1" s="1"/>
  <c r="J128" i="1"/>
  <c r="H128" i="1"/>
  <c r="I128" i="1" s="1"/>
  <c r="J120" i="1"/>
  <c r="H120" i="1"/>
  <c r="I120" i="1" s="1"/>
  <c r="H2093" i="1"/>
  <c r="I2093" i="1" s="1"/>
  <c r="H1990" i="1"/>
  <c r="I1990" i="1" s="1"/>
  <c r="H1887" i="1"/>
  <c r="I1887" i="1" s="1"/>
  <c r="H1784" i="1"/>
  <c r="I1784" i="1" s="1"/>
  <c r="H1684" i="1"/>
  <c r="I1684" i="1" s="1"/>
  <c r="H1581" i="1"/>
  <c r="I1581" i="1" s="1"/>
  <c r="H1478" i="1"/>
  <c r="I1478" i="1" s="1"/>
  <c r="J1661" i="1"/>
  <c r="H1661" i="1"/>
  <c r="I1661" i="1" s="1"/>
  <c r="J2066" i="1"/>
  <c r="H2066" i="1"/>
  <c r="I2066" i="1" s="1"/>
  <c r="J2018" i="1"/>
  <c r="H2018" i="1"/>
  <c r="I2018" i="1" s="1"/>
  <c r="J2002" i="1"/>
  <c r="H2002" i="1"/>
  <c r="I2002" i="1" s="1"/>
  <c r="J1978" i="1"/>
  <c r="H1978" i="1"/>
  <c r="I1978" i="1" s="1"/>
  <c r="J1946" i="1"/>
  <c r="H1946" i="1"/>
  <c r="I1946" i="1" s="1"/>
  <c r="J1930" i="1"/>
  <c r="H1930" i="1"/>
  <c r="I1930" i="1" s="1"/>
  <c r="J1898" i="1"/>
  <c r="H1898" i="1"/>
  <c r="I1898" i="1" s="1"/>
  <c r="J1882" i="1"/>
  <c r="H1882" i="1"/>
  <c r="I1882" i="1" s="1"/>
  <c r="J1874" i="1"/>
  <c r="H1874" i="1"/>
  <c r="I1874" i="1" s="1"/>
  <c r="J1850" i="1"/>
  <c r="H1850" i="1"/>
  <c r="I1850" i="1" s="1"/>
  <c r="J1842" i="1"/>
  <c r="H1842" i="1"/>
  <c r="I1842" i="1" s="1"/>
  <c r="J1826" i="1"/>
  <c r="H1826" i="1"/>
  <c r="I1826" i="1" s="1"/>
  <c r="J1810" i="1"/>
  <c r="H1810" i="1"/>
  <c r="I1810" i="1" s="1"/>
  <c r="J1794" i="1"/>
  <c r="H1794" i="1"/>
  <c r="I1794" i="1" s="1"/>
  <c r="J1786" i="1"/>
  <c r="H1786" i="1"/>
  <c r="I1786" i="1" s="1"/>
  <c r="J1778" i="1"/>
  <c r="H1778" i="1"/>
  <c r="I1778" i="1" s="1"/>
  <c r="J1762" i="1"/>
  <c r="H1762" i="1"/>
  <c r="I1762" i="1" s="1"/>
  <c r="J1754" i="1"/>
  <c r="H1754" i="1"/>
  <c r="I1754" i="1" s="1"/>
  <c r="J1738" i="1"/>
  <c r="H1738" i="1"/>
  <c r="I1738" i="1" s="1"/>
  <c r="J1722" i="1"/>
  <c r="H1722" i="1"/>
  <c r="I1722" i="1" s="1"/>
  <c r="J1714" i="1"/>
  <c r="H1714" i="1"/>
  <c r="I1714" i="1" s="1"/>
  <c r="J1698" i="1"/>
  <c r="H1698" i="1"/>
  <c r="I1698" i="1" s="1"/>
  <c r="J1682" i="1"/>
  <c r="H1682" i="1"/>
  <c r="I1682" i="1" s="1"/>
  <c r="J1666" i="1"/>
  <c r="H1666" i="1"/>
  <c r="I1666" i="1" s="1"/>
  <c r="J1642" i="1"/>
  <c r="H1642" i="1"/>
  <c r="I1642" i="1" s="1"/>
  <c r="J1314" i="1"/>
  <c r="H1314" i="1"/>
  <c r="I1314" i="1" s="1"/>
  <c r="J2081" i="1"/>
  <c r="H2081" i="1"/>
  <c r="I2081" i="1" s="1"/>
  <c r="J2065" i="1"/>
  <c r="H2065" i="1"/>
  <c r="I2065" i="1" s="1"/>
  <c r="J2049" i="1"/>
  <c r="H2049" i="1"/>
  <c r="I2049" i="1" s="1"/>
  <c r="J2025" i="1"/>
  <c r="H2025" i="1"/>
  <c r="I2025" i="1" s="1"/>
  <c r="J2017" i="1"/>
  <c r="H2017" i="1"/>
  <c r="I2017" i="1" s="1"/>
  <c r="J2001" i="1"/>
  <c r="H2001" i="1"/>
  <c r="I2001" i="1" s="1"/>
  <c r="J1985" i="1"/>
  <c r="H1985" i="1"/>
  <c r="I1985" i="1" s="1"/>
  <c r="J1969" i="1"/>
  <c r="H1969" i="1"/>
  <c r="I1969" i="1" s="1"/>
  <c r="J1961" i="1"/>
  <c r="H1961" i="1"/>
  <c r="I1961" i="1" s="1"/>
  <c r="J1945" i="1"/>
  <c r="H1945" i="1"/>
  <c r="I1945" i="1" s="1"/>
  <c r="J1929" i="1"/>
  <c r="H1929" i="1"/>
  <c r="I1929" i="1" s="1"/>
  <c r="J1921" i="1"/>
  <c r="H1921" i="1"/>
  <c r="I1921" i="1" s="1"/>
  <c r="J1905" i="1"/>
  <c r="H1905" i="1"/>
  <c r="I1905" i="1" s="1"/>
  <c r="J1897" i="1"/>
  <c r="H1897" i="1"/>
  <c r="I1897" i="1" s="1"/>
  <c r="J1881" i="1"/>
  <c r="H1881" i="1"/>
  <c r="I1881" i="1" s="1"/>
  <c r="J1865" i="1"/>
  <c r="H1865" i="1"/>
  <c r="I1865" i="1" s="1"/>
  <c r="J1857" i="1"/>
  <c r="H1857" i="1"/>
  <c r="I1857" i="1" s="1"/>
  <c r="J1841" i="1"/>
  <c r="H1841" i="1"/>
  <c r="I1841" i="1" s="1"/>
  <c r="J1825" i="1"/>
  <c r="H1825" i="1"/>
  <c r="I1825" i="1" s="1"/>
  <c r="J1817" i="1"/>
  <c r="H1817" i="1"/>
  <c r="I1817" i="1" s="1"/>
  <c r="J1801" i="1"/>
  <c r="H1801" i="1"/>
  <c r="I1801" i="1" s="1"/>
  <c r="J1761" i="1"/>
  <c r="H1761" i="1"/>
  <c r="I1761" i="1" s="1"/>
  <c r="H1745" i="1"/>
  <c r="I1745" i="1" s="1"/>
  <c r="J1745" i="1"/>
  <c r="J1737" i="1"/>
  <c r="H1737" i="1"/>
  <c r="I1737" i="1" s="1"/>
  <c r="J1729" i="1"/>
  <c r="H1729" i="1"/>
  <c r="I1729" i="1" s="1"/>
  <c r="J1713" i="1"/>
  <c r="H1713" i="1"/>
  <c r="I1713" i="1" s="1"/>
  <c r="J1697" i="1"/>
  <c r="H1697" i="1"/>
  <c r="I1697" i="1" s="1"/>
  <c r="J1681" i="1"/>
  <c r="H1681" i="1"/>
  <c r="I1681" i="1" s="1"/>
  <c r="J1665" i="1"/>
  <c r="H1665" i="1"/>
  <c r="I1665" i="1" s="1"/>
  <c r="J1649" i="1"/>
  <c r="H1649" i="1"/>
  <c r="I1649" i="1" s="1"/>
  <c r="J1633" i="1"/>
  <c r="H1633" i="1"/>
  <c r="I1633" i="1" s="1"/>
  <c r="J1609" i="1"/>
  <c r="H1609" i="1"/>
  <c r="I1609" i="1" s="1"/>
  <c r="J1177" i="1"/>
  <c r="H1177" i="1"/>
  <c r="I1177" i="1" s="1"/>
  <c r="J2103" i="1"/>
  <c r="H2103" i="1"/>
  <c r="I2103" i="1" s="1"/>
  <c r="J2095" i="1"/>
  <c r="H2095" i="1"/>
  <c r="I2095" i="1" s="1"/>
  <c r="J2087" i="1"/>
  <c r="H2087" i="1"/>
  <c r="I2087" i="1" s="1"/>
  <c r="J2071" i="1"/>
  <c r="H2071" i="1"/>
  <c r="I2071" i="1" s="1"/>
  <c r="J2063" i="1"/>
  <c r="H2063" i="1"/>
  <c r="I2063" i="1" s="1"/>
  <c r="J2055" i="1"/>
  <c r="H2055" i="1"/>
  <c r="I2055" i="1" s="1"/>
  <c r="J2047" i="1"/>
  <c r="H2047" i="1"/>
  <c r="I2047" i="1" s="1"/>
  <c r="J2039" i="1"/>
  <c r="H2039" i="1"/>
  <c r="I2039" i="1" s="1"/>
  <c r="J2031" i="1"/>
  <c r="H2031" i="1"/>
  <c r="I2031" i="1" s="1"/>
  <c r="J2023" i="1"/>
  <c r="H2023" i="1"/>
  <c r="I2023" i="1" s="1"/>
  <c r="J2007" i="1"/>
  <c r="H2007" i="1"/>
  <c r="I2007" i="1" s="1"/>
  <c r="J1999" i="1"/>
  <c r="H1999" i="1"/>
  <c r="I1999" i="1" s="1"/>
  <c r="J1991" i="1"/>
  <c r="H1991" i="1"/>
  <c r="I1991" i="1" s="1"/>
  <c r="J1983" i="1"/>
  <c r="H1983" i="1"/>
  <c r="I1983" i="1" s="1"/>
  <c r="J1975" i="1"/>
  <c r="H1975" i="1"/>
  <c r="I1975" i="1" s="1"/>
  <c r="J1967" i="1"/>
  <c r="H1967" i="1"/>
  <c r="I1967" i="1" s="1"/>
  <c r="J1959" i="1"/>
  <c r="H1959" i="1"/>
  <c r="I1959" i="1" s="1"/>
  <c r="J1943" i="1"/>
  <c r="H1943" i="1"/>
  <c r="I1943" i="1" s="1"/>
  <c r="J1935" i="1"/>
  <c r="H1935" i="1"/>
  <c r="I1935" i="1" s="1"/>
  <c r="J1927" i="1"/>
  <c r="H1927" i="1"/>
  <c r="I1927" i="1" s="1"/>
  <c r="J1919" i="1"/>
  <c r="H1919" i="1"/>
  <c r="I1919" i="1" s="1"/>
  <c r="J1911" i="1"/>
  <c r="H1911" i="1"/>
  <c r="I1911" i="1" s="1"/>
  <c r="J1903" i="1"/>
  <c r="H1903" i="1"/>
  <c r="I1903" i="1" s="1"/>
  <c r="J1895" i="1"/>
  <c r="H1895" i="1"/>
  <c r="I1895" i="1" s="1"/>
  <c r="J1879" i="1"/>
  <c r="H1879" i="1"/>
  <c r="I1879" i="1" s="1"/>
  <c r="J1871" i="1"/>
  <c r="H1871" i="1"/>
  <c r="I1871" i="1" s="1"/>
  <c r="J1863" i="1"/>
  <c r="H1863" i="1"/>
  <c r="I1863" i="1" s="1"/>
  <c r="J1855" i="1"/>
  <c r="H1855" i="1"/>
  <c r="I1855" i="1" s="1"/>
  <c r="J1847" i="1"/>
  <c r="H1847" i="1"/>
  <c r="I1847" i="1" s="1"/>
  <c r="J1839" i="1"/>
  <c r="H1839" i="1"/>
  <c r="I1839" i="1" s="1"/>
  <c r="J1831" i="1"/>
  <c r="H1831" i="1"/>
  <c r="I1831" i="1" s="1"/>
  <c r="J1815" i="1"/>
  <c r="H1815" i="1"/>
  <c r="I1815" i="1" s="1"/>
  <c r="J1807" i="1"/>
  <c r="H1807" i="1"/>
  <c r="I1807" i="1" s="1"/>
  <c r="J1799" i="1"/>
  <c r="H1799" i="1"/>
  <c r="I1799" i="1" s="1"/>
  <c r="J1791" i="1"/>
  <c r="H1791" i="1"/>
  <c r="I1791" i="1" s="1"/>
  <c r="J1783" i="1"/>
  <c r="H1783" i="1"/>
  <c r="I1783" i="1" s="1"/>
  <c r="J1775" i="1"/>
  <c r="H1775" i="1"/>
  <c r="I1775" i="1" s="1"/>
  <c r="J1767" i="1"/>
  <c r="H1767" i="1"/>
  <c r="I1767" i="1" s="1"/>
  <c r="J1751" i="1"/>
  <c r="H1751" i="1"/>
  <c r="I1751" i="1" s="1"/>
  <c r="J1743" i="1"/>
  <c r="H1743" i="1"/>
  <c r="I1743" i="1" s="1"/>
  <c r="J1735" i="1"/>
  <c r="H1735" i="1"/>
  <c r="I1735" i="1" s="1"/>
  <c r="J1727" i="1"/>
  <c r="H1727" i="1"/>
  <c r="I1727" i="1" s="1"/>
  <c r="J1719" i="1"/>
  <c r="H1719" i="1"/>
  <c r="I1719" i="1" s="1"/>
  <c r="J1711" i="1"/>
  <c r="H1711" i="1"/>
  <c r="I1711" i="1" s="1"/>
  <c r="J1703" i="1"/>
  <c r="H1703" i="1"/>
  <c r="I1703" i="1" s="1"/>
  <c r="J1687" i="1"/>
  <c r="H1687" i="1"/>
  <c r="I1687" i="1" s="1"/>
  <c r="J1679" i="1"/>
  <c r="H1679" i="1"/>
  <c r="I1679" i="1" s="1"/>
  <c r="J1671" i="1"/>
  <c r="H1671" i="1"/>
  <c r="I1671" i="1" s="1"/>
  <c r="J1663" i="1"/>
  <c r="H1663" i="1"/>
  <c r="I1663" i="1" s="1"/>
  <c r="J1655" i="1"/>
  <c r="H1655" i="1"/>
  <c r="I1655" i="1" s="1"/>
  <c r="J1647" i="1"/>
  <c r="H1647" i="1"/>
  <c r="I1647" i="1" s="1"/>
  <c r="J1639" i="1"/>
  <c r="H1639" i="1"/>
  <c r="I1639" i="1" s="1"/>
  <c r="J1623" i="1"/>
  <c r="H1623" i="1"/>
  <c r="I1623" i="1" s="1"/>
  <c r="J1615" i="1"/>
  <c r="H1615" i="1"/>
  <c r="I1615" i="1" s="1"/>
  <c r="J1607" i="1"/>
  <c r="H1607" i="1"/>
  <c r="I1607" i="1" s="1"/>
  <c r="J1599" i="1"/>
  <c r="H1599" i="1"/>
  <c r="I1599" i="1" s="1"/>
  <c r="J1591" i="1"/>
  <c r="H1591" i="1"/>
  <c r="I1591" i="1" s="1"/>
  <c r="J1583" i="1"/>
  <c r="H1583" i="1"/>
  <c r="I1583" i="1" s="1"/>
  <c r="J1575" i="1"/>
  <c r="H1575" i="1"/>
  <c r="I1575" i="1" s="1"/>
  <c r="J1559" i="1"/>
  <c r="H1559" i="1"/>
  <c r="I1559" i="1" s="1"/>
  <c r="J1551" i="1"/>
  <c r="H1551" i="1"/>
  <c r="I1551" i="1" s="1"/>
  <c r="J1543" i="1"/>
  <c r="H1543" i="1"/>
  <c r="I1543" i="1" s="1"/>
  <c r="J1535" i="1"/>
  <c r="H1535" i="1"/>
  <c r="I1535" i="1" s="1"/>
  <c r="J1527" i="1"/>
  <c r="H1527" i="1"/>
  <c r="I1527" i="1" s="1"/>
  <c r="J1519" i="1"/>
  <c r="H1519" i="1"/>
  <c r="I1519" i="1" s="1"/>
  <c r="J1511" i="1"/>
  <c r="H1511" i="1"/>
  <c r="I1511" i="1" s="1"/>
  <c r="J1495" i="1"/>
  <c r="H1495" i="1"/>
  <c r="I1495" i="1" s="1"/>
  <c r="J1487" i="1"/>
  <c r="H1487" i="1"/>
  <c r="I1487" i="1" s="1"/>
  <c r="J1479" i="1"/>
  <c r="H1479" i="1"/>
  <c r="I1479" i="1" s="1"/>
  <c r="J1471" i="1"/>
  <c r="H1471" i="1"/>
  <c r="I1471" i="1" s="1"/>
  <c r="J1463" i="1"/>
  <c r="H1463" i="1"/>
  <c r="I1463" i="1" s="1"/>
  <c r="J1455" i="1"/>
  <c r="H1455" i="1"/>
  <c r="I1455" i="1" s="1"/>
  <c r="J1447" i="1"/>
  <c r="H1447" i="1"/>
  <c r="I1447" i="1" s="1"/>
  <c r="J1439" i="1"/>
  <c r="H1439" i="1"/>
  <c r="I1439" i="1" s="1"/>
  <c r="J1431" i="1"/>
  <c r="H1431" i="1"/>
  <c r="I1431" i="1" s="1"/>
  <c r="J1423" i="1"/>
  <c r="H1423" i="1"/>
  <c r="I1423" i="1" s="1"/>
  <c r="J1415" i="1"/>
  <c r="H1415" i="1"/>
  <c r="I1415" i="1" s="1"/>
  <c r="J1407" i="1"/>
  <c r="H1407" i="1"/>
  <c r="I1407" i="1" s="1"/>
  <c r="J1399" i="1"/>
  <c r="H1399" i="1"/>
  <c r="I1399" i="1" s="1"/>
  <c r="J1391" i="1"/>
  <c r="H1391" i="1"/>
  <c r="I1391" i="1" s="1"/>
  <c r="J1383" i="1"/>
  <c r="H1383" i="1"/>
  <c r="I1383" i="1" s="1"/>
  <c r="J1375" i="1"/>
  <c r="H1375" i="1"/>
  <c r="I1375" i="1" s="1"/>
  <c r="J1367" i="1"/>
  <c r="H1367" i="1"/>
  <c r="I1367" i="1" s="1"/>
  <c r="J1359" i="1"/>
  <c r="H1359" i="1"/>
  <c r="I1359" i="1" s="1"/>
  <c r="J1351" i="1"/>
  <c r="H1351" i="1"/>
  <c r="I1351" i="1" s="1"/>
  <c r="J1343" i="1"/>
  <c r="H1343" i="1"/>
  <c r="I1343" i="1" s="1"/>
  <c r="J1335" i="1"/>
  <c r="H1335" i="1"/>
  <c r="I1335" i="1" s="1"/>
  <c r="J1327" i="1"/>
  <c r="H1327" i="1"/>
  <c r="I1327" i="1" s="1"/>
  <c r="J1319" i="1"/>
  <c r="H1319" i="1"/>
  <c r="I1319" i="1" s="1"/>
  <c r="J1311" i="1"/>
  <c r="H1311" i="1"/>
  <c r="I1311" i="1" s="1"/>
  <c r="J1303" i="1"/>
  <c r="H1303" i="1"/>
  <c r="I1303" i="1" s="1"/>
  <c r="J1295" i="1"/>
  <c r="H1295" i="1"/>
  <c r="I1295" i="1" s="1"/>
  <c r="J1287" i="1"/>
  <c r="H1287" i="1"/>
  <c r="I1287" i="1" s="1"/>
  <c r="J1279" i="1"/>
  <c r="H1279" i="1"/>
  <c r="I1279" i="1" s="1"/>
  <c r="J1271" i="1"/>
  <c r="H1271" i="1"/>
  <c r="I1271" i="1" s="1"/>
  <c r="J1263" i="1"/>
  <c r="H1263" i="1"/>
  <c r="I1263" i="1" s="1"/>
  <c r="J1255" i="1"/>
  <c r="H1255" i="1"/>
  <c r="I1255" i="1" s="1"/>
  <c r="J1247" i="1"/>
  <c r="H1247" i="1"/>
  <c r="I1247" i="1" s="1"/>
  <c r="J1239" i="1"/>
  <c r="H1239" i="1"/>
  <c r="I1239" i="1" s="1"/>
  <c r="J1231" i="1"/>
  <c r="H1231" i="1"/>
  <c r="I1231" i="1" s="1"/>
  <c r="J1223" i="1"/>
  <c r="H1223" i="1"/>
  <c r="I1223" i="1" s="1"/>
  <c r="J1215" i="1"/>
  <c r="H1215" i="1"/>
  <c r="I1215" i="1" s="1"/>
  <c r="J1207" i="1"/>
  <c r="H1207" i="1"/>
  <c r="I1207" i="1" s="1"/>
  <c r="J1199" i="1"/>
  <c r="H1199" i="1"/>
  <c r="I1199" i="1" s="1"/>
  <c r="J1191" i="1"/>
  <c r="H1191" i="1"/>
  <c r="I1191" i="1" s="1"/>
  <c r="J1183" i="1"/>
  <c r="H1183" i="1"/>
  <c r="I1183" i="1" s="1"/>
  <c r="J1175" i="1"/>
  <c r="H1175" i="1"/>
  <c r="I1175" i="1" s="1"/>
  <c r="J1167" i="1"/>
  <c r="H1167" i="1"/>
  <c r="I1167" i="1" s="1"/>
  <c r="J1159" i="1"/>
  <c r="H1159" i="1"/>
  <c r="I1159" i="1" s="1"/>
  <c r="J1151" i="1"/>
  <c r="H1151" i="1"/>
  <c r="I1151" i="1" s="1"/>
  <c r="J1143" i="1"/>
  <c r="H1143" i="1"/>
  <c r="I1143" i="1" s="1"/>
  <c r="J1135" i="1"/>
  <c r="H1135" i="1"/>
  <c r="I1135" i="1" s="1"/>
  <c r="J1127" i="1"/>
  <c r="H1127" i="1"/>
  <c r="I1127" i="1" s="1"/>
  <c r="J1119" i="1"/>
  <c r="H1119" i="1"/>
  <c r="I1119" i="1" s="1"/>
  <c r="J1111" i="1"/>
  <c r="H1111" i="1"/>
  <c r="I1111" i="1" s="1"/>
  <c r="J1103" i="1"/>
  <c r="H1103" i="1"/>
  <c r="I1103" i="1" s="1"/>
  <c r="J1095" i="1"/>
  <c r="H1095" i="1"/>
  <c r="I1095" i="1" s="1"/>
  <c r="J1087" i="1"/>
  <c r="H1087" i="1"/>
  <c r="I1087" i="1" s="1"/>
  <c r="J1079" i="1"/>
  <c r="H1079" i="1"/>
  <c r="I1079" i="1" s="1"/>
  <c r="J1071" i="1"/>
  <c r="H1071" i="1"/>
  <c r="I1071" i="1" s="1"/>
  <c r="J1063" i="1"/>
  <c r="H1063" i="1"/>
  <c r="I1063" i="1" s="1"/>
  <c r="J1055" i="1"/>
  <c r="H1055" i="1"/>
  <c r="I1055" i="1" s="1"/>
  <c r="J1047" i="1"/>
  <c r="H1047" i="1"/>
  <c r="I1047" i="1" s="1"/>
  <c r="J1039" i="1"/>
  <c r="H1039" i="1"/>
  <c r="I1039" i="1" s="1"/>
  <c r="J1031" i="1"/>
  <c r="H1031" i="1"/>
  <c r="I1031" i="1" s="1"/>
  <c r="J1023" i="1"/>
  <c r="H1023" i="1"/>
  <c r="I1023" i="1" s="1"/>
  <c r="J1015" i="1"/>
  <c r="H1015" i="1"/>
  <c r="I1015" i="1" s="1"/>
  <c r="J1007" i="1"/>
  <c r="H1007" i="1"/>
  <c r="I1007" i="1" s="1"/>
  <c r="J999" i="1"/>
  <c r="H999" i="1"/>
  <c r="I999" i="1" s="1"/>
  <c r="J991" i="1"/>
  <c r="H991" i="1"/>
  <c r="I991" i="1" s="1"/>
  <c r="J983" i="1"/>
  <c r="H983" i="1"/>
  <c r="I983" i="1" s="1"/>
  <c r="J975" i="1"/>
  <c r="H975" i="1"/>
  <c r="I975" i="1" s="1"/>
  <c r="J967" i="1"/>
  <c r="H967" i="1"/>
  <c r="I967" i="1" s="1"/>
  <c r="J959" i="1"/>
  <c r="H959" i="1"/>
  <c r="I959" i="1" s="1"/>
  <c r="J951" i="1"/>
  <c r="H951" i="1"/>
  <c r="I951" i="1" s="1"/>
  <c r="J943" i="1"/>
  <c r="H943" i="1"/>
  <c r="I943" i="1" s="1"/>
  <c r="J935" i="1"/>
  <c r="H935" i="1"/>
  <c r="I935" i="1" s="1"/>
  <c r="J927" i="1"/>
  <c r="H927" i="1"/>
  <c r="I927" i="1" s="1"/>
  <c r="J919" i="1"/>
  <c r="H919" i="1"/>
  <c r="I919" i="1" s="1"/>
  <c r="J911" i="1"/>
  <c r="H911" i="1"/>
  <c r="I911" i="1" s="1"/>
  <c r="J903" i="1"/>
  <c r="H903" i="1"/>
  <c r="I903" i="1" s="1"/>
  <c r="J895" i="1"/>
  <c r="H895" i="1"/>
  <c r="I895" i="1" s="1"/>
  <c r="J887" i="1"/>
  <c r="H887" i="1"/>
  <c r="I887" i="1" s="1"/>
  <c r="J879" i="1"/>
  <c r="H879" i="1"/>
  <c r="I879" i="1" s="1"/>
  <c r="J871" i="1"/>
  <c r="H871" i="1"/>
  <c r="I871" i="1" s="1"/>
  <c r="J863" i="1"/>
  <c r="H863" i="1"/>
  <c r="I863" i="1" s="1"/>
  <c r="J855" i="1"/>
  <c r="H855" i="1"/>
  <c r="I855" i="1" s="1"/>
  <c r="J847" i="1"/>
  <c r="H847" i="1"/>
  <c r="I847" i="1" s="1"/>
  <c r="J839" i="1"/>
  <c r="H839" i="1"/>
  <c r="I839" i="1" s="1"/>
  <c r="J831" i="1"/>
  <c r="H831" i="1"/>
  <c r="I831" i="1" s="1"/>
  <c r="J823" i="1"/>
  <c r="H823" i="1"/>
  <c r="I823" i="1" s="1"/>
  <c r="J815" i="1"/>
  <c r="H815" i="1"/>
  <c r="I815" i="1" s="1"/>
  <c r="J807" i="1"/>
  <c r="H807" i="1"/>
  <c r="I807" i="1" s="1"/>
  <c r="J799" i="1"/>
  <c r="H799" i="1"/>
  <c r="I799" i="1" s="1"/>
  <c r="J791" i="1"/>
  <c r="H791" i="1"/>
  <c r="I791" i="1" s="1"/>
  <c r="J783" i="1"/>
  <c r="H783" i="1"/>
  <c r="I783" i="1" s="1"/>
  <c r="J775" i="1"/>
  <c r="H775" i="1"/>
  <c r="I775" i="1" s="1"/>
  <c r="J767" i="1"/>
  <c r="H767" i="1"/>
  <c r="I767" i="1" s="1"/>
  <c r="J759" i="1"/>
  <c r="H759" i="1"/>
  <c r="I759" i="1" s="1"/>
  <c r="J751" i="1"/>
  <c r="H751" i="1"/>
  <c r="I751" i="1" s="1"/>
  <c r="J743" i="1"/>
  <c r="H743" i="1"/>
  <c r="I743" i="1" s="1"/>
  <c r="J735" i="1"/>
  <c r="H735" i="1"/>
  <c r="I735" i="1" s="1"/>
  <c r="J727" i="1"/>
  <c r="H727" i="1"/>
  <c r="I727" i="1" s="1"/>
  <c r="J719" i="1"/>
  <c r="H719" i="1"/>
  <c r="I719" i="1" s="1"/>
  <c r="J711" i="1"/>
  <c r="H711" i="1"/>
  <c r="I711" i="1" s="1"/>
  <c r="J703" i="1"/>
  <c r="H703" i="1"/>
  <c r="I703" i="1" s="1"/>
  <c r="J695" i="1"/>
  <c r="H695" i="1"/>
  <c r="I695" i="1" s="1"/>
  <c r="J687" i="1"/>
  <c r="H687" i="1"/>
  <c r="I687" i="1" s="1"/>
  <c r="J679" i="1"/>
  <c r="H679" i="1"/>
  <c r="I679" i="1" s="1"/>
  <c r="J671" i="1"/>
  <c r="H671" i="1"/>
  <c r="I671" i="1" s="1"/>
  <c r="J663" i="1"/>
  <c r="H663" i="1"/>
  <c r="I663" i="1" s="1"/>
  <c r="J655" i="1"/>
  <c r="H655" i="1"/>
  <c r="I655" i="1" s="1"/>
  <c r="J647" i="1"/>
  <c r="H647" i="1"/>
  <c r="I647" i="1" s="1"/>
  <c r="J639" i="1"/>
  <c r="H639" i="1"/>
  <c r="I639" i="1" s="1"/>
  <c r="J631" i="1"/>
  <c r="H631" i="1"/>
  <c r="I631" i="1" s="1"/>
  <c r="J623" i="1"/>
  <c r="H623" i="1"/>
  <c r="I623" i="1" s="1"/>
  <c r="J615" i="1"/>
  <c r="H615" i="1"/>
  <c r="I615" i="1" s="1"/>
  <c r="J607" i="1"/>
  <c r="H607" i="1"/>
  <c r="I607" i="1" s="1"/>
  <c r="J599" i="1"/>
  <c r="H599" i="1"/>
  <c r="I599" i="1" s="1"/>
  <c r="J591" i="1"/>
  <c r="H591" i="1"/>
  <c r="I591" i="1" s="1"/>
  <c r="J583" i="1"/>
  <c r="H583" i="1"/>
  <c r="I583" i="1" s="1"/>
  <c r="J575" i="1"/>
  <c r="H575" i="1"/>
  <c r="I575" i="1" s="1"/>
  <c r="J567" i="1"/>
  <c r="H567" i="1"/>
  <c r="I567" i="1" s="1"/>
  <c r="J559" i="1"/>
  <c r="H559" i="1"/>
  <c r="I559" i="1" s="1"/>
  <c r="J551" i="1"/>
  <c r="H551" i="1"/>
  <c r="I551" i="1" s="1"/>
  <c r="J543" i="1"/>
  <c r="H543" i="1"/>
  <c r="I543" i="1" s="1"/>
  <c r="J535" i="1"/>
  <c r="H535" i="1"/>
  <c r="I535" i="1" s="1"/>
  <c r="J527" i="1"/>
  <c r="H527" i="1"/>
  <c r="I527" i="1" s="1"/>
  <c r="J519" i="1"/>
  <c r="H519" i="1"/>
  <c r="I519" i="1" s="1"/>
  <c r="J511" i="1"/>
  <c r="H511" i="1"/>
  <c r="I511" i="1" s="1"/>
  <c r="J503" i="1"/>
  <c r="H503" i="1"/>
  <c r="I503" i="1" s="1"/>
  <c r="J495" i="1"/>
  <c r="H495" i="1"/>
  <c r="I495" i="1" s="1"/>
  <c r="H2079" i="1"/>
  <c r="I2079" i="1" s="1"/>
  <c r="H1976" i="1"/>
  <c r="I1976" i="1" s="1"/>
  <c r="H1876" i="1"/>
  <c r="I1876" i="1" s="1"/>
  <c r="H1773" i="1"/>
  <c r="I1773" i="1" s="1"/>
  <c r="H1670" i="1"/>
  <c r="I1670" i="1" s="1"/>
  <c r="H1567" i="1"/>
  <c r="I1567" i="1" s="1"/>
  <c r="H1464" i="1"/>
  <c r="I1464" i="1" s="1"/>
  <c r="J2085" i="1"/>
  <c r="H2085" i="1"/>
  <c r="I2085" i="1" s="1"/>
  <c r="J2102" i="1"/>
  <c r="H2102" i="1"/>
  <c r="I2102" i="1" s="1"/>
  <c r="J2094" i="1"/>
  <c r="H2094" i="1"/>
  <c r="I2094" i="1" s="1"/>
  <c r="J2086" i="1"/>
  <c r="H2086" i="1"/>
  <c r="I2086" i="1" s="1"/>
  <c r="J2078" i="1"/>
  <c r="H2078" i="1"/>
  <c r="I2078" i="1" s="1"/>
  <c r="J2070" i="1"/>
  <c r="H2070" i="1"/>
  <c r="I2070" i="1" s="1"/>
  <c r="J2062" i="1"/>
  <c r="H2062" i="1"/>
  <c r="I2062" i="1" s="1"/>
  <c r="J2046" i="1"/>
  <c r="H2046" i="1"/>
  <c r="I2046" i="1" s="1"/>
  <c r="J2038" i="1"/>
  <c r="H2038" i="1"/>
  <c r="I2038" i="1" s="1"/>
  <c r="J2030" i="1"/>
  <c r="H2030" i="1"/>
  <c r="I2030" i="1" s="1"/>
  <c r="J2022" i="1"/>
  <c r="H2022" i="1"/>
  <c r="I2022" i="1" s="1"/>
  <c r="J2014" i="1"/>
  <c r="H2014" i="1"/>
  <c r="I2014" i="1" s="1"/>
  <c r="J2006" i="1"/>
  <c r="H2006" i="1"/>
  <c r="I2006" i="1" s="1"/>
  <c r="J1998" i="1"/>
  <c r="H1998" i="1"/>
  <c r="I1998" i="1" s="1"/>
  <c r="J1982" i="1"/>
  <c r="H1982" i="1"/>
  <c r="I1982" i="1" s="1"/>
  <c r="J1974" i="1"/>
  <c r="H1974" i="1"/>
  <c r="I1974" i="1" s="1"/>
  <c r="J1966" i="1"/>
  <c r="H1966" i="1"/>
  <c r="I1966" i="1" s="1"/>
  <c r="J1958" i="1"/>
  <c r="H1958" i="1"/>
  <c r="I1958" i="1" s="1"/>
  <c r="J1950" i="1"/>
  <c r="H1950" i="1"/>
  <c r="I1950" i="1" s="1"/>
  <c r="J1942" i="1"/>
  <c r="H1942" i="1"/>
  <c r="I1942" i="1" s="1"/>
  <c r="J1934" i="1"/>
  <c r="H1934" i="1"/>
  <c r="I1934" i="1" s="1"/>
  <c r="J1918" i="1"/>
  <c r="H1918" i="1"/>
  <c r="I1918" i="1" s="1"/>
  <c r="J1910" i="1"/>
  <c r="H1910" i="1"/>
  <c r="I1910" i="1" s="1"/>
  <c r="J1902" i="1"/>
  <c r="H1902" i="1"/>
  <c r="I1902" i="1" s="1"/>
  <c r="J1894" i="1"/>
  <c r="H1894" i="1"/>
  <c r="I1894" i="1" s="1"/>
  <c r="J1886" i="1"/>
  <c r="H1886" i="1"/>
  <c r="I1886" i="1" s="1"/>
  <c r="J1878" i="1"/>
  <c r="H1878" i="1"/>
  <c r="I1878" i="1" s="1"/>
  <c r="J1870" i="1"/>
  <c r="H1870" i="1"/>
  <c r="I1870" i="1" s="1"/>
  <c r="J1854" i="1"/>
  <c r="H1854" i="1"/>
  <c r="I1854" i="1" s="1"/>
  <c r="J1846" i="1"/>
  <c r="H1846" i="1"/>
  <c r="I1846" i="1" s="1"/>
  <c r="J1838" i="1"/>
  <c r="H1838" i="1"/>
  <c r="I1838" i="1" s="1"/>
  <c r="J1830" i="1"/>
  <c r="H1830" i="1"/>
  <c r="I1830" i="1" s="1"/>
  <c r="J1822" i="1"/>
  <c r="H1822" i="1"/>
  <c r="I1822" i="1" s="1"/>
  <c r="J1814" i="1"/>
  <c r="H1814" i="1"/>
  <c r="I1814" i="1" s="1"/>
  <c r="J1806" i="1"/>
  <c r="H1806" i="1"/>
  <c r="I1806" i="1" s="1"/>
  <c r="J1790" i="1"/>
  <c r="H1790" i="1"/>
  <c r="I1790" i="1" s="1"/>
  <c r="J1782" i="1"/>
  <c r="H1782" i="1"/>
  <c r="I1782" i="1" s="1"/>
  <c r="J1774" i="1"/>
  <c r="H1774" i="1"/>
  <c r="I1774" i="1" s="1"/>
  <c r="J1766" i="1"/>
  <c r="H1766" i="1"/>
  <c r="I1766" i="1" s="1"/>
  <c r="J1758" i="1"/>
  <c r="H1758" i="1"/>
  <c r="I1758" i="1" s="1"/>
  <c r="J1750" i="1"/>
  <c r="H1750" i="1"/>
  <c r="I1750" i="1" s="1"/>
  <c r="J1742" i="1"/>
  <c r="H1742" i="1"/>
  <c r="I1742" i="1" s="1"/>
  <c r="J1726" i="1"/>
  <c r="H1726" i="1"/>
  <c r="I1726" i="1" s="1"/>
  <c r="J1718" i="1"/>
  <c r="H1718" i="1"/>
  <c r="I1718" i="1" s="1"/>
  <c r="J1710" i="1"/>
  <c r="H1710" i="1"/>
  <c r="I1710" i="1" s="1"/>
  <c r="J1702" i="1"/>
  <c r="H1702" i="1"/>
  <c r="I1702" i="1" s="1"/>
  <c r="J1694" i="1"/>
  <c r="H1694" i="1"/>
  <c r="I1694" i="1" s="1"/>
  <c r="J1686" i="1"/>
  <c r="H1686" i="1"/>
  <c r="I1686" i="1" s="1"/>
  <c r="J1678" i="1"/>
  <c r="H1678" i="1"/>
  <c r="I1678" i="1" s="1"/>
  <c r="J1662" i="1"/>
  <c r="H1662" i="1"/>
  <c r="I1662" i="1" s="1"/>
  <c r="J1654" i="1"/>
  <c r="H1654" i="1"/>
  <c r="I1654" i="1" s="1"/>
  <c r="J1646" i="1"/>
  <c r="H1646" i="1"/>
  <c r="I1646" i="1" s="1"/>
  <c r="J1638" i="1"/>
  <c r="H1638" i="1"/>
  <c r="I1638" i="1" s="1"/>
  <c r="J1630" i="1"/>
  <c r="H1630" i="1"/>
  <c r="I1630" i="1" s="1"/>
  <c r="J1622" i="1"/>
  <c r="H1622" i="1"/>
  <c r="I1622" i="1" s="1"/>
  <c r="J1614" i="1"/>
  <c r="H1614" i="1"/>
  <c r="I1614" i="1" s="1"/>
  <c r="J1598" i="1"/>
  <c r="H1598" i="1"/>
  <c r="I1598" i="1" s="1"/>
  <c r="J1590" i="1"/>
  <c r="H1590" i="1"/>
  <c r="I1590" i="1" s="1"/>
  <c r="J1582" i="1"/>
  <c r="H1582" i="1"/>
  <c r="I1582" i="1" s="1"/>
  <c r="J1574" i="1"/>
  <c r="H1574" i="1"/>
  <c r="I1574" i="1" s="1"/>
  <c r="J1566" i="1"/>
  <c r="H1566" i="1"/>
  <c r="I1566" i="1" s="1"/>
  <c r="J1558" i="1"/>
  <c r="H1558" i="1"/>
  <c r="I1558" i="1" s="1"/>
  <c r="J1550" i="1"/>
  <c r="H1550" i="1"/>
  <c r="I1550" i="1" s="1"/>
  <c r="J1534" i="1"/>
  <c r="H1534" i="1"/>
  <c r="I1534" i="1" s="1"/>
  <c r="J1526" i="1"/>
  <c r="H1526" i="1"/>
  <c r="I1526" i="1" s="1"/>
  <c r="J1518" i="1"/>
  <c r="H1518" i="1"/>
  <c r="I1518" i="1" s="1"/>
  <c r="J1510" i="1"/>
  <c r="H1510" i="1"/>
  <c r="I1510" i="1" s="1"/>
  <c r="J1502" i="1"/>
  <c r="H1502" i="1"/>
  <c r="I1502" i="1" s="1"/>
  <c r="J1494" i="1"/>
  <c r="H1494" i="1"/>
  <c r="I1494" i="1" s="1"/>
  <c r="J1486" i="1"/>
  <c r="H1486" i="1"/>
  <c r="I1486" i="1" s="1"/>
  <c r="J1470" i="1"/>
  <c r="H1470" i="1"/>
  <c r="I1470" i="1" s="1"/>
  <c r="J1462" i="1"/>
  <c r="H1462" i="1"/>
  <c r="I1462" i="1" s="1"/>
  <c r="J1454" i="1"/>
  <c r="H1454" i="1"/>
  <c r="I1454" i="1" s="1"/>
  <c r="J1446" i="1"/>
  <c r="H1446" i="1"/>
  <c r="I1446" i="1" s="1"/>
  <c r="J1438" i="1"/>
  <c r="H1438" i="1"/>
  <c r="I1438" i="1" s="1"/>
  <c r="J1430" i="1"/>
  <c r="H1430" i="1"/>
  <c r="I1430" i="1" s="1"/>
  <c r="J1422" i="1"/>
  <c r="H1422" i="1"/>
  <c r="I1422" i="1" s="1"/>
  <c r="J1414" i="1"/>
  <c r="H1414" i="1"/>
  <c r="I1414" i="1" s="1"/>
  <c r="J1406" i="1"/>
  <c r="H1406" i="1"/>
  <c r="I1406" i="1" s="1"/>
  <c r="J1398" i="1"/>
  <c r="H1398" i="1"/>
  <c r="I1398" i="1" s="1"/>
  <c r="J1390" i="1"/>
  <c r="H1390" i="1"/>
  <c r="I1390" i="1" s="1"/>
  <c r="J1382" i="1"/>
  <c r="H1382" i="1"/>
  <c r="I1382" i="1" s="1"/>
  <c r="J1374" i="1"/>
  <c r="H1374" i="1"/>
  <c r="I1374" i="1" s="1"/>
  <c r="J1366" i="1"/>
  <c r="H1366" i="1"/>
  <c r="I1366" i="1" s="1"/>
  <c r="J1358" i="1"/>
  <c r="H1358" i="1"/>
  <c r="I1358" i="1" s="1"/>
  <c r="J1350" i="1"/>
  <c r="H1350" i="1"/>
  <c r="I1350" i="1" s="1"/>
  <c r="J1342" i="1"/>
  <c r="H1342" i="1"/>
  <c r="I1342" i="1" s="1"/>
  <c r="J1334" i="1"/>
  <c r="H1334" i="1"/>
  <c r="I1334" i="1" s="1"/>
  <c r="J1326" i="1"/>
  <c r="H1326" i="1"/>
  <c r="I1326" i="1" s="1"/>
  <c r="J1318" i="1"/>
  <c r="H1318" i="1"/>
  <c r="I1318" i="1" s="1"/>
  <c r="J1310" i="1"/>
  <c r="H1310" i="1"/>
  <c r="I1310" i="1" s="1"/>
  <c r="J1302" i="1"/>
  <c r="H1302" i="1"/>
  <c r="I1302" i="1" s="1"/>
  <c r="J1294" i="1"/>
  <c r="H1294" i="1"/>
  <c r="I1294" i="1" s="1"/>
  <c r="J1286" i="1"/>
  <c r="H1286" i="1"/>
  <c r="I1286" i="1" s="1"/>
  <c r="J1278" i="1"/>
  <c r="H1278" i="1"/>
  <c r="I1278" i="1" s="1"/>
  <c r="J1270" i="1"/>
  <c r="H1270" i="1"/>
  <c r="I1270" i="1" s="1"/>
  <c r="J1262" i="1"/>
  <c r="H1262" i="1"/>
  <c r="I1262" i="1" s="1"/>
  <c r="J1254" i="1"/>
  <c r="H1254" i="1"/>
  <c r="I1254" i="1" s="1"/>
  <c r="J1246" i="1"/>
  <c r="H1246" i="1"/>
  <c r="I1246" i="1" s="1"/>
  <c r="J1238" i="1"/>
  <c r="H1238" i="1"/>
  <c r="I1238" i="1" s="1"/>
  <c r="J1230" i="1"/>
  <c r="H1230" i="1"/>
  <c r="I1230" i="1" s="1"/>
  <c r="J1222" i="1"/>
  <c r="H1222" i="1"/>
  <c r="I1222" i="1" s="1"/>
  <c r="J1214" i="1"/>
  <c r="H1214" i="1"/>
  <c r="I1214" i="1" s="1"/>
  <c r="J1206" i="1"/>
  <c r="H1206" i="1"/>
  <c r="I1206" i="1" s="1"/>
  <c r="J1198" i="1"/>
  <c r="H1198" i="1"/>
  <c r="I1198" i="1" s="1"/>
  <c r="J1190" i="1"/>
  <c r="H1190" i="1"/>
  <c r="I1190" i="1" s="1"/>
  <c r="J1182" i="1"/>
  <c r="H1182" i="1"/>
  <c r="I1182" i="1" s="1"/>
  <c r="J1174" i="1"/>
  <c r="H1174" i="1"/>
  <c r="I1174" i="1" s="1"/>
  <c r="J1166" i="1"/>
  <c r="H1166" i="1"/>
  <c r="I1166" i="1" s="1"/>
  <c r="J1158" i="1"/>
  <c r="H1158" i="1"/>
  <c r="I1158" i="1" s="1"/>
  <c r="J1150" i="1"/>
  <c r="H1150" i="1"/>
  <c r="I1150" i="1" s="1"/>
  <c r="J1142" i="1"/>
  <c r="H1142" i="1"/>
  <c r="I1142" i="1" s="1"/>
  <c r="J1134" i="1"/>
  <c r="H1134" i="1"/>
  <c r="I1134" i="1" s="1"/>
  <c r="J1126" i="1"/>
  <c r="H1126" i="1"/>
  <c r="I1126" i="1" s="1"/>
  <c r="J1118" i="1"/>
  <c r="H1118" i="1"/>
  <c r="I1118" i="1" s="1"/>
  <c r="J1110" i="1"/>
  <c r="H1110" i="1"/>
  <c r="I1110" i="1" s="1"/>
  <c r="J1102" i="1"/>
  <c r="H1102" i="1"/>
  <c r="I1102" i="1" s="1"/>
  <c r="J1094" i="1"/>
  <c r="H1094" i="1"/>
  <c r="I1094" i="1" s="1"/>
  <c r="J1086" i="1"/>
  <c r="H1086" i="1"/>
  <c r="I1086" i="1" s="1"/>
  <c r="J1078" i="1"/>
  <c r="H1078" i="1"/>
  <c r="I1078" i="1" s="1"/>
  <c r="J1070" i="1"/>
  <c r="H1070" i="1"/>
  <c r="I1070" i="1" s="1"/>
  <c r="J1062" i="1"/>
  <c r="H1062" i="1"/>
  <c r="I1062" i="1" s="1"/>
  <c r="J1054" i="1"/>
  <c r="H1054" i="1"/>
  <c r="I1054" i="1" s="1"/>
  <c r="J1046" i="1"/>
  <c r="H1046" i="1"/>
  <c r="I1046" i="1" s="1"/>
  <c r="J1038" i="1"/>
  <c r="H1038" i="1"/>
  <c r="I1038" i="1" s="1"/>
  <c r="J1030" i="1"/>
  <c r="H1030" i="1"/>
  <c r="I1030" i="1" s="1"/>
  <c r="J1022" i="1"/>
  <c r="H1022" i="1"/>
  <c r="I1022" i="1" s="1"/>
  <c r="J1014" i="1"/>
  <c r="H1014" i="1"/>
  <c r="I1014" i="1" s="1"/>
  <c r="J1006" i="1"/>
  <c r="H1006" i="1"/>
  <c r="I1006" i="1" s="1"/>
  <c r="J998" i="1"/>
  <c r="H998" i="1"/>
  <c r="I998" i="1" s="1"/>
  <c r="J990" i="1"/>
  <c r="H990" i="1"/>
  <c r="I990" i="1" s="1"/>
  <c r="J982" i="1"/>
  <c r="H982" i="1"/>
  <c r="I982" i="1" s="1"/>
  <c r="J974" i="1"/>
  <c r="H974" i="1"/>
  <c r="I974" i="1" s="1"/>
  <c r="J966" i="1"/>
  <c r="H966" i="1"/>
  <c r="I966" i="1" s="1"/>
  <c r="J958" i="1"/>
  <c r="H958" i="1"/>
  <c r="I958" i="1" s="1"/>
  <c r="J950" i="1"/>
  <c r="H950" i="1"/>
  <c r="I950" i="1" s="1"/>
  <c r="J942" i="1"/>
  <c r="H942" i="1"/>
  <c r="I942" i="1" s="1"/>
  <c r="J934" i="1"/>
  <c r="H934" i="1"/>
  <c r="I934" i="1" s="1"/>
  <c r="J926" i="1"/>
  <c r="H926" i="1"/>
  <c r="I926" i="1" s="1"/>
  <c r="J918" i="1"/>
  <c r="H918" i="1"/>
  <c r="I918" i="1" s="1"/>
  <c r="J910" i="1"/>
  <c r="H910" i="1"/>
  <c r="I910" i="1" s="1"/>
  <c r="J902" i="1"/>
  <c r="H902" i="1"/>
  <c r="I902" i="1" s="1"/>
  <c r="J894" i="1"/>
  <c r="H894" i="1"/>
  <c r="I894" i="1" s="1"/>
  <c r="J886" i="1"/>
  <c r="H886" i="1"/>
  <c r="I886" i="1" s="1"/>
  <c r="J878" i="1"/>
  <c r="H878" i="1"/>
  <c r="I878" i="1" s="1"/>
  <c r="J870" i="1"/>
  <c r="H870" i="1"/>
  <c r="I870" i="1" s="1"/>
  <c r="J862" i="1"/>
  <c r="H862" i="1"/>
  <c r="I862" i="1" s="1"/>
  <c r="J854" i="1"/>
  <c r="H854" i="1"/>
  <c r="I854" i="1" s="1"/>
  <c r="J846" i="1"/>
  <c r="H846" i="1"/>
  <c r="I846" i="1" s="1"/>
  <c r="J838" i="1"/>
  <c r="H838" i="1"/>
  <c r="I838" i="1" s="1"/>
  <c r="J830" i="1"/>
  <c r="H830" i="1"/>
  <c r="I830" i="1" s="1"/>
  <c r="J822" i="1"/>
  <c r="H822" i="1"/>
  <c r="I822" i="1" s="1"/>
  <c r="J814" i="1"/>
  <c r="H814" i="1"/>
  <c r="I814" i="1" s="1"/>
  <c r="J806" i="1"/>
  <c r="H806" i="1"/>
  <c r="I806" i="1" s="1"/>
  <c r="J798" i="1"/>
  <c r="H798" i="1"/>
  <c r="I798" i="1" s="1"/>
  <c r="J790" i="1"/>
  <c r="H790" i="1"/>
  <c r="I790" i="1" s="1"/>
  <c r="J782" i="1"/>
  <c r="H782" i="1"/>
  <c r="I782" i="1" s="1"/>
  <c r="J774" i="1"/>
  <c r="H774" i="1"/>
  <c r="I774" i="1" s="1"/>
  <c r="J766" i="1"/>
  <c r="H766" i="1"/>
  <c r="I766" i="1" s="1"/>
  <c r="J758" i="1"/>
  <c r="H758" i="1"/>
  <c r="I758" i="1" s="1"/>
  <c r="J750" i="1"/>
  <c r="H750" i="1"/>
  <c r="I750" i="1" s="1"/>
  <c r="J742" i="1"/>
  <c r="H742" i="1"/>
  <c r="I742" i="1" s="1"/>
  <c r="J734" i="1"/>
  <c r="H734" i="1"/>
  <c r="I734" i="1" s="1"/>
  <c r="J726" i="1"/>
  <c r="H726" i="1"/>
  <c r="I726" i="1" s="1"/>
  <c r="J718" i="1"/>
  <c r="H718" i="1"/>
  <c r="I718" i="1" s="1"/>
  <c r="J710" i="1"/>
  <c r="H710" i="1"/>
  <c r="I710" i="1" s="1"/>
  <c r="J702" i="1"/>
  <c r="H702" i="1"/>
  <c r="I702" i="1" s="1"/>
  <c r="J694" i="1"/>
  <c r="H694" i="1"/>
  <c r="I694" i="1" s="1"/>
  <c r="J686" i="1"/>
  <c r="H686" i="1"/>
  <c r="I686" i="1" s="1"/>
  <c r="J678" i="1"/>
  <c r="H678" i="1"/>
  <c r="I678" i="1" s="1"/>
  <c r="J670" i="1"/>
  <c r="H670" i="1"/>
  <c r="I670" i="1" s="1"/>
  <c r="J662" i="1"/>
  <c r="H662" i="1"/>
  <c r="I662" i="1" s="1"/>
  <c r="J654" i="1"/>
  <c r="H654" i="1"/>
  <c r="I654" i="1" s="1"/>
  <c r="J646" i="1"/>
  <c r="H646" i="1"/>
  <c r="I646" i="1" s="1"/>
  <c r="J638" i="1"/>
  <c r="H638" i="1"/>
  <c r="I638" i="1" s="1"/>
  <c r="J630" i="1"/>
  <c r="H630" i="1"/>
  <c r="I630" i="1" s="1"/>
  <c r="J622" i="1"/>
  <c r="H622" i="1"/>
  <c r="I622" i="1" s="1"/>
  <c r="J614" i="1"/>
  <c r="H614" i="1"/>
  <c r="I614" i="1" s="1"/>
  <c r="J606" i="1"/>
  <c r="H606" i="1"/>
  <c r="I606" i="1" s="1"/>
  <c r="J598" i="1"/>
  <c r="H598" i="1"/>
  <c r="I598" i="1" s="1"/>
  <c r="J590" i="1"/>
  <c r="H590" i="1"/>
  <c r="I590" i="1" s="1"/>
  <c r="J582" i="1"/>
  <c r="H582" i="1"/>
  <c r="I582" i="1" s="1"/>
  <c r="J574" i="1"/>
  <c r="H574" i="1"/>
  <c r="I574" i="1" s="1"/>
  <c r="J566" i="1"/>
  <c r="H566" i="1"/>
  <c r="I566" i="1" s="1"/>
  <c r="J558" i="1"/>
  <c r="H558" i="1"/>
  <c r="I558" i="1" s="1"/>
  <c r="J550" i="1"/>
  <c r="H550" i="1"/>
  <c r="I550" i="1" s="1"/>
  <c r="J542" i="1"/>
  <c r="H542" i="1"/>
  <c r="I542" i="1" s="1"/>
  <c r="J534" i="1"/>
  <c r="H534" i="1"/>
  <c r="I534" i="1" s="1"/>
  <c r="J526" i="1"/>
  <c r="H526" i="1"/>
  <c r="I526" i="1" s="1"/>
  <c r="J518" i="1"/>
  <c r="H518" i="1"/>
  <c r="I518" i="1" s="1"/>
  <c r="J510" i="1"/>
  <c r="H510" i="1"/>
  <c r="I510" i="1" s="1"/>
  <c r="J502" i="1"/>
  <c r="H502" i="1"/>
  <c r="I502" i="1" s="1"/>
  <c r="J494" i="1"/>
  <c r="H494" i="1"/>
  <c r="I494" i="1" s="1"/>
  <c r="J486" i="1"/>
  <c r="H486" i="1"/>
  <c r="I486" i="1" s="1"/>
  <c r="J478" i="1"/>
  <c r="H478" i="1"/>
  <c r="I478" i="1" s="1"/>
  <c r="J470" i="1"/>
  <c r="H470" i="1"/>
  <c r="I470" i="1" s="1"/>
  <c r="J462" i="1"/>
  <c r="H462" i="1"/>
  <c r="I462" i="1" s="1"/>
  <c r="J454" i="1"/>
  <c r="H454" i="1"/>
  <c r="I454" i="1" s="1"/>
  <c r="J446" i="1"/>
  <c r="H446" i="1"/>
  <c r="I446" i="1" s="1"/>
  <c r="J438" i="1"/>
  <c r="H438" i="1"/>
  <c r="I438" i="1" s="1"/>
  <c r="J430" i="1"/>
  <c r="H430" i="1"/>
  <c r="I430" i="1" s="1"/>
  <c r="J422" i="1"/>
  <c r="H422" i="1"/>
  <c r="I422" i="1" s="1"/>
  <c r="J414" i="1"/>
  <c r="H414" i="1"/>
  <c r="I414" i="1" s="1"/>
  <c r="J406" i="1"/>
  <c r="H406" i="1"/>
  <c r="I406" i="1" s="1"/>
  <c r="J398" i="1"/>
  <c r="H398" i="1"/>
  <c r="I398" i="1" s="1"/>
  <c r="J390" i="1"/>
  <c r="H390" i="1"/>
  <c r="I390" i="1" s="1"/>
  <c r="J382" i="1"/>
  <c r="H382" i="1"/>
  <c r="I382" i="1" s="1"/>
  <c r="J374" i="1"/>
  <c r="H374" i="1"/>
  <c r="I374" i="1" s="1"/>
  <c r="J366" i="1"/>
  <c r="H366" i="1"/>
  <c r="I366" i="1" s="1"/>
  <c r="J358" i="1"/>
  <c r="H358" i="1"/>
  <c r="I358" i="1" s="1"/>
  <c r="J350" i="1"/>
  <c r="H350" i="1"/>
  <c r="I350" i="1" s="1"/>
  <c r="J342" i="1"/>
  <c r="H342" i="1"/>
  <c r="I342" i="1" s="1"/>
  <c r="J334" i="1"/>
  <c r="H334" i="1"/>
  <c r="I334" i="1" s="1"/>
  <c r="J326" i="1"/>
  <c r="H326" i="1"/>
  <c r="I326" i="1" s="1"/>
  <c r="J318" i="1"/>
  <c r="H318" i="1"/>
  <c r="I318" i="1" s="1"/>
  <c r="J310" i="1"/>
  <c r="H310" i="1"/>
  <c r="I310" i="1" s="1"/>
  <c r="J302" i="1"/>
  <c r="H302" i="1"/>
  <c r="I302" i="1" s="1"/>
  <c r="J294" i="1"/>
  <c r="H294" i="1"/>
  <c r="I294" i="1" s="1"/>
  <c r="J286" i="1"/>
  <c r="H286" i="1"/>
  <c r="I286" i="1" s="1"/>
  <c r="J278" i="1"/>
  <c r="H278" i="1"/>
  <c r="I278" i="1" s="1"/>
  <c r="J270" i="1"/>
  <c r="H270" i="1"/>
  <c r="I270" i="1" s="1"/>
  <c r="J262" i="1"/>
  <c r="H262" i="1"/>
  <c r="I262" i="1" s="1"/>
  <c r="J254" i="1"/>
  <c r="H254" i="1"/>
  <c r="I254" i="1" s="1"/>
  <c r="J246" i="1"/>
  <c r="H246" i="1"/>
  <c r="I246" i="1" s="1"/>
  <c r="J238" i="1"/>
  <c r="H238" i="1"/>
  <c r="I238" i="1" s="1"/>
  <c r="J230" i="1"/>
  <c r="H230" i="1"/>
  <c r="I230" i="1" s="1"/>
  <c r="J222" i="1"/>
  <c r="H222" i="1"/>
  <c r="I222" i="1" s="1"/>
  <c r="J214" i="1"/>
  <c r="H214" i="1"/>
  <c r="I214" i="1" s="1"/>
  <c r="J206" i="1"/>
  <c r="H206" i="1"/>
  <c r="I206" i="1" s="1"/>
  <c r="J198" i="1"/>
  <c r="H198" i="1"/>
  <c r="I198" i="1" s="1"/>
  <c r="J190" i="1"/>
  <c r="H190" i="1"/>
  <c r="I190" i="1" s="1"/>
  <c r="J182" i="1"/>
  <c r="H182" i="1"/>
  <c r="I182" i="1" s="1"/>
  <c r="J174" i="1"/>
  <c r="H174" i="1"/>
  <c r="I174" i="1" s="1"/>
  <c r="J166" i="1"/>
  <c r="H166" i="1"/>
  <c r="I166" i="1" s="1"/>
  <c r="J158" i="1"/>
  <c r="H158" i="1"/>
  <c r="I158" i="1" s="1"/>
  <c r="J150" i="1"/>
  <c r="H150" i="1"/>
  <c r="I150" i="1" s="1"/>
  <c r="J142" i="1"/>
  <c r="H142" i="1"/>
  <c r="I142" i="1" s="1"/>
  <c r="J134" i="1"/>
  <c r="H134" i="1"/>
  <c r="I134" i="1" s="1"/>
  <c r="J126" i="1"/>
  <c r="H126" i="1"/>
  <c r="I126" i="1" s="1"/>
  <c r="J118" i="1"/>
  <c r="H118" i="1"/>
  <c r="I118" i="1" s="1"/>
  <c r="J110" i="1"/>
  <c r="H110" i="1"/>
  <c r="I110" i="1" s="1"/>
  <c r="J102" i="1"/>
  <c r="H102" i="1"/>
  <c r="I102" i="1" s="1"/>
  <c r="J94" i="1"/>
  <c r="H94" i="1"/>
  <c r="I94" i="1" s="1"/>
  <c r="J86" i="1"/>
  <c r="H86" i="1"/>
  <c r="I86" i="1" s="1"/>
  <c r="J78" i="1"/>
  <c r="H78" i="1"/>
  <c r="I78" i="1" s="1"/>
  <c r="H2068" i="1"/>
  <c r="I2068" i="1" s="1"/>
  <c r="H1965" i="1"/>
  <c r="I1965" i="1" s="1"/>
  <c r="H1862" i="1"/>
  <c r="I1862" i="1" s="1"/>
  <c r="H1759" i="1"/>
  <c r="I1759" i="1" s="1"/>
  <c r="H1656" i="1"/>
  <c r="I1656" i="1" s="1"/>
  <c r="H1556" i="1"/>
  <c r="I1556" i="1" s="1"/>
  <c r="H1453" i="1"/>
  <c r="I1453" i="1" s="1"/>
  <c r="H5" i="1"/>
  <c r="I5" i="1" s="1"/>
  <c r="J112" i="1"/>
  <c r="H112" i="1"/>
  <c r="I112" i="1" s="1"/>
  <c r="J96" i="1"/>
  <c r="H96" i="1"/>
  <c r="I96" i="1" s="1"/>
  <c r="J88" i="1"/>
  <c r="H88" i="1"/>
  <c r="I88" i="1" s="1"/>
  <c r="J64" i="1"/>
  <c r="H64" i="1"/>
  <c r="I64" i="1" s="1"/>
  <c r="J48" i="1"/>
  <c r="H48" i="1"/>
  <c r="I48" i="1" s="1"/>
  <c r="J40" i="1"/>
  <c r="H40" i="1"/>
  <c r="I40" i="1" s="1"/>
  <c r="J32" i="1"/>
  <c r="H32" i="1"/>
  <c r="I32" i="1" s="1"/>
  <c r="J24" i="1"/>
  <c r="H24" i="1"/>
  <c r="I24" i="1" s="1"/>
  <c r="J16" i="1"/>
  <c r="H16" i="1"/>
  <c r="I16" i="1" s="1"/>
  <c r="H323" i="1"/>
  <c r="I323" i="1" s="1"/>
  <c r="H298" i="1"/>
  <c r="I298" i="1" s="1"/>
  <c r="H191" i="1"/>
  <c r="I191" i="1" s="1"/>
  <c r="H163" i="1"/>
  <c r="I163" i="1" s="1"/>
  <c r="H103" i="1"/>
  <c r="I103" i="1" s="1"/>
  <c r="H54" i="1"/>
  <c r="I54" i="1" s="1"/>
  <c r="H4" i="1"/>
  <c r="I4" i="1" s="1"/>
  <c r="J479" i="1"/>
  <c r="H479" i="1"/>
  <c r="I479" i="1" s="1"/>
  <c r="J471" i="1"/>
  <c r="H471" i="1"/>
  <c r="I471" i="1" s="1"/>
  <c r="J463" i="1"/>
  <c r="H463" i="1"/>
  <c r="I463" i="1" s="1"/>
  <c r="J431" i="1"/>
  <c r="H431" i="1"/>
  <c r="I431" i="1" s="1"/>
  <c r="J415" i="1"/>
  <c r="H415" i="1"/>
  <c r="I415" i="1" s="1"/>
  <c r="J407" i="1"/>
  <c r="H407" i="1"/>
  <c r="I407" i="1" s="1"/>
  <c r="J399" i="1"/>
  <c r="H399" i="1"/>
  <c r="I399" i="1" s="1"/>
  <c r="J391" i="1"/>
  <c r="H391" i="1"/>
  <c r="I391" i="1" s="1"/>
  <c r="J383" i="1"/>
  <c r="H383" i="1"/>
  <c r="I383" i="1" s="1"/>
  <c r="J375" i="1"/>
  <c r="H375" i="1"/>
  <c r="I375" i="1" s="1"/>
  <c r="J367" i="1"/>
  <c r="H367" i="1"/>
  <c r="I367" i="1" s="1"/>
  <c r="J359" i="1"/>
  <c r="H359" i="1"/>
  <c r="I359" i="1" s="1"/>
  <c r="J351" i="1"/>
  <c r="H351" i="1"/>
  <c r="I351" i="1" s="1"/>
  <c r="J343" i="1"/>
  <c r="H343" i="1"/>
  <c r="I343" i="1" s="1"/>
  <c r="J335" i="1"/>
  <c r="H335" i="1"/>
  <c r="I335" i="1" s="1"/>
  <c r="J327" i="1"/>
  <c r="H327" i="1"/>
  <c r="I327" i="1" s="1"/>
  <c r="J319" i="1"/>
  <c r="H319" i="1"/>
  <c r="I319" i="1" s="1"/>
  <c r="J311" i="1"/>
  <c r="H311" i="1"/>
  <c r="I311" i="1" s="1"/>
  <c r="J303" i="1"/>
  <c r="H303" i="1"/>
  <c r="I303" i="1" s="1"/>
  <c r="J295" i="1"/>
  <c r="H295" i="1"/>
  <c r="I295" i="1" s="1"/>
  <c r="J287" i="1"/>
  <c r="H287" i="1"/>
  <c r="I287" i="1" s="1"/>
  <c r="J279" i="1"/>
  <c r="H279" i="1"/>
  <c r="I279" i="1" s="1"/>
  <c r="J271" i="1"/>
  <c r="H271" i="1"/>
  <c r="I271" i="1" s="1"/>
  <c r="J263" i="1"/>
  <c r="H263" i="1"/>
  <c r="I263" i="1" s="1"/>
  <c r="J255" i="1"/>
  <c r="H255" i="1"/>
  <c r="I255" i="1" s="1"/>
  <c r="J247" i="1"/>
  <c r="H247" i="1"/>
  <c r="I247" i="1" s="1"/>
  <c r="J239" i="1"/>
  <c r="H239" i="1"/>
  <c r="I239" i="1" s="1"/>
  <c r="J231" i="1"/>
  <c r="H231" i="1"/>
  <c r="I231" i="1" s="1"/>
  <c r="J223" i="1"/>
  <c r="H223" i="1"/>
  <c r="I223" i="1" s="1"/>
  <c r="J215" i="1"/>
  <c r="H215" i="1"/>
  <c r="I215" i="1" s="1"/>
  <c r="J199" i="1"/>
  <c r="H199" i="1"/>
  <c r="I199" i="1" s="1"/>
  <c r="J183" i="1"/>
  <c r="H183" i="1"/>
  <c r="I183" i="1" s="1"/>
  <c r="J175" i="1"/>
  <c r="H175" i="1"/>
  <c r="I175" i="1" s="1"/>
  <c r="J167" i="1"/>
  <c r="H167" i="1"/>
  <c r="I167" i="1" s="1"/>
  <c r="J159" i="1"/>
  <c r="H159" i="1"/>
  <c r="I159" i="1" s="1"/>
  <c r="J143" i="1"/>
  <c r="H143" i="1"/>
  <c r="I143" i="1" s="1"/>
  <c r="J127" i="1"/>
  <c r="H127" i="1"/>
  <c r="I127" i="1" s="1"/>
  <c r="J111" i="1"/>
  <c r="H111" i="1"/>
  <c r="I111" i="1" s="1"/>
  <c r="J95" i="1"/>
  <c r="H95" i="1"/>
  <c r="I95" i="1" s="1"/>
  <c r="J87" i="1"/>
  <c r="H87" i="1"/>
  <c r="I87" i="1" s="1"/>
  <c r="J79" i="1"/>
  <c r="H79" i="1"/>
  <c r="I79" i="1" s="1"/>
  <c r="J71" i="1"/>
  <c r="H71" i="1"/>
  <c r="I71" i="1" s="1"/>
  <c r="J63" i="1"/>
  <c r="H63" i="1"/>
  <c r="I63" i="1" s="1"/>
  <c r="J55" i="1"/>
  <c r="H55" i="1"/>
  <c r="I55" i="1" s="1"/>
  <c r="J47" i="1"/>
  <c r="H47" i="1"/>
  <c r="I47" i="1" s="1"/>
  <c r="J39" i="1"/>
  <c r="H39" i="1"/>
  <c r="I39" i="1" s="1"/>
  <c r="J31" i="1"/>
  <c r="H31" i="1"/>
  <c r="I31" i="1" s="1"/>
  <c r="J23" i="1"/>
  <c r="H23" i="1"/>
  <c r="I23" i="1" s="1"/>
  <c r="J15" i="1"/>
  <c r="H15" i="1"/>
  <c r="I15" i="1" s="1"/>
  <c r="J7" i="1"/>
  <c r="H7" i="1"/>
  <c r="I7" i="1" s="1"/>
  <c r="H455" i="1"/>
  <c r="I455" i="1" s="1"/>
  <c r="H418" i="1"/>
  <c r="I418" i="1" s="1"/>
  <c r="H322" i="1"/>
  <c r="I322" i="1" s="1"/>
  <c r="H219" i="1"/>
  <c r="I219" i="1" s="1"/>
  <c r="H162" i="1"/>
  <c r="I162" i="1" s="1"/>
  <c r="H98" i="1"/>
  <c r="I98" i="1" s="1"/>
  <c r="H46" i="1"/>
  <c r="I46" i="1" s="1"/>
  <c r="J70" i="1"/>
  <c r="H70" i="1"/>
  <c r="I70" i="1" s="1"/>
  <c r="J62" i="1"/>
  <c r="H62" i="1"/>
  <c r="I62" i="1" s="1"/>
  <c r="J38" i="1"/>
  <c r="H38" i="1"/>
  <c r="I38" i="1" s="1"/>
  <c r="J22" i="1"/>
  <c r="H22" i="1"/>
  <c r="I22" i="1" s="1"/>
  <c r="J14" i="1"/>
  <c r="H14" i="1"/>
  <c r="I14" i="1" s="1"/>
  <c r="J6" i="1"/>
  <c r="H6" i="1"/>
  <c r="I6" i="1" s="1"/>
  <c r="H487" i="1"/>
  <c r="I487" i="1" s="1"/>
  <c r="H315" i="1"/>
  <c r="I315" i="1" s="1"/>
  <c r="H290" i="1"/>
  <c r="I290" i="1" s="1"/>
  <c r="H211" i="1"/>
  <c r="I211" i="1" s="1"/>
  <c r="H154" i="1"/>
  <c r="I154" i="1" s="1"/>
  <c r="H125" i="1"/>
  <c r="I125" i="1" s="1"/>
  <c r="H85" i="1"/>
  <c r="I85" i="1" s="1"/>
  <c r="H34" i="1"/>
  <c r="I34" i="1" s="1"/>
  <c r="J109" i="1"/>
  <c r="H109" i="1"/>
  <c r="I109" i="1" s="1"/>
  <c r="J101" i="1"/>
  <c r="H101" i="1"/>
  <c r="I101" i="1" s="1"/>
  <c r="J93" i="1"/>
  <c r="H93" i="1"/>
  <c r="I93" i="1" s="1"/>
  <c r="J77" i="1"/>
  <c r="H77" i="1"/>
  <c r="I77" i="1" s="1"/>
  <c r="J69" i="1"/>
  <c r="H69" i="1"/>
  <c r="I69" i="1" s="1"/>
  <c r="J61" i="1"/>
  <c r="H61" i="1"/>
  <c r="I61" i="1" s="1"/>
  <c r="J53" i="1"/>
  <c r="H53" i="1"/>
  <c r="I53" i="1" s="1"/>
  <c r="J45" i="1"/>
  <c r="H45" i="1"/>
  <c r="I45" i="1" s="1"/>
  <c r="J37" i="1"/>
  <c r="H37" i="1"/>
  <c r="I37" i="1" s="1"/>
  <c r="J13" i="1"/>
  <c r="H13" i="1"/>
  <c r="I13" i="1" s="1"/>
  <c r="H338" i="1"/>
  <c r="I338" i="1" s="1"/>
  <c r="H235" i="1"/>
  <c r="I235" i="1" s="1"/>
  <c r="H180" i="1"/>
  <c r="I180" i="1" s="1"/>
  <c r="H151" i="1"/>
  <c r="I151" i="1" s="1"/>
  <c r="H119" i="1"/>
  <c r="I119" i="1" s="1"/>
  <c r="H82" i="1"/>
  <c r="I82" i="1" s="1"/>
  <c r="H30" i="1"/>
  <c r="I30" i="1" s="1"/>
  <c r="J212" i="1"/>
  <c r="H212" i="1"/>
  <c r="I212" i="1" s="1"/>
  <c r="J204" i="1"/>
  <c r="H204" i="1"/>
  <c r="I204" i="1" s="1"/>
  <c r="J196" i="1"/>
  <c r="H196" i="1"/>
  <c r="I196" i="1" s="1"/>
  <c r="J188" i="1"/>
  <c r="H188" i="1"/>
  <c r="I188" i="1" s="1"/>
  <c r="J172" i="1"/>
  <c r="H172" i="1"/>
  <c r="I172" i="1" s="1"/>
  <c r="J156" i="1"/>
  <c r="H156" i="1"/>
  <c r="I156" i="1" s="1"/>
  <c r="J148" i="1"/>
  <c r="H148" i="1"/>
  <c r="I148" i="1" s="1"/>
  <c r="J140" i="1"/>
  <c r="H140" i="1"/>
  <c r="I140" i="1" s="1"/>
  <c r="J132" i="1"/>
  <c r="H132" i="1"/>
  <c r="I132" i="1" s="1"/>
  <c r="J124" i="1"/>
  <c r="H124" i="1"/>
  <c r="I124" i="1" s="1"/>
  <c r="J116" i="1"/>
  <c r="H116" i="1"/>
  <c r="I116" i="1" s="1"/>
  <c r="J100" i="1"/>
  <c r="H100" i="1"/>
  <c r="I100" i="1" s="1"/>
  <c r="J92" i="1"/>
  <c r="H92" i="1"/>
  <c r="I92" i="1" s="1"/>
  <c r="J84" i="1"/>
  <c r="H84" i="1"/>
  <c r="I84" i="1" s="1"/>
  <c r="J76" i="1"/>
  <c r="H76" i="1"/>
  <c r="I76" i="1" s="1"/>
  <c r="J68" i="1"/>
  <c r="H68" i="1"/>
  <c r="I68" i="1" s="1"/>
  <c r="J52" i="1"/>
  <c r="H52" i="1"/>
  <c r="I52" i="1" s="1"/>
  <c r="J44" i="1"/>
  <c r="H44" i="1"/>
  <c r="I44" i="1" s="1"/>
  <c r="J36" i="1"/>
  <c r="H36" i="1"/>
  <c r="I36" i="1" s="1"/>
  <c r="J28" i="1"/>
  <c r="H28" i="1"/>
  <c r="I28" i="1" s="1"/>
  <c r="J20" i="1"/>
  <c r="H20" i="1"/>
  <c r="I20" i="1" s="1"/>
  <c r="J12" i="1"/>
  <c r="H12" i="1"/>
  <c r="I12" i="1" s="1"/>
  <c r="H447" i="1"/>
  <c r="I447" i="1" s="1"/>
  <c r="H410" i="1"/>
  <c r="I410" i="1" s="1"/>
  <c r="H362" i="1"/>
  <c r="I362" i="1" s="1"/>
  <c r="H259" i="1"/>
  <c r="I259" i="1" s="1"/>
  <c r="H234" i="1"/>
  <c r="I234" i="1" s="1"/>
  <c r="H207" i="1"/>
  <c r="I207" i="1" s="1"/>
  <c r="H179" i="1"/>
  <c r="I179" i="1" s="1"/>
  <c r="H147" i="1"/>
  <c r="I147" i="1" s="1"/>
  <c r="H80" i="1"/>
  <c r="I80" i="1" s="1"/>
  <c r="H29" i="1"/>
  <c r="I29" i="1" s="1"/>
  <c r="J307" i="1"/>
  <c r="H307" i="1"/>
  <c r="I307" i="1" s="1"/>
  <c r="J291" i="1"/>
  <c r="H291" i="1"/>
  <c r="I291" i="1" s="1"/>
  <c r="J275" i="1"/>
  <c r="H275" i="1"/>
  <c r="I275" i="1" s="1"/>
  <c r="J267" i="1"/>
  <c r="H267" i="1"/>
  <c r="I267" i="1" s="1"/>
  <c r="J243" i="1"/>
  <c r="H243" i="1"/>
  <c r="I243" i="1" s="1"/>
  <c r="J227" i="1"/>
  <c r="H227" i="1"/>
  <c r="I227" i="1" s="1"/>
  <c r="J203" i="1"/>
  <c r="H203" i="1"/>
  <c r="I203" i="1" s="1"/>
  <c r="J195" i="1"/>
  <c r="H195" i="1"/>
  <c r="I195" i="1" s="1"/>
  <c r="J187" i="1"/>
  <c r="H187" i="1"/>
  <c r="I187" i="1" s="1"/>
  <c r="J171" i="1"/>
  <c r="H171" i="1"/>
  <c r="I171" i="1" s="1"/>
  <c r="J155" i="1"/>
  <c r="H155" i="1"/>
  <c r="I155" i="1" s="1"/>
  <c r="J139" i="1"/>
  <c r="H139" i="1"/>
  <c r="I139" i="1" s="1"/>
  <c r="J131" i="1"/>
  <c r="H131" i="1"/>
  <c r="I131" i="1" s="1"/>
  <c r="J123" i="1"/>
  <c r="H123" i="1"/>
  <c r="I123" i="1" s="1"/>
  <c r="J115" i="1"/>
  <c r="H115" i="1"/>
  <c r="I115" i="1" s="1"/>
  <c r="J107" i="1"/>
  <c r="H107" i="1"/>
  <c r="I107" i="1" s="1"/>
  <c r="J99" i="1"/>
  <c r="H99" i="1"/>
  <c r="I99" i="1" s="1"/>
  <c r="J91" i="1"/>
  <c r="H91" i="1"/>
  <c r="I91" i="1" s="1"/>
  <c r="J83" i="1"/>
  <c r="H83" i="1"/>
  <c r="I83" i="1" s="1"/>
  <c r="J75" i="1"/>
  <c r="H75" i="1"/>
  <c r="I75" i="1" s="1"/>
  <c r="J67" i="1"/>
  <c r="H67" i="1"/>
  <c r="I67" i="1" s="1"/>
  <c r="J59" i="1"/>
  <c r="H59" i="1"/>
  <c r="I59" i="1" s="1"/>
  <c r="J51" i="1"/>
  <c r="H51" i="1"/>
  <c r="I51" i="1" s="1"/>
  <c r="J43" i="1"/>
  <c r="H43" i="1"/>
  <c r="I43" i="1" s="1"/>
  <c r="J35" i="1"/>
  <c r="H35" i="1"/>
  <c r="I35" i="1" s="1"/>
  <c r="J27" i="1"/>
  <c r="H27" i="1"/>
  <c r="I27" i="1" s="1"/>
  <c r="J19" i="1"/>
  <c r="H19" i="1"/>
  <c r="I19" i="1" s="1"/>
  <c r="J11" i="1"/>
  <c r="H11" i="1"/>
  <c r="I11" i="1" s="1"/>
  <c r="H386" i="1"/>
  <c r="I386" i="1" s="1"/>
  <c r="H283" i="1"/>
  <c r="I283" i="1" s="1"/>
  <c r="H258" i="1"/>
  <c r="I258" i="1" s="1"/>
  <c r="H146" i="1"/>
  <c r="I146" i="1" s="1"/>
  <c r="H117" i="1"/>
  <c r="I117" i="1" s="1"/>
  <c r="H72" i="1"/>
  <c r="I72" i="1" s="1"/>
  <c r="H21" i="1"/>
  <c r="I21" i="1" s="1"/>
  <c r="J426" i="1"/>
  <c r="H426" i="1"/>
  <c r="I426" i="1" s="1"/>
  <c r="J402" i="1"/>
  <c r="H402" i="1"/>
  <c r="I402" i="1" s="1"/>
  <c r="J394" i="1"/>
  <c r="H394" i="1"/>
  <c r="I394" i="1" s="1"/>
  <c r="J378" i="1"/>
  <c r="H378" i="1"/>
  <c r="I378" i="1" s="1"/>
  <c r="J370" i="1"/>
  <c r="H370" i="1"/>
  <c r="I370" i="1" s="1"/>
  <c r="J346" i="1"/>
  <c r="H346" i="1"/>
  <c r="I346" i="1" s="1"/>
  <c r="J330" i="1"/>
  <c r="H330" i="1"/>
  <c r="I330" i="1" s="1"/>
  <c r="J314" i="1"/>
  <c r="H314" i="1"/>
  <c r="I314" i="1" s="1"/>
  <c r="J306" i="1"/>
  <c r="H306" i="1"/>
  <c r="I306" i="1" s="1"/>
  <c r="J282" i="1"/>
  <c r="H282" i="1"/>
  <c r="I282" i="1" s="1"/>
  <c r="J266" i="1"/>
  <c r="H266" i="1"/>
  <c r="I266" i="1" s="1"/>
  <c r="J250" i="1"/>
  <c r="H250" i="1"/>
  <c r="I250" i="1" s="1"/>
  <c r="J242" i="1"/>
  <c r="H242" i="1"/>
  <c r="I242" i="1" s="1"/>
  <c r="J218" i="1"/>
  <c r="H218" i="1"/>
  <c r="I218" i="1" s="1"/>
  <c r="J210" i="1"/>
  <c r="H210" i="1"/>
  <c r="I210" i="1" s="1"/>
  <c r="J202" i="1"/>
  <c r="H202" i="1"/>
  <c r="I202" i="1" s="1"/>
  <c r="J194" i="1"/>
  <c r="H194" i="1"/>
  <c r="I194" i="1" s="1"/>
  <c r="J186" i="1"/>
  <c r="H186" i="1"/>
  <c r="I186" i="1" s="1"/>
  <c r="J178" i="1"/>
  <c r="H178" i="1"/>
  <c r="I178" i="1" s="1"/>
  <c r="J130" i="1"/>
  <c r="H130" i="1"/>
  <c r="I130" i="1" s="1"/>
  <c r="J122" i="1"/>
  <c r="H122" i="1"/>
  <c r="I122" i="1" s="1"/>
  <c r="J114" i="1"/>
  <c r="H114" i="1"/>
  <c r="I114" i="1" s="1"/>
  <c r="J106" i="1"/>
  <c r="H106" i="1"/>
  <c r="I106" i="1" s="1"/>
  <c r="J90" i="1"/>
  <c r="H90" i="1"/>
  <c r="I90" i="1" s="1"/>
  <c r="J74" i="1"/>
  <c r="H74" i="1"/>
  <c r="I74" i="1" s="1"/>
  <c r="J66" i="1"/>
  <c r="H66" i="1"/>
  <c r="I66" i="1" s="1"/>
  <c r="J58" i="1"/>
  <c r="H58" i="1"/>
  <c r="I58" i="1" s="1"/>
  <c r="J50" i="1"/>
  <c r="H50" i="1"/>
  <c r="I50" i="1" s="1"/>
  <c r="J42" i="1"/>
  <c r="H42" i="1"/>
  <c r="I42" i="1" s="1"/>
  <c r="J26" i="1"/>
  <c r="H26" i="1"/>
  <c r="I26" i="1" s="1"/>
  <c r="J18" i="1"/>
  <c r="H18" i="1"/>
  <c r="I18" i="1" s="1"/>
  <c r="J10" i="1"/>
  <c r="H10" i="1"/>
  <c r="I10" i="1" s="1"/>
  <c r="H423" i="1"/>
  <c r="I423" i="1" s="1"/>
  <c r="H354" i="1"/>
  <c r="I354" i="1" s="1"/>
  <c r="H251" i="1"/>
  <c r="I251" i="1" s="1"/>
  <c r="H226" i="1"/>
  <c r="I226" i="1" s="1"/>
  <c r="H170" i="1"/>
  <c r="I170" i="1" s="1"/>
  <c r="H138" i="1"/>
  <c r="I138" i="1" s="1"/>
  <c r="H108" i="1"/>
  <c r="I108" i="1" s="1"/>
  <c r="H60" i="1"/>
  <c r="I60" i="1" s="1"/>
  <c r="H8" i="1"/>
  <c r="I8" i="1" s="1"/>
  <c r="J3" i="1"/>
  <c r="N16" i="1" s="1"/>
  <c r="H3" i="1"/>
  <c r="I3" i="1" s="1"/>
  <c r="N2" i="1"/>
  <c r="N5" i="1" l="1"/>
  <c r="N15" i="1"/>
  <c r="N17" i="1" s="1"/>
  <c r="N9" i="1"/>
  <c r="N10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" i="1"/>
</calcChain>
</file>

<file path=xl/sharedStrings.xml><?xml version="1.0" encoding="utf-8"?>
<sst xmlns="http://schemas.openxmlformats.org/spreadsheetml/2006/main" count="4230" uniqueCount="32">
  <si>
    <t>Order ID</t>
  </si>
  <si>
    <t>Order Date</t>
  </si>
  <si>
    <t>Order Priority</t>
  </si>
  <si>
    <t>Order Quantity</t>
  </si>
  <si>
    <t>Sales</t>
  </si>
  <si>
    <t>Ship Mode</t>
  </si>
  <si>
    <t>Shipping Cost</t>
  </si>
  <si>
    <t>Low</t>
  </si>
  <si>
    <t>Express Air</t>
  </si>
  <si>
    <t>High</t>
  </si>
  <si>
    <t>Regular Air</t>
  </si>
  <si>
    <t>Not Specified</t>
  </si>
  <si>
    <t>Critical</t>
  </si>
  <si>
    <t>Delivery Truck</t>
  </si>
  <si>
    <t>Medium</t>
  </si>
  <si>
    <t>Order Type</t>
  </si>
  <si>
    <t>Large</t>
  </si>
  <si>
    <t>Small</t>
  </si>
  <si>
    <t>Extra Large</t>
  </si>
  <si>
    <t>Extra Small</t>
  </si>
  <si>
    <t>Mini</t>
  </si>
  <si>
    <t>Small-Medium</t>
  </si>
  <si>
    <t>Medium-Large</t>
  </si>
  <si>
    <t>XX Large</t>
  </si>
  <si>
    <t>XXX Large</t>
  </si>
  <si>
    <t>Expanded Order Type</t>
  </si>
  <si>
    <t>Lookup Table 1</t>
  </si>
  <si>
    <t>Type</t>
  </si>
  <si>
    <t>Discount</t>
  </si>
  <si>
    <t>Sales with Free Shipping</t>
  </si>
  <si>
    <t>Sales with Discount</t>
  </si>
  <si>
    <t>SalesDeliveryTruck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</si>
</sst>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0" fontId="0" fillId="0" borderId="10" xfId="0" applyBorder="1"/>
    <xf numFmtId="0" fontId="0" fillId="0" borderId="10" xfId="0" quotePrefix="1" applyBorder="1"/>
    <xf numFmtId="0" fontId="0" fillId="33" borderId="10" xfId="0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14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6437B4-2C2A-6747-ADFC-07D709D192D0}" name="Table2" displayName="Table2" ref="A1:M2103" totalsRowShown="0" headerRowDxfId="6" dataDxfId="7">
  <autoFilter ref="A1:M2103" xr:uid="{126437B4-2C2A-6747-ADFC-07D709D192D0}"/>
  <tableColumns count="13">
    <tableColumn id="1" xr3:uid="{08052C5B-9CF2-2C4E-8625-302BC74A6D5C}" name="Order ID" dataDxfId="14"/>
    <tableColumn id="2" xr3:uid="{98092FC2-F681-8344-B3BD-3B357EC1C5DC}" name="Order Date" dataDxfId="13"/>
    <tableColumn id="3" xr3:uid="{F66136A7-A8A0-DC45-A926-9ACB767B34AF}" name="Order Priority" dataDxfId="12"/>
    <tableColumn id="4" xr3:uid="{3DABC96A-8B19-0847-A57E-79D18FF2679E}" name="Order Quantity" dataDxfId="11"/>
    <tableColumn id="5" xr3:uid="{052ACE21-4C6A-2043-AADD-60D07DB14138}" name="Order Type" dataDxfId="5">
      <calculatedColumnFormula>IF(D2&gt;=30, "Large", IF(D2&lt;=15, "Small","Medium"))</calculatedColumnFormula>
    </tableColumn>
    <tableColumn id="6" xr3:uid="{4CD96C4D-3596-CA46-B43D-8E9CAA51CB17}" name="Expanded Order Type" dataDxfId="4">
      <calculatedColumnFormula>VLOOKUP(D2, lookup!$A$3:$B$12, 2, TRUE)</calculatedColumnFormula>
    </tableColumn>
    <tableColumn id="7" xr3:uid="{8DA7D3BF-C070-7347-AC90-2E7198AC7223}" name="Sales" dataDxfId="10"/>
    <tableColumn id="8" xr3:uid="{CAC7F222-FF0B-2646-B77B-558F926AC1C0}" name="Discount" dataDxfId="3">
      <calculatedColumnFormula>IF(OR(F2="Large",F2="Extra Large",F2="XX Large",F2="XXX Large"), 0.01, "No Discount")</calculatedColumnFormula>
    </tableColumn>
    <tableColumn id="9" xr3:uid="{4C505625-F441-5E41-8093-D30A5CC23EAD}" name="Sales with Discount" dataDxfId="2">
      <calculatedColumnFormula>IFERROR((Table2[[#This Row],[Sales]]-(Table2[[#This Row],[Sales]]*H2)), Table2[[#This Row],[Sales]])</calculatedColumnFormula>
    </tableColumn>
    <tableColumn id="10" xr3:uid="{124671E1-B38E-2D48-A353-2F981EEA896E}" name="Sales with Free Shipping" dataDxfId="1">
      <calculatedColumnFormula>IF(OR(F2="XX Large", F2="XXX Large", F2="Extra Large"), G2-L2, G2)</calculatedColumnFormula>
    </tableColumn>
    <tableColumn id="11" xr3:uid="{C0F72B08-0C85-144C-9E1D-92308D214522}" name="Ship Mode" dataDxfId="9"/>
    <tableColumn id="12" xr3:uid="{7E227344-A7FE-CF40-B876-65EEA11CE956}" name="Shipping Cost" dataDxfId="8"/>
    <tableColumn id="13" xr3:uid="{B2B55FBB-8F6F-8D49-BFB8-B7304A65DEC0}" name="SalesDeliveryTruck" dataDxfId="0">
      <calculatedColumnFormula>IF(K2="Delivery Truck", J2, G2)</calculatedColumnFormula>
    </tableColumn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21"/>
  <sheetViews>
    <sheetView tabSelected="1" zoomScaleNormal="100" workbookViewId="0">
      <selection activeCell="N21" sqref="N21"/>
    </sheetView>
  </sheetViews>
  <sheetFormatPr baseColWidth="10" defaultColWidth="8.83203125" defaultRowHeight="15" x14ac:dyDescent="0.2"/>
  <cols>
    <col min="1" max="1" width="9.83203125" style="1" customWidth="1"/>
    <col min="2" max="2" width="11.6640625" style="1" customWidth="1"/>
    <col min="3" max="3" width="14" style="1" customWidth="1"/>
    <col min="4" max="4" width="14.83203125" style="1" customWidth="1"/>
    <col min="5" max="5" width="11.6640625" style="1" customWidth="1"/>
    <col min="6" max="6" width="33" style="1" customWidth="1"/>
    <col min="7" max="7" width="10" style="1" bestFit="1" customWidth="1"/>
    <col min="8" max="8" width="20.1640625" style="1" customWidth="1"/>
    <col min="9" max="9" width="22.83203125" style="1" customWidth="1"/>
    <col min="10" max="10" width="21.5" style="1" customWidth="1"/>
    <col min="11" max="11" width="12.5" style="1" bestFit="1" customWidth="1"/>
    <col min="12" max="12" width="13.83203125" style="1" customWidth="1"/>
    <col min="13" max="13" width="20.5" customWidth="1"/>
    <col min="14" max="14" width="11.164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25</v>
      </c>
      <c r="G1" s="1" t="s">
        <v>4</v>
      </c>
      <c r="H1" s="1" t="s">
        <v>28</v>
      </c>
      <c r="I1" s="1" t="s">
        <v>30</v>
      </c>
      <c r="J1" s="1" t="s">
        <v>29</v>
      </c>
      <c r="K1" s="1" t="s">
        <v>5</v>
      </c>
      <c r="L1" s="1" t="s">
        <v>6</v>
      </c>
      <c r="M1" s="1" t="s">
        <v>31</v>
      </c>
    </row>
    <row r="2" spans="1:14" x14ac:dyDescent="0.2">
      <c r="A2" s="1">
        <v>51648</v>
      </c>
      <c r="B2" s="2">
        <v>40909</v>
      </c>
      <c r="C2" s="1" t="s">
        <v>7</v>
      </c>
      <c r="D2" s="1">
        <v>45</v>
      </c>
      <c r="E2" s="4" t="str">
        <f t="shared" ref="E2:E65" si="0">IF(D2&gt;=30, "Large", IF(D2&lt;=15, "Small","Medium"))</f>
        <v>Large</v>
      </c>
      <c r="F2" s="4" t="str">
        <f>VLOOKUP(D2, lookup!$A$3:$B$12, 2, TRUE)</f>
        <v>XX Large</v>
      </c>
      <c r="G2" s="1">
        <v>2354.8000000000002</v>
      </c>
      <c r="H2" s="4">
        <f>IF(OR(F2="Large",F2="Extra Large",F2="XX Large",F2="XXX Large"), 0.01, "No Discount")</f>
        <v>0.01</v>
      </c>
      <c r="I2" s="4">
        <f>IFERROR((Table2[[#This Row],[Sales]]-(Table2[[#This Row],[Sales]]*H2)), Table2[[#This Row],[Sales]])</f>
        <v>2331.2520000000004</v>
      </c>
      <c r="J2" s="4">
        <f>IF(OR(F2="XX Large", F2="XXX Large", F2="Extra Large"), G2-L2, G2)</f>
        <v>2334.8100000000004</v>
      </c>
      <c r="K2" s="1" t="s">
        <v>10</v>
      </c>
      <c r="L2" s="1">
        <v>19.989999999999998</v>
      </c>
      <c r="M2" s="10">
        <f t="shared" ref="M2:M65" si="1">IF(K2="Delivery Truck", J2, G2)</f>
        <v>2354.8000000000002</v>
      </c>
      <c r="N2">
        <f>SUMIF(F2:F2103, "Medium", G2:G2103)</f>
        <v>275880.23950000003</v>
      </c>
    </row>
    <row r="3" spans="1:14" x14ac:dyDescent="0.2">
      <c r="A3" s="1">
        <v>51648</v>
      </c>
      <c r="B3" s="2">
        <v>40909</v>
      </c>
      <c r="C3" s="1" t="s">
        <v>7</v>
      </c>
      <c r="D3" s="1">
        <v>50</v>
      </c>
      <c r="E3" s="4" t="str">
        <f t="shared" si="0"/>
        <v>Large</v>
      </c>
      <c r="F3" s="4" t="str">
        <f>VLOOKUP(D3, lookup!$A$3:$B$12, 2, TRUE)</f>
        <v>XXX Large</v>
      </c>
      <c r="G3" s="1">
        <v>187.88</v>
      </c>
      <c r="H3" s="4">
        <f t="shared" ref="H3:H66" si="2">IF(OR(F3="Large",F3="Extra Large",F3="XX Large",F3="XXX Large"), 0.01, "No Discount")</f>
        <v>0.01</v>
      </c>
      <c r="I3" s="4">
        <f>IFERROR((Table2[[#This Row],[Sales]]-(Table2[[#This Row],[Sales]]*H3)), Table2[[#This Row],[Sales]])</f>
        <v>186.00119999999998</v>
      </c>
      <c r="J3" s="4">
        <f t="shared" ref="J3:J66" si="3">IF(OR(F3="XX Large", F3="XXX Large", F3="Extra Large"), G3-L3, G3)</f>
        <v>184.91</v>
      </c>
      <c r="K3" s="1" t="s">
        <v>10</v>
      </c>
      <c r="L3" s="1">
        <v>2.97</v>
      </c>
      <c r="M3" s="10">
        <f t="shared" si="1"/>
        <v>187.88</v>
      </c>
    </row>
    <row r="4" spans="1:14" x14ac:dyDescent="0.2">
      <c r="A4" s="1">
        <v>29030</v>
      </c>
      <c r="B4" s="2">
        <v>40910</v>
      </c>
      <c r="C4" s="1" t="s">
        <v>14</v>
      </c>
      <c r="D4" s="1">
        <v>10</v>
      </c>
      <c r="E4" s="4" t="str">
        <f t="shared" si="0"/>
        <v>Small</v>
      </c>
      <c r="F4" s="4" t="str">
        <f>VLOOKUP(D4, lookup!$A$3:$B$12, 2, TRUE)</f>
        <v>Extra Small</v>
      </c>
      <c r="G4" s="1">
        <v>192.58</v>
      </c>
      <c r="H4" s="4" t="str">
        <f t="shared" si="2"/>
        <v>No Discount</v>
      </c>
      <c r="I4" s="4">
        <f>IFERROR((Table2[[#This Row],[Sales]]-(Table2[[#This Row],[Sales]]*H4)), Table2[[#This Row],[Sales]])</f>
        <v>192.58</v>
      </c>
      <c r="J4" s="4">
        <f t="shared" si="3"/>
        <v>192.58</v>
      </c>
      <c r="K4" s="1" t="s">
        <v>10</v>
      </c>
      <c r="L4" s="1">
        <v>4.0999999999999996</v>
      </c>
      <c r="M4" s="10">
        <f t="shared" si="1"/>
        <v>192.58</v>
      </c>
    </row>
    <row r="5" spans="1:14" x14ac:dyDescent="0.2">
      <c r="A5" s="1">
        <v>54214</v>
      </c>
      <c r="B5" s="2">
        <v>40910</v>
      </c>
      <c r="C5" s="1" t="s">
        <v>14</v>
      </c>
      <c r="D5" s="1">
        <v>38</v>
      </c>
      <c r="E5" s="4" t="str">
        <f t="shared" si="0"/>
        <v>Large</v>
      </c>
      <c r="F5" s="4" t="str">
        <f>VLOOKUP(D5, lookup!$A$3:$B$12, 2, TRUE)</f>
        <v>Extra Large</v>
      </c>
      <c r="G5" s="1">
        <v>7325.63</v>
      </c>
      <c r="H5" s="4">
        <f t="shared" si="2"/>
        <v>0.01</v>
      </c>
      <c r="I5" s="4">
        <f>IFERROR((Table2[[#This Row],[Sales]]-(Table2[[#This Row],[Sales]]*H5)), Table2[[#This Row],[Sales]])</f>
        <v>7252.3737000000001</v>
      </c>
      <c r="J5" s="4">
        <f t="shared" si="3"/>
        <v>7301.14</v>
      </c>
      <c r="K5" s="1" t="s">
        <v>8</v>
      </c>
      <c r="L5" s="1">
        <v>24.49</v>
      </c>
      <c r="M5" s="10">
        <f t="shared" si="1"/>
        <v>7325.63</v>
      </c>
      <c r="N5">
        <f>COUNTIF(Table2[Discount], 0.01)</f>
        <v>879</v>
      </c>
    </row>
    <row r="6" spans="1:14" x14ac:dyDescent="0.2">
      <c r="A6" s="1">
        <v>47591</v>
      </c>
      <c r="B6" s="2">
        <v>40910</v>
      </c>
      <c r="C6" s="1" t="s">
        <v>12</v>
      </c>
      <c r="D6" s="1">
        <v>27</v>
      </c>
      <c r="E6" s="4" t="str">
        <f t="shared" si="0"/>
        <v>Medium</v>
      </c>
      <c r="F6" s="4" t="str">
        <f>VLOOKUP(D6, lookup!$A$3:$B$12, 2, TRUE)</f>
        <v>Medium-Large</v>
      </c>
      <c r="G6" s="1">
        <v>279.39999999999998</v>
      </c>
      <c r="H6" s="4" t="str">
        <f t="shared" si="2"/>
        <v>No Discount</v>
      </c>
      <c r="I6" s="4">
        <f>IFERROR((Table2[[#This Row],[Sales]]-(Table2[[#This Row],[Sales]]*H6)), Table2[[#This Row],[Sales]])</f>
        <v>279.39999999999998</v>
      </c>
      <c r="J6" s="4">
        <f t="shared" si="3"/>
        <v>279.39999999999998</v>
      </c>
      <c r="K6" s="1" t="s">
        <v>10</v>
      </c>
      <c r="L6" s="1">
        <v>6.91</v>
      </c>
      <c r="M6" s="10">
        <f t="shared" si="1"/>
        <v>279.39999999999998</v>
      </c>
    </row>
    <row r="7" spans="1:14" x14ac:dyDescent="0.2">
      <c r="A7" s="1">
        <v>43494</v>
      </c>
      <c r="B7" s="2">
        <v>40911</v>
      </c>
      <c r="C7" s="1" t="s">
        <v>14</v>
      </c>
      <c r="D7" s="1">
        <v>2</v>
      </c>
      <c r="E7" s="4" t="str">
        <f t="shared" si="0"/>
        <v>Small</v>
      </c>
      <c r="F7" s="4" t="str">
        <f>VLOOKUP(D7, lookup!$A$3:$B$12, 2, TRUE)</f>
        <v>Mini</v>
      </c>
      <c r="G7" s="1">
        <v>3668.28</v>
      </c>
      <c r="H7" s="4" t="str">
        <f t="shared" si="2"/>
        <v>No Discount</v>
      </c>
      <c r="I7" s="4">
        <f>IFERROR((Table2[[#This Row],[Sales]]-(Table2[[#This Row],[Sales]]*H7)), Table2[[#This Row],[Sales]])</f>
        <v>3668.28</v>
      </c>
      <c r="J7" s="4">
        <f t="shared" si="3"/>
        <v>3668.28</v>
      </c>
      <c r="K7" s="1" t="s">
        <v>10</v>
      </c>
      <c r="L7" s="1">
        <v>13.99</v>
      </c>
      <c r="M7" s="10">
        <f t="shared" si="1"/>
        <v>3668.28</v>
      </c>
    </row>
    <row r="8" spans="1:14" x14ac:dyDescent="0.2">
      <c r="A8" s="1">
        <v>10945</v>
      </c>
      <c r="B8" s="2">
        <v>40911</v>
      </c>
      <c r="C8" s="1" t="s">
        <v>14</v>
      </c>
      <c r="D8" s="1">
        <v>14</v>
      </c>
      <c r="E8" s="4" t="str">
        <f t="shared" si="0"/>
        <v>Small</v>
      </c>
      <c r="F8" s="4" t="str">
        <f>VLOOKUP(D8, lookup!$A$3:$B$12, 2, TRUE)</f>
        <v>Small</v>
      </c>
      <c r="G8" s="1">
        <v>1170.0250000000001</v>
      </c>
      <c r="H8" s="4" t="str">
        <f t="shared" si="2"/>
        <v>No Discount</v>
      </c>
      <c r="I8" s="4">
        <f>IFERROR((Table2[[#This Row],[Sales]]-(Table2[[#This Row],[Sales]]*H8)), Table2[[#This Row],[Sales]])</f>
        <v>1170.0250000000001</v>
      </c>
      <c r="J8" s="4">
        <f t="shared" si="3"/>
        <v>1170.0250000000001</v>
      </c>
      <c r="K8" s="1" t="s">
        <v>10</v>
      </c>
      <c r="L8" s="1">
        <v>8.99</v>
      </c>
      <c r="M8" s="10">
        <f t="shared" si="1"/>
        <v>1170.0250000000001</v>
      </c>
      <c r="N8">
        <f>SUM(Table2[Sales])</f>
        <v>3719963.8620000025</v>
      </c>
    </row>
    <row r="9" spans="1:14" x14ac:dyDescent="0.2">
      <c r="A9" s="1">
        <v>35811</v>
      </c>
      <c r="B9" s="2">
        <v>40911</v>
      </c>
      <c r="C9" s="1" t="s">
        <v>12</v>
      </c>
      <c r="D9" s="1">
        <v>6</v>
      </c>
      <c r="E9" s="4" t="str">
        <f t="shared" si="0"/>
        <v>Small</v>
      </c>
      <c r="F9" s="4" t="str">
        <f>VLOOKUP(D9, lookup!$A$3:$B$12, 2, TRUE)</f>
        <v>Extra Small</v>
      </c>
      <c r="G9" s="1">
        <v>10.39</v>
      </c>
      <c r="H9" s="4" t="str">
        <f t="shared" si="2"/>
        <v>No Discount</v>
      </c>
      <c r="I9" s="4">
        <f>IFERROR((Table2[[#This Row],[Sales]]-(Table2[[#This Row],[Sales]]*H9)), Table2[[#This Row],[Sales]])</f>
        <v>10.39</v>
      </c>
      <c r="J9" s="4">
        <f t="shared" si="3"/>
        <v>10.39</v>
      </c>
      <c r="K9" s="1" t="s">
        <v>10</v>
      </c>
      <c r="L9" s="1">
        <v>0.7</v>
      </c>
      <c r="M9" s="10">
        <f t="shared" si="1"/>
        <v>10.39</v>
      </c>
      <c r="N9">
        <f>SUM(Table2[Sales with Discount])</f>
        <v>3698412.2072250047</v>
      </c>
    </row>
    <row r="10" spans="1:14" x14ac:dyDescent="0.2">
      <c r="A10" s="1">
        <v>16164</v>
      </c>
      <c r="B10" s="2">
        <v>40911</v>
      </c>
      <c r="C10" s="1" t="s">
        <v>7</v>
      </c>
      <c r="D10" s="1">
        <v>26</v>
      </c>
      <c r="E10" s="4" t="str">
        <f t="shared" si="0"/>
        <v>Medium</v>
      </c>
      <c r="F10" s="4" t="str">
        <f>VLOOKUP(D10, lookup!$A$3:$B$12, 2, TRUE)</f>
        <v>Medium-Large</v>
      </c>
      <c r="G10" s="1">
        <v>2354.15</v>
      </c>
      <c r="H10" s="4" t="str">
        <f t="shared" si="2"/>
        <v>No Discount</v>
      </c>
      <c r="I10" s="4">
        <f>IFERROR((Table2[[#This Row],[Sales]]-(Table2[[#This Row],[Sales]]*H10)), Table2[[#This Row],[Sales]])</f>
        <v>2354.15</v>
      </c>
      <c r="J10" s="4">
        <f t="shared" si="3"/>
        <v>2354.15</v>
      </c>
      <c r="K10" s="1" t="s">
        <v>13</v>
      </c>
      <c r="L10" s="1">
        <v>14</v>
      </c>
      <c r="M10" s="10">
        <f t="shared" si="1"/>
        <v>2354.15</v>
      </c>
      <c r="N10">
        <f>N8-N9</f>
        <v>21551.654774997849</v>
      </c>
    </row>
    <row r="11" spans="1:14" x14ac:dyDescent="0.2">
      <c r="A11" s="1">
        <v>16164</v>
      </c>
      <c r="B11" s="2">
        <v>40911</v>
      </c>
      <c r="C11" s="1" t="s">
        <v>7</v>
      </c>
      <c r="D11" s="1">
        <v>26</v>
      </c>
      <c r="E11" s="4" t="str">
        <f t="shared" si="0"/>
        <v>Medium</v>
      </c>
      <c r="F11" s="4" t="str">
        <f>VLOOKUP(D11, lookup!$A$3:$B$12, 2, TRUE)</f>
        <v>Medium-Large</v>
      </c>
      <c r="G11" s="1">
        <v>69.38</v>
      </c>
      <c r="H11" s="4" t="str">
        <f t="shared" si="2"/>
        <v>No Discount</v>
      </c>
      <c r="I11" s="4">
        <f>IFERROR((Table2[[#This Row],[Sales]]-(Table2[[#This Row],[Sales]]*H11)), Table2[[#This Row],[Sales]])</f>
        <v>69.38</v>
      </c>
      <c r="J11" s="4">
        <f t="shared" si="3"/>
        <v>69.38</v>
      </c>
      <c r="K11" s="1" t="s">
        <v>10</v>
      </c>
      <c r="L11" s="1">
        <v>4.28</v>
      </c>
      <c r="M11" s="10">
        <f t="shared" si="1"/>
        <v>69.38</v>
      </c>
    </row>
    <row r="12" spans="1:14" x14ac:dyDescent="0.2">
      <c r="A12" s="1">
        <v>50471</v>
      </c>
      <c r="B12" s="2">
        <v>40911</v>
      </c>
      <c r="C12" s="1" t="s">
        <v>7</v>
      </c>
      <c r="D12" s="1">
        <v>25</v>
      </c>
      <c r="E12" s="4" t="str">
        <f t="shared" si="0"/>
        <v>Medium</v>
      </c>
      <c r="F12" s="4" t="str">
        <f>VLOOKUP(D12, lookup!$A$3:$B$12, 2, TRUE)</f>
        <v>Medium</v>
      </c>
      <c r="G12" s="1">
        <v>5859.25</v>
      </c>
      <c r="H12" s="4" t="str">
        <f t="shared" si="2"/>
        <v>No Discount</v>
      </c>
      <c r="I12" s="4">
        <f>IFERROR((Table2[[#This Row],[Sales]]-(Table2[[#This Row],[Sales]]*H12)), Table2[[#This Row],[Sales]])</f>
        <v>5859.25</v>
      </c>
      <c r="J12" s="4">
        <f t="shared" si="3"/>
        <v>5859.25</v>
      </c>
      <c r="K12" s="1" t="s">
        <v>13</v>
      </c>
      <c r="L12" s="1">
        <v>28.16</v>
      </c>
      <c r="M12" s="10">
        <f t="shared" si="1"/>
        <v>5859.25</v>
      </c>
    </row>
    <row r="13" spans="1:14" x14ac:dyDescent="0.2">
      <c r="A13" s="1">
        <v>35811</v>
      </c>
      <c r="B13" s="2">
        <v>40911</v>
      </c>
      <c r="C13" s="1" t="s">
        <v>12</v>
      </c>
      <c r="D13" s="1">
        <v>49</v>
      </c>
      <c r="E13" s="4" t="str">
        <f t="shared" si="0"/>
        <v>Large</v>
      </c>
      <c r="F13" s="4" t="str">
        <f>VLOOKUP(D13, lookup!$A$3:$B$12, 2, TRUE)</f>
        <v>XXX Large</v>
      </c>
      <c r="G13" s="1">
        <v>741.57</v>
      </c>
      <c r="H13" s="4">
        <f t="shared" si="2"/>
        <v>0.01</v>
      </c>
      <c r="I13" s="4">
        <f>IFERROR((Table2[[#This Row],[Sales]]-(Table2[[#This Row],[Sales]]*H13)), Table2[[#This Row],[Sales]])</f>
        <v>734.15430000000003</v>
      </c>
      <c r="J13" s="4">
        <f t="shared" si="3"/>
        <v>740.18000000000006</v>
      </c>
      <c r="K13" s="1" t="s">
        <v>10</v>
      </c>
      <c r="L13" s="1">
        <v>1.39</v>
      </c>
      <c r="M13" s="10">
        <f t="shared" si="1"/>
        <v>741.57</v>
      </c>
    </row>
    <row r="14" spans="1:14" x14ac:dyDescent="0.2">
      <c r="A14" s="1">
        <v>16164</v>
      </c>
      <c r="B14" s="2">
        <v>40911</v>
      </c>
      <c r="C14" s="1" t="s">
        <v>7</v>
      </c>
      <c r="D14" s="1">
        <v>22</v>
      </c>
      <c r="E14" s="4" t="str">
        <f t="shared" si="0"/>
        <v>Medium</v>
      </c>
      <c r="F14" s="4" t="str">
        <f>VLOOKUP(D14, lookup!$A$3:$B$12, 2, TRUE)</f>
        <v>Medium</v>
      </c>
      <c r="G14" s="1">
        <v>3353.54</v>
      </c>
      <c r="H14" s="4" t="str">
        <f t="shared" si="2"/>
        <v>No Discount</v>
      </c>
      <c r="I14" s="4">
        <f>IFERROR((Table2[[#This Row],[Sales]]-(Table2[[#This Row],[Sales]]*H14)), Table2[[#This Row],[Sales]])</f>
        <v>3353.54</v>
      </c>
      <c r="J14" s="4">
        <f t="shared" si="3"/>
        <v>3353.54</v>
      </c>
      <c r="K14" s="1" t="s">
        <v>10</v>
      </c>
      <c r="L14" s="1">
        <v>19.989999999999998</v>
      </c>
      <c r="M14" s="10">
        <f t="shared" si="1"/>
        <v>3353.54</v>
      </c>
    </row>
    <row r="15" spans="1:14" x14ac:dyDescent="0.2">
      <c r="A15" s="1">
        <v>31555</v>
      </c>
      <c r="B15" s="2">
        <v>40912</v>
      </c>
      <c r="C15" s="1" t="s">
        <v>12</v>
      </c>
      <c r="D15" s="1">
        <v>5</v>
      </c>
      <c r="E15" s="4" t="str">
        <f t="shared" si="0"/>
        <v>Small</v>
      </c>
      <c r="F15" s="4" t="str">
        <f>VLOOKUP(D15, lookup!$A$3:$B$12, 2, TRUE)</f>
        <v>Mini</v>
      </c>
      <c r="G15" s="1">
        <v>500.5</v>
      </c>
      <c r="H15" s="4" t="str">
        <f t="shared" si="2"/>
        <v>No Discount</v>
      </c>
      <c r="I15" s="4">
        <f>IFERROR((Table2[[#This Row],[Sales]]-(Table2[[#This Row],[Sales]]*H15)), Table2[[#This Row],[Sales]])</f>
        <v>500.5</v>
      </c>
      <c r="J15" s="4">
        <f t="shared" si="3"/>
        <v>500.5</v>
      </c>
      <c r="K15" s="1" t="s">
        <v>13</v>
      </c>
      <c r="L15" s="1">
        <v>28</v>
      </c>
      <c r="M15" s="10">
        <f t="shared" si="1"/>
        <v>500.5</v>
      </c>
      <c r="N15">
        <f>SUM(Table2[Sales with Discount])</f>
        <v>3698412.2072250047</v>
      </c>
    </row>
    <row r="16" spans="1:14" x14ac:dyDescent="0.2">
      <c r="A16" s="1">
        <v>55011</v>
      </c>
      <c r="B16" s="2">
        <v>40912</v>
      </c>
      <c r="C16" s="1" t="s">
        <v>12</v>
      </c>
      <c r="D16" s="1">
        <v>48</v>
      </c>
      <c r="E16" s="4" t="str">
        <f t="shared" si="0"/>
        <v>Large</v>
      </c>
      <c r="F16" s="4" t="str">
        <f>VLOOKUP(D16, lookup!$A$3:$B$12, 2, TRUE)</f>
        <v>XXX Large</v>
      </c>
      <c r="G16" s="1">
        <v>452.28</v>
      </c>
      <c r="H16" s="4">
        <f t="shared" si="2"/>
        <v>0.01</v>
      </c>
      <c r="I16" s="4">
        <f>IFERROR((Table2[[#This Row],[Sales]]-(Table2[[#This Row],[Sales]]*H16)), Table2[[#This Row],[Sales]])</f>
        <v>447.75719999999995</v>
      </c>
      <c r="J16" s="4">
        <f t="shared" si="3"/>
        <v>447.46</v>
      </c>
      <c r="K16" s="1" t="s">
        <v>10</v>
      </c>
      <c r="L16" s="1">
        <v>4.82</v>
      </c>
      <c r="M16" s="10">
        <f t="shared" si="1"/>
        <v>452.28</v>
      </c>
      <c r="N16">
        <f>SUM(Table2[Sales with Free Shipping])</f>
        <v>3712048.6520000049</v>
      </c>
    </row>
    <row r="17" spans="1:14" x14ac:dyDescent="0.2">
      <c r="A17" s="1">
        <v>7107</v>
      </c>
      <c r="B17" s="2">
        <v>40912</v>
      </c>
      <c r="C17" s="1" t="s">
        <v>11</v>
      </c>
      <c r="D17" s="1">
        <v>3</v>
      </c>
      <c r="E17" s="4" t="str">
        <f t="shared" si="0"/>
        <v>Small</v>
      </c>
      <c r="F17" s="4" t="str">
        <f>VLOOKUP(D17, lookup!$A$3:$B$12, 2, TRUE)</f>
        <v>Mini</v>
      </c>
      <c r="G17" s="1">
        <v>172.04</v>
      </c>
      <c r="H17" s="4" t="str">
        <f t="shared" si="2"/>
        <v>No Discount</v>
      </c>
      <c r="I17" s="4">
        <f>IFERROR((Table2[[#This Row],[Sales]]-(Table2[[#This Row],[Sales]]*H17)), Table2[[#This Row],[Sales]])</f>
        <v>172.04</v>
      </c>
      <c r="J17" s="4">
        <f t="shared" si="3"/>
        <v>172.04</v>
      </c>
      <c r="K17" s="1" t="s">
        <v>10</v>
      </c>
      <c r="L17" s="1">
        <v>11.1</v>
      </c>
      <c r="M17" s="10">
        <f t="shared" si="1"/>
        <v>172.04</v>
      </c>
      <c r="N17">
        <f>N15-N16</f>
        <v>-13636.444775000215</v>
      </c>
    </row>
    <row r="18" spans="1:14" x14ac:dyDescent="0.2">
      <c r="A18" s="1">
        <v>44646</v>
      </c>
      <c r="B18" s="2">
        <v>40912</v>
      </c>
      <c r="C18" s="1" t="s">
        <v>7</v>
      </c>
      <c r="D18" s="1">
        <v>47</v>
      </c>
      <c r="E18" s="4" t="str">
        <f t="shared" si="0"/>
        <v>Large</v>
      </c>
      <c r="F18" s="4" t="str">
        <f>VLOOKUP(D18, lookup!$A$3:$B$12, 2, TRUE)</f>
        <v>XXX Large</v>
      </c>
      <c r="G18" s="1">
        <v>12723.95</v>
      </c>
      <c r="H18" s="4">
        <f t="shared" si="2"/>
        <v>0.01</v>
      </c>
      <c r="I18" s="4">
        <f>IFERROR((Table2[[#This Row],[Sales]]-(Table2[[#This Row],[Sales]]*H18)), Table2[[#This Row],[Sales]])</f>
        <v>12596.710500000001</v>
      </c>
      <c r="J18" s="4">
        <f t="shared" si="3"/>
        <v>12688.95</v>
      </c>
      <c r="K18" s="1" t="s">
        <v>10</v>
      </c>
      <c r="L18" s="1">
        <v>35</v>
      </c>
      <c r="M18" s="10">
        <f t="shared" si="1"/>
        <v>12723.95</v>
      </c>
    </row>
    <row r="19" spans="1:14" x14ac:dyDescent="0.2">
      <c r="A19" s="1">
        <v>7107</v>
      </c>
      <c r="B19" s="2">
        <v>40912</v>
      </c>
      <c r="C19" s="1" t="s">
        <v>11</v>
      </c>
      <c r="D19" s="1">
        <v>3</v>
      </c>
      <c r="E19" s="4" t="str">
        <f t="shared" si="0"/>
        <v>Small</v>
      </c>
      <c r="F19" s="4" t="str">
        <f>VLOOKUP(D19, lookup!$A$3:$B$12, 2, TRUE)</f>
        <v>Mini</v>
      </c>
      <c r="G19" s="1">
        <v>113.14</v>
      </c>
      <c r="H19" s="4" t="str">
        <f t="shared" si="2"/>
        <v>No Discount</v>
      </c>
      <c r="I19" s="4">
        <f>IFERROR((Table2[[#This Row],[Sales]]-(Table2[[#This Row],[Sales]]*H19)), Table2[[#This Row],[Sales]])</f>
        <v>113.14</v>
      </c>
      <c r="J19" s="4">
        <f t="shared" si="3"/>
        <v>113.14</v>
      </c>
      <c r="K19" s="1" t="s">
        <v>10</v>
      </c>
      <c r="L19" s="1">
        <v>5.08</v>
      </c>
      <c r="M19" s="10">
        <f t="shared" si="1"/>
        <v>113.14</v>
      </c>
    </row>
    <row r="20" spans="1:14" x14ac:dyDescent="0.2">
      <c r="A20" s="1">
        <v>31555</v>
      </c>
      <c r="B20" s="2">
        <v>40912</v>
      </c>
      <c r="C20" s="1" t="s">
        <v>12</v>
      </c>
      <c r="D20" s="1">
        <v>38</v>
      </c>
      <c r="E20" s="4" t="str">
        <f t="shared" si="0"/>
        <v>Large</v>
      </c>
      <c r="F20" s="4" t="str">
        <f>VLOOKUP(D20, lookup!$A$3:$B$12, 2, TRUE)</f>
        <v>Extra Large</v>
      </c>
      <c r="G20" s="1">
        <v>3531.75</v>
      </c>
      <c r="H20" s="4">
        <f t="shared" si="2"/>
        <v>0.01</v>
      </c>
      <c r="I20" s="4">
        <f>IFERROR((Table2[[#This Row],[Sales]]-(Table2[[#This Row],[Sales]]*H20)), Table2[[#This Row],[Sales]])</f>
        <v>3496.4324999999999</v>
      </c>
      <c r="J20" s="4">
        <f t="shared" si="3"/>
        <v>3510.96</v>
      </c>
      <c r="K20" s="1" t="s">
        <v>10</v>
      </c>
      <c r="L20" s="1">
        <v>20.79</v>
      </c>
      <c r="M20" s="10">
        <f t="shared" si="1"/>
        <v>3531.75</v>
      </c>
      <c r="N20">
        <f>SUM(Table2[SalesDeliveryTruck])</f>
        <v>3716297.6620000042</v>
      </c>
    </row>
    <row r="21" spans="1:14" x14ac:dyDescent="0.2">
      <c r="A21" s="1">
        <v>39619</v>
      </c>
      <c r="B21" s="2">
        <v>40912</v>
      </c>
      <c r="C21" s="1" t="s">
        <v>7</v>
      </c>
      <c r="D21" s="1">
        <v>15</v>
      </c>
      <c r="E21" s="4" t="str">
        <f t="shared" si="0"/>
        <v>Small</v>
      </c>
      <c r="F21" s="4" t="str">
        <f>VLOOKUP(D21, lookup!$A$3:$B$12, 2, TRUE)</f>
        <v>Small</v>
      </c>
      <c r="G21" s="1">
        <v>742.8</v>
      </c>
      <c r="H21" s="4" t="str">
        <f t="shared" si="2"/>
        <v>No Discount</v>
      </c>
      <c r="I21" s="4">
        <f>IFERROR((Table2[[#This Row],[Sales]]-(Table2[[#This Row],[Sales]]*H21)), Table2[[#This Row],[Sales]])</f>
        <v>742.8</v>
      </c>
      <c r="J21" s="4">
        <f t="shared" si="3"/>
        <v>742.8</v>
      </c>
      <c r="K21" s="1" t="s">
        <v>10</v>
      </c>
      <c r="L21" s="1">
        <v>10.25</v>
      </c>
      <c r="M21" s="10">
        <f t="shared" si="1"/>
        <v>742.8</v>
      </c>
    </row>
    <row r="22" spans="1:14" x14ac:dyDescent="0.2">
      <c r="A22" s="1">
        <v>55011</v>
      </c>
      <c r="B22" s="2">
        <v>40912</v>
      </c>
      <c r="C22" s="1" t="s">
        <v>12</v>
      </c>
      <c r="D22" s="1">
        <v>18</v>
      </c>
      <c r="E22" s="4" t="str">
        <f t="shared" si="0"/>
        <v>Medium</v>
      </c>
      <c r="F22" s="4" t="str">
        <f>VLOOKUP(D22, lookup!$A$3:$B$12, 2, TRUE)</f>
        <v>Small-Medium</v>
      </c>
      <c r="G22" s="1">
        <v>55.82</v>
      </c>
      <c r="H22" s="4" t="str">
        <f t="shared" si="2"/>
        <v>No Discount</v>
      </c>
      <c r="I22" s="4">
        <f>IFERROR((Table2[[#This Row],[Sales]]-(Table2[[#This Row],[Sales]]*H22)), Table2[[#This Row],[Sales]])</f>
        <v>55.82</v>
      </c>
      <c r="J22" s="4">
        <f t="shared" si="3"/>
        <v>55.82</v>
      </c>
      <c r="K22" s="1" t="s">
        <v>10</v>
      </c>
      <c r="L22" s="1">
        <v>0.81</v>
      </c>
      <c r="M22" s="10">
        <f t="shared" si="1"/>
        <v>55.82</v>
      </c>
    </row>
    <row r="23" spans="1:14" x14ac:dyDescent="0.2">
      <c r="A23" s="1">
        <v>7107</v>
      </c>
      <c r="B23" s="2">
        <v>40912</v>
      </c>
      <c r="C23" s="1" t="s">
        <v>11</v>
      </c>
      <c r="D23" s="1">
        <v>32</v>
      </c>
      <c r="E23" s="4" t="str">
        <f t="shared" si="0"/>
        <v>Large</v>
      </c>
      <c r="F23" s="4" t="str">
        <f>VLOOKUP(D23, lookup!$A$3:$B$12, 2, TRUE)</f>
        <v>Large</v>
      </c>
      <c r="G23" s="1">
        <v>1724.82</v>
      </c>
      <c r="H23" s="4">
        <f t="shared" si="2"/>
        <v>0.01</v>
      </c>
      <c r="I23" s="4">
        <f>IFERROR((Table2[[#This Row],[Sales]]-(Table2[[#This Row],[Sales]]*H23)), Table2[[#This Row],[Sales]])</f>
        <v>1707.5717999999999</v>
      </c>
      <c r="J23" s="4">
        <f t="shared" si="3"/>
        <v>1724.82</v>
      </c>
      <c r="K23" s="1" t="s">
        <v>10</v>
      </c>
      <c r="L23" s="1">
        <v>5.08</v>
      </c>
      <c r="M23" s="10">
        <f t="shared" si="1"/>
        <v>1724.82</v>
      </c>
    </row>
    <row r="24" spans="1:14" x14ac:dyDescent="0.2">
      <c r="A24" s="1">
        <v>4800</v>
      </c>
      <c r="B24" s="2">
        <v>40913</v>
      </c>
      <c r="C24" s="1" t="s">
        <v>7</v>
      </c>
      <c r="D24" s="1">
        <v>7</v>
      </c>
      <c r="E24" s="4" t="str">
        <f t="shared" si="0"/>
        <v>Small</v>
      </c>
      <c r="F24" s="4" t="str">
        <f>VLOOKUP(D24, lookup!$A$3:$B$12, 2, TRUE)</f>
        <v>Extra Small</v>
      </c>
      <c r="G24" s="1">
        <v>79.81</v>
      </c>
      <c r="H24" s="4" t="str">
        <f t="shared" si="2"/>
        <v>No Discount</v>
      </c>
      <c r="I24" s="4">
        <f>IFERROR((Table2[[#This Row],[Sales]]-(Table2[[#This Row],[Sales]]*H24)), Table2[[#This Row],[Sales]])</f>
        <v>79.81</v>
      </c>
      <c r="J24" s="4">
        <f t="shared" si="3"/>
        <v>79.81</v>
      </c>
      <c r="K24" s="1" t="s">
        <v>10</v>
      </c>
      <c r="L24" s="1">
        <v>2.36</v>
      </c>
      <c r="M24" s="10">
        <f t="shared" si="1"/>
        <v>79.81</v>
      </c>
    </row>
    <row r="25" spans="1:14" x14ac:dyDescent="0.2">
      <c r="A25" s="1">
        <v>52516</v>
      </c>
      <c r="B25" s="2">
        <v>40913</v>
      </c>
      <c r="C25" s="1" t="s">
        <v>9</v>
      </c>
      <c r="D25" s="1">
        <v>19</v>
      </c>
      <c r="E25" s="4" t="str">
        <f t="shared" si="0"/>
        <v>Medium</v>
      </c>
      <c r="F25" s="4" t="str">
        <f>VLOOKUP(D25, lookup!$A$3:$B$12, 2, TRUE)</f>
        <v>Small-Medium</v>
      </c>
      <c r="G25" s="1">
        <v>192.39</v>
      </c>
      <c r="H25" s="4" t="str">
        <f t="shared" si="2"/>
        <v>No Discount</v>
      </c>
      <c r="I25" s="4">
        <f>IFERROR((Table2[[#This Row],[Sales]]-(Table2[[#This Row],[Sales]]*H25)), Table2[[#This Row],[Sales]])</f>
        <v>192.39</v>
      </c>
      <c r="J25" s="4">
        <f t="shared" si="3"/>
        <v>192.39</v>
      </c>
      <c r="K25" s="1" t="s">
        <v>8</v>
      </c>
      <c r="L25" s="1">
        <v>4.68</v>
      </c>
      <c r="M25" s="10">
        <f t="shared" si="1"/>
        <v>192.39</v>
      </c>
    </row>
    <row r="26" spans="1:14" x14ac:dyDescent="0.2">
      <c r="A26" s="1">
        <v>10432</v>
      </c>
      <c r="B26" s="2">
        <v>40913</v>
      </c>
      <c r="C26" s="1" t="s">
        <v>7</v>
      </c>
      <c r="D26" s="1">
        <v>13</v>
      </c>
      <c r="E26" s="4" t="str">
        <f t="shared" si="0"/>
        <v>Small</v>
      </c>
      <c r="F26" s="4" t="str">
        <f>VLOOKUP(D26, lookup!$A$3:$B$12, 2, TRUE)</f>
        <v>Small</v>
      </c>
      <c r="G26" s="1">
        <v>2323.36</v>
      </c>
      <c r="H26" s="4" t="str">
        <f t="shared" si="2"/>
        <v>No Discount</v>
      </c>
      <c r="I26" s="4">
        <f>IFERROR((Table2[[#This Row],[Sales]]-(Table2[[#This Row],[Sales]]*H26)), Table2[[#This Row],[Sales]])</f>
        <v>2323.36</v>
      </c>
      <c r="J26" s="4">
        <f t="shared" si="3"/>
        <v>2323.36</v>
      </c>
      <c r="K26" s="1" t="s">
        <v>10</v>
      </c>
      <c r="L26" s="1">
        <v>19.989999999999998</v>
      </c>
      <c r="M26" s="10">
        <f t="shared" si="1"/>
        <v>2323.36</v>
      </c>
    </row>
    <row r="27" spans="1:14" x14ac:dyDescent="0.2">
      <c r="A27" s="1">
        <v>16036</v>
      </c>
      <c r="B27" s="2">
        <v>40913</v>
      </c>
      <c r="C27" s="1" t="s">
        <v>14</v>
      </c>
      <c r="D27" s="1">
        <v>28</v>
      </c>
      <c r="E27" s="4" t="str">
        <f t="shared" si="0"/>
        <v>Medium</v>
      </c>
      <c r="F27" s="4" t="str">
        <f>VLOOKUP(D27, lookup!$A$3:$B$12, 2, TRUE)</f>
        <v>Medium-Large</v>
      </c>
      <c r="G27" s="1">
        <v>169.22</v>
      </c>
      <c r="H27" s="4" t="str">
        <f t="shared" si="2"/>
        <v>No Discount</v>
      </c>
      <c r="I27" s="4">
        <f>IFERROR((Table2[[#This Row],[Sales]]-(Table2[[#This Row],[Sales]]*H27)), Table2[[#This Row],[Sales]])</f>
        <v>169.22</v>
      </c>
      <c r="J27" s="4">
        <f t="shared" si="3"/>
        <v>169.22</v>
      </c>
      <c r="K27" s="1" t="s">
        <v>10</v>
      </c>
      <c r="L27" s="1">
        <v>8.49</v>
      </c>
      <c r="M27" s="10">
        <f t="shared" si="1"/>
        <v>169.22</v>
      </c>
    </row>
    <row r="28" spans="1:14" x14ac:dyDescent="0.2">
      <c r="A28" s="1">
        <v>52516</v>
      </c>
      <c r="B28" s="2">
        <v>40913</v>
      </c>
      <c r="C28" s="1" t="s">
        <v>9</v>
      </c>
      <c r="D28" s="1">
        <v>50</v>
      </c>
      <c r="E28" s="4" t="str">
        <f t="shared" si="0"/>
        <v>Large</v>
      </c>
      <c r="F28" s="4" t="str">
        <f>VLOOKUP(D28, lookup!$A$3:$B$12, 2, TRUE)</f>
        <v>XXX Large</v>
      </c>
      <c r="G28" s="1">
        <v>4962.05</v>
      </c>
      <c r="H28" s="4">
        <f t="shared" si="2"/>
        <v>0.01</v>
      </c>
      <c r="I28" s="4">
        <f>IFERROR((Table2[[#This Row],[Sales]]-(Table2[[#This Row],[Sales]]*H28)), Table2[[#This Row],[Sales]])</f>
        <v>4912.4295000000002</v>
      </c>
      <c r="J28" s="4">
        <f t="shared" si="3"/>
        <v>4905.91</v>
      </c>
      <c r="K28" s="1" t="s">
        <v>13</v>
      </c>
      <c r="L28" s="1">
        <v>56.14</v>
      </c>
      <c r="M28" s="10">
        <f t="shared" si="1"/>
        <v>4905.91</v>
      </c>
    </row>
    <row r="29" spans="1:14" x14ac:dyDescent="0.2">
      <c r="A29" s="1">
        <v>16036</v>
      </c>
      <c r="B29" s="2">
        <v>40913</v>
      </c>
      <c r="C29" s="1" t="s">
        <v>14</v>
      </c>
      <c r="D29" s="1">
        <v>10</v>
      </c>
      <c r="E29" s="4" t="str">
        <f t="shared" si="0"/>
        <v>Small</v>
      </c>
      <c r="F29" s="4" t="str">
        <f>VLOOKUP(D29, lookup!$A$3:$B$12, 2, TRUE)</f>
        <v>Extra Small</v>
      </c>
      <c r="G29" s="1">
        <v>1319.421</v>
      </c>
      <c r="H29" s="4" t="str">
        <f t="shared" si="2"/>
        <v>No Discount</v>
      </c>
      <c r="I29" s="4">
        <f>IFERROR((Table2[[#This Row],[Sales]]-(Table2[[#This Row],[Sales]]*H29)), Table2[[#This Row],[Sales]])</f>
        <v>1319.421</v>
      </c>
      <c r="J29" s="4">
        <f t="shared" si="3"/>
        <v>1319.421</v>
      </c>
      <c r="K29" s="1" t="s">
        <v>10</v>
      </c>
      <c r="L29" s="1">
        <v>8.08</v>
      </c>
      <c r="M29" s="10">
        <f t="shared" si="1"/>
        <v>1319.421</v>
      </c>
    </row>
    <row r="30" spans="1:14" x14ac:dyDescent="0.2">
      <c r="A30" s="1">
        <v>16036</v>
      </c>
      <c r="B30" s="2">
        <v>40913</v>
      </c>
      <c r="C30" s="1" t="s">
        <v>14</v>
      </c>
      <c r="D30" s="1">
        <v>33</v>
      </c>
      <c r="E30" s="4" t="str">
        <f t="shared" si="0"/>
        <v>Large</v>
      </c>
      <c r="F30" s="4" t="str">
        <f>VLOOKUP(D30, lookup!$A$3:$B$12, 2, TRUE)</f>
        <v>Large</v>
      </c>
      <c r="G30" s="1">
        <v>550.92999999999995</v>
      </c>
      <c r="H30" s="4">
        <f t="shared" si="2"/>
        <v>0.01</v>
      </c>
      <c r="I30" s="4">
        <f>IFERROR((Table2[[#This Row],[Sales]]-(Table2[[#This Row],[Sales]]*H30)), Table2[[#This Row],[Sales]])</f>
        <v>545.4206999999999</v>
      </c>
      <c r="J30" s="4">
        <f t="shared" si="3"/>
        <v>550.92999999999995</v>
      </c>
      <c r="K30" s="1" t="s">
        <v>10</v>
      </c>
      <c r="L30" s="1">
        <v>9.4700000000000006</v>
      </c>
      <c r="M30" s="10">
        <f t="shared" si="1"/>
        <v>550.92999999999995</v>
      </c>
    </row>
    <row r="31" spans="1:14" x14ac:dyDescent="0.2">
      <c r="A31" s="1">
        <v>25442</v>
      </c>
      <c r="B31" s="2">
        <v>40913</v>
      </c>
      <c r="C31" s="1" t="s">
        <v>9</v>
      </c>
      <c r="D31" s="1">
        <v>32</v>
      </c>
      <c r="E31" s="4" t="str">
        <f t="shared" si="0"/>
        <v>Large</v>
      </c>
      <c r="F31" s="4" t="str">
        <f>VLOOKUP(D31, lookup!$A$3:$B$12, 2, TRUE)</f>
        <v>Large</v>
      </c>
      <c r="G31" s="1">
        <v>1666</v>
      </c>
      <c r="H31" s="4">
        <f t="shared" si="2"/>
        <v>0.01</v>
      </c>
      <c r="I31" s="4">
        <f>IFERROR((Table2[[#This Row],[Sales]]-(Table2[[#This Row],[Sales]]*H31)), Table2[[#This Row],[Sales]])</f>
        <v>1649.34</v>
      </c>
      <c r="J31" s="4">
        <f t="shared" si="3"/>
        <v>1666</v>
      </c>
      <c r="K31" s="1" t="s">
        <v>10</v>
      </c>
      <c r="L31" s="1">
        <v>4.8499999999999996</v>
      </c>
      <c r="M31" s="10">
        <f t="shared" si="1"/>
        <v>1666</v>
      </c>
    </row>
    <row r="32" spans="1:14" x14ac:dyDescent="0.2">
      <c r="A32" s="1">
        <v>4800</v>
      </c>
      <c r="B32" s="2">
        <v>40913</v>
      </c>
      <c r="C32" s="1" t="s">
        <v>7</v>
      </c>
      <c r="D32" s="1">
        <v>4</v>
      </c>
      <c r="E32" s="4" t="str">
        <f t="shared" si="0"/>
        <v>Small</v>
      </c>
      <c r="F32" s="4" t="str">
        <f>VLOOKUP(D32, lookup!$A$3:$B$12, 2, TRUE)</f>
        <v>Mini</v>
      </c>
      <c r="G32" s="1">
        <v>41.94</v>
      </c>
      <c r="H32" s="4" t="str">
        <f t="shared" si="2"/>
        <v>No Discount</v>
      </c>
      <c r="I32" s="4">
        <f>IFERROR((Table2[[#This Row],[Sales]]-(Table2[[#This Row],[Sales]]*H32)), Table2[[#This Row],[Sales]])</f>
        <v>41.94</v>
      </c>
      <c r="J32" s="4">
        <f t="shared" si="3"/>
        <v>41.94</v>
      </c>
      <c r="K32" s="1" t="s">
        <v>10</v>
      </c>
      <c r="L32" s="1">
        <v>8.94</v>
      </c>
      <c r="M32" s="10">
        <f t="shared" si="1"/>
        <v>41.94</v>
      </c>
    </row>
    <row r="33" spans="1:13" x14ac:dyDescent="0.2">
      <c r="A33" s="1">
        <v>5601</v>
      </c>
      <c r="B33" s="2">
        <v>40913</v>
      </c>
      <c r="C33" s="1" t="s">
        <v>9</v>
      </c>
      <c r="D33" s="1">
        <v>10</v>
      </c>
      <c r="E33" s="4" t="str">
        <f t="shared" si="0"/>
        <v>Small</v>
      </c>
      <c r="F33" s="4" t="str">
        <f>VLOOKUP(D33, lookup!$A$3:$B$12, 2, TRUE)</f>
        <v>Extra Small</v>
      </c>
      <c r="G33" s="1">
        <v>120.53</v>
      </c>
      <c r="H33" s="4" t="str">
        <f t="shared" si="2"/>
        <v>No Discount</v>
      </c>
      <c r="I33" s="4">
        <f>IFERROR((Table2[[#This Row],[Sales]]-(Table2[[#This Row],[Sales]]*H33)), Table2[[#This Row],[Sales]])</f>
        <v>120.53</v>
      </c>
      <c r="J33" s="4">
        <f t="shared" si="3"/>
        <v>120.53</v>
      </c>
      <c r="K33" s="1" t="s">
        <v>10</v>
      </c>
      <c r="L33" s="1">
        <v>2.85</v>
      </c>
      <c r="M33" s="10">
        <f t="shared" si="1"/>
        <v>120.53</v>
      </c>
    </row>
    <row r="34" spans="1:13" x14ac:dyDescent="0.2">
      <c r="A34" s="1">
        <v>25442</v>
      </c>
      <c r="B34" s="2">
        <v>40913</v>
      </c>
      <c r="C34" s="1" t="s">
        <v>9</v>
      </c>
      <c r="D34" s="1">
        <v>40</v>
      </c>
      <c r="E34" s="4" t="str">
        <f t="shared" si="0"/>
        <v>Large</v>
      </c>
      <c r="F34" s="4" t="str">
        <f>VLOOKUP(D34, lookup!$A$3:$B$12, 2, TRUE)</f>
        <v>Extra Large</v>
      </c>
      <c r="G34" s="1">
        <v>453.98</v>
      </c>
      <c r="H34" s="4">
        <f t="shared" si="2"/>
        <v>0.01</v>
      </c>
      <c r="I34" s="4">
        <f>IFERROR((Table2[[#This Row],[Sales]]-(Table2[[#This Row],[Sales]]*H34)), Table2[[#This Row],[Sales]])</f>
        <v>449.4402</v>
      </c>
      <c r="J34" s="4">
        <f t="shared" si="3"/>
        <v>448.97</v>
      </c>
      <c r="K34" s="1" t="s">
        <v>10</v>
      </c>
      <c r="L34" s="1">
        <v>5.01</v>
      </c>
      <c r="M34" s="10">
        <f t="shared" si="1"/>
        <v>453.98</v>
      </c>
    </row>
    <row r="35" spans="1:13" x14ac:dyDescent="0.2">
      <c r="A35" s="1">
        <v>13444</v>
      </c>
      <c r="B35" s="2">
        <v>40913</v>
      </c>
      <c r="C35" s="1" t="s">
        <v>9</v>
      </c>
      <c r="D35" s="1">
        <v>33</v>
      </c>
      <c r="E35" s="4" t="str">
        <f t="shared" si="0"/>
        <v>Large</v>
      </c>
      <c r="F35" s="4" t="str">
        <f>VLOOKUP(D35, lookup!$A$3:$B$12, 2, TRUE)</f>
        <v>Large</v>
      </c>
      <c r="G35" s="1">
        <v>154.44</v>
      </c>
      <c r="H35" s="4">
        <f t="shared" si="2"/>
        <v>0.01</v>
      </c>
      <c r="I35" s="4">
        <f>IFERROR((Table2[[#This Row],[Sales]]-(Table2[[#This Row],[Sales]]*H35)), Table2[[#This Row],[Sales]])</f>
        <v>152.8956</v>
      </c>
      <c r="J35" s="4">
        <f t="shared" si="3"/>
        <v>154.44</v>
      </c>
      <c r="K35" s="1" t="s">
        <v>10</v>
      </c>
      <c r="L35" s="1">
        <v>0.88</v>
      </c>
      <c r="M35" s="10">
        <f t="shared" si="1"/>
        <v>154.44</v>
      </c>
    </row>
    <row r="36" spans="1:13" x14ac:dyDescent="0.2">
      <c r="A36" s="1">
        <v>4800</v>
      </c>
      <c r="B36" s="2">
        <v>40913</v>
      </c>
      <c r="C36" s="1" t="s">
        <v>7</v>
      </c>
      <c r="D36" s="1">
        <v>17</v>
      </c>
      <c r="E36" s="4" t="str">
        <f t="shared" si="0"/>
        <v>Medium</v>
      </c>
      <c r="F36" s="4" t="str">
        <f>VLOOKUP(D36, lookup!$A$3:$B$12, 2, TRUE)</f>
        <v>Small-Medium</v>
      </c>
      <c r="G36" s="1">
        <v>89.25</v>
      </c>
      <c r="H36" s="4" t="str">
        <f t="shared" si="2"/>
        <v>No Discount</v>
      </c>
      <c r="I36" s="4">
        <f>IFERROR((Table2[[#This Row],[Sales]]-(Table2[[#This Row],[Sales]]*H36)), Table2[[#This Row],[Sales]])</f>
        <v>89.25</v>
      </c>
      <c r="J36" s="4">
        <f t="shared" si="3"/>
        <v>89.25</v>
      </c>
      <c r="K36" s="1" t="s">
        <v>10</v>
      </c>
      <c r="L36" s="1">
        <v>0.5</v>
      </c>
      <c r="M36" s="10">
        <f t="shared" si="1"/>
        <v>89.25</v>
      </c>
    </row>
    <row r="37" spans="1:13" x14ac:dyDescent="0.2">
      <c r="A37" s="1">
        <v>16036</v>
      </c>
      <c r="B37" s="2">
        <v>40913</v>
      </c>
      <c r="C37" s="1" t="s">
        <v>14</v>
      </c>
      <c r="D37" s="1">
        <v>28</v>
      </c>
      <c r="E37" s="4" t="str">
        <f t="shared" si="0"/>
        <v>Medium</v>
      </c>
      <c r="F37" s="4" t="str">
        <f>VLOOKUP(D37, lookup!$A$3:$B$12, 2, TRUE)</f>
        <v>Medium-Large</v>
      </c>
      <c r="G37" s="1">
        <v>2160.27</v>
      </c>
      <c r="H37" s="4" t="str">
        <f t="shared" si="2"/>
        <v>No Discount</v>
      </c>
      <c r="I37" s="4">
        <f>IFERROR((Table2[[#This Row],[Sales]]-(Table2[[#This Row],[Sales]]*H37)), Table2[[#This Row],[Sales]])</f>
        <v>2160.27</v>
      </c>
      <c r="J37" s="4">
        <f t="shared" si="3"/>
        <v>2160.27</v>
      </c>
      <c r="K37" s="1" t="s">
        <v>10</v>
      </c>
      <c r="L37" s="1">
        <v>35</v>
      </c>
      <c r="M37" s="10">
        <f t="shared" si="1"/>
        <v>2160.27</v>
      </c>
    </row>
    <row r="38" spans="1:13" x14ac:dyDescent="0.2">
      <c r="A38" s="1">
        <v>56645</v>
      </c>
      <c r="B38" s="2">
        <v>40914</v>
      </c>
      <c r="C38" s="1" t="s">
        <v>7</v>
      </c>
      <c r="D38" s="1">
        <v>46</v>
      </c>
      <c r="E38" s="4" t="str">
        <f t="shared" si="0"/>
        <v>Large</v>
      </c>
      <c r="F38" s="4" t="str">
        <f>VLOOKUP(D38, lookup!$A$3:$B$12, 2, TRUE)</f>
        <v>XXX Large</v>
      </c>
      <c r="G38" s="1">
        <v>1483.49</v>
      </c>
      <c r="H38" s="4">
        <f t="shared" si="2"/>
        <v>0.01</v>
      </c>
      <c r="I38" s="4">
        <f>IFERROR((Table2[[#This Row],[Sales]]-(Table2[[#This Row],[Sales]]*H38)), Table2[[#This Row],[Sales]])</f>
        <v>1468.6550999999999</v>
      </c>
      <c r="J38" s="4">
        <f t="shared" si="3"/>
        <v>1466.41</v>
      </c>
      <c r="K38" s="1" t="s">
        <v>10</v>
      </c>
      <c r="L38" s="1">
        <v>17.079999999999998</v>
      </c>
      <c r="M38" s="10">
        <f t="shared" si="1"/>
        <v>1483.49</v>
      </c>
    </row>
    <row r="39" spans="1:13" x14ac:dyDescent="0.2">
      <c r="A39" s="1">
        <v>56645</v>
      </c>
      <c r="B39" s="2">
        <v>40914</v>
      </c>
      <c r="C39" s="1" t="s">
        <v>7</v>
      </c>
      <c r="D39" s="1">
        <v>42</v>
      </c>
      <c r="E39" s="4" t="str">
        <f t="shared" si="0"/>
        <v>Large</v>
      </c>
      <c r="F39" s="4" t="str">
        <f>VLOOKUP(D39, lookup!$A$3:$B$12, 2, TRUE)</f>
        <v>XX Large</v>
      </c>
      <c r="G39" s="1">
        <v>14729.36</v>
      </c>
      <c r="H39" s="4">
        <f t="shared" si="2"/>
        <v>0.01</v>
      </c>
      <c r="I39" s="4">
        <f>IFERROR((Table2[[#This Row],[Sales]]-(Table2[[#This Row],[Sales]]*H39)), Table2[[#This Row],[Sales]])</f>
        <v>14582.0664</v>
      </c>
      <c r="J39" s="4">
        <f t="shared" si="3"/>
        <v>14689.17</v>
      </c>
      <c r="K39" s="1" t="s">
        <v>13</v>
      </c>
      <c r="L39" s="1">
        <v>40.19</v>
      </c>
      <c r="M39" s="10">
        <f t="shared" si="1"/>
        <v>14689.17</v>
      </c>
    </row>
    <row r="40" spans="1:13" x14ac:dyDescent="0.2">
      <c r="A40" s="1">
        <v>57698</v>
      </c>
      <c r="B40" s="2">
        <v>40914</v>
      </c>
      <c r="C40" s="1" t="s">
        <v>12</v>
      </c>
      <c r="D40" s="1">
        <v>13</v>
      </c>
      <c r="E40" s="4" t="str">
        <f t="shared" si="0"/>
        <v>Small</v>
      </c>
      <c r="F40" s="4" t="str">
        <f>VLOOKUP(D40, lookup!$A$3:$B$12, 2, TRUE)</f>
        <v>Small</v>
      </c>
      <c r="G40" s="1">
        <v>4805.3599999999997</v>
      </c>
      <c r="H40" s="4" t="str">
        <f t="shared" si="2"/>
        <v>No Discount</v>
      </c>
      <c r="I40" s="4">
        <f>IFERROR((Table2[[#This Row],[Sales]]-(Table2[[#This Row],[Sales]]*H40)), Table2[[#This Row],[Sales]])</f>
        <v>4805.3599999999997</v>
      </c>
      <c r="J40" s="4">
        <f t="shared" si="3"/>
        <v>4805.3599999999997</v>
      </c>
      <c r="K40" s="1" t="s">
        <v>10</v>
      </c>
      <c r="L40" s="1">
        <v>19.989999999999998</v>
      </c>
      <c r="M40" s="10">
        <f t="shared" si="1"/>
        <v>4805.3599999999997</v>
      </c>
    </row>
    <row r="41" spans="1:13" x14ac:dyDescent="0.2">
      <c r="A41" s="1">
        <v>57698</v>
      </c>
      <c r="B41" s="2">
        <v>40914</v>
      </c>
      <c r="C41" s="1" t="s">
        <v>12</v>
      </c>
      <c r="D41" s="1">
        <v>10</v>
      </c>
      <c r="E41" s="4" t="str">
        <f t="shared" si="0"/>
        <v>Small</v>
      </c>
      <c r="F41" s="4" t="str">
        <f>VLOOKUP(D41, lookup!$A$3:$B$12, 2, TRUE)</f>
        <v>Extra Small</v>
      </c>
      <c r="G41" s="1">
        <v>86</v>
      </c>
      <c r="H41" s="4" t="str">
        <f t="shared" si="2"/>
        <v>No Discount</v>
      </c>
      <c r="I41" s="4">
        <f>IFERROR((Table2[[#This Row],[Sales]]-(Table2[[#This Row],[Sales]]*H41)), Table2[[#This Row],[Sales]])</f>
        <v>86</v>
      </c>
      <c r="J41" s="4">
        <f t="shared" si="3"/>
        <v>86</v>
      </c>
      <c r="K41" s="1" t="s">
        <v>10</v>
      </c>
      <c r="L41" s="1">
        <v>9.23</v>
      </c>
      <c r="M41" s="10">
        <f t="shared" si="1"/>
        <v>86</v>
      </c>
    </row>
    <row r="42" spans="1:13" x14ac:dyDescent="0.2">
      <c r="A42" s="1">
        <v>54115</v>
      </c>
      <c r="B42" s="2">
        <v>40915</v>
      </c>
      <c r="C42" s="1" t="s">
        <v>7</v>
      </c>
      <c r="D42" s="1">
        <v>24</v>
      </c>
      <c r="E42" s="4" t="str">
        <f t="shared" si="0"/>
        <v>Medium</v>
      </c>
      <c r="F42" s="4" t="str">
        <f>VLOOKUP(D42, lookup!$A$3:$B$12, 2, TRUE)</f>
        <v>Medium</v>
      </c>
      <c r="G42" s="1">
        <v>114.17</v>
      </c>
      <c r="H42" s="4" t="str">
        <f t="shared" si="2"/>
        <v>No Discount</v>
      </c>
      <c r="I42" s="4">
        <f>IFERROR((Table2[[#This Row],[Sales]]-(Table2[[#This Row],[Sales]]*H42)), Table2[[#This Row],[Sales]])</f>
        <v>114.17</v>
      </c>
      <c r="J42" s="4">
        <f t="shared" si="3"/>
        <v>114.17</v>
      </c>
      <c r="K42" s="1" t="s">
        <v>10</v>
      </c>
      <c r="L42" s="1">
        <v>5.15</v>
      </c>
      <c r="M42" s="10">
        <f t="shared" si="1"/>
        <v>114.17</v>
      </c>
    </row>
    <row r="43" spans="1:13" x14ac:dyDescent="0.2">
      <c r="A43" s="1">
        <v>54115</v>
      </c>
      <c r="B43" s="2">
        <v>40915</v>
      </c>
      <c r="C43" s="1" t="s">
        <v>7</v>
      </c>
      <c r="D43" s="1">
        <v>39</v>
      </c>
      <c r="E43" s="4" t="str">
        <f t="shared" si="0"/>
        <v>Large</v>
      </c>
      <c r="F43" s="4" t="str">
        <f>VLOOKUP(D43, lookup!$A$3:$B$12, 2, TRUE)</f>
        <v>Extra Large</v>
      </c>
      <c r="G43" s="1">
        <v>197.11</v>
      </c>
      <c r="H43" s="4">
        <f t="shared" si="2"/>
        <v>0.01</v>
      </c>
      <c r="I43" s="4">
        <f>IFERROR((Table2[[#This Row],[Sales]]-(Table2[[#This Row],[Sales]]*H43)), Table2[[#This Row],[Sales]])</f>
        <v>195.13890000000001</v>
      </c>
      <c r="J43" s="4">
        <f t="shared" si="3"/>
        <v>192.16000000000003</v>
      </c>
      <c r="K43" s="1" t="s">
        <v>10</v>
      </c>
      <c r="L43" s="1">
        <v>4.95</v>
      </c>
      <c r="M43" s="10">
        <f t="shared" si="1"/>
        <v>197.11</v>
      </c>
    </row>
    <row r="44" spans="1:13" x14ac:dyDescent="0.2">
      <c r="A44" s="1">
        <v>45284</v>
      </c>
      <c r="B44" s="2">
        <v>40915</v>
      </c>
      <c r="C44" s="1" t="s">
        <v>9</v>
      </c>
      <c r="D44" s="1">
        <v>7</v>
      </c>
      <c r="E44" s="4" t="str">
        <f t="shared" si="0"/>
        <v>Small</v>
      </c>
      <c r="F44" s="4" t="str">
        <f>VLOOKUP(D44, lookup!$A$3:$B$12, 2, TRUE)</f>
        <v>Extra Small</v>
      </c>
      <c r="G44" s="1">
        <v>91.43</v>
      </c>
      <c r="H44" s="4" t="str">
        <f t="shared" si="2"/>
        <v>No Discount</v>
      </c>
      <c r="I44" s="4">
        <f>IFERROR((Table2[[#This Row],[Sales]]-(Table2[[#This Row],[Sales]]*H44)), Table2[[#This Row],[Sales]])</f>
        <v>91.43</v>
      </c>
      <c r="J44" s="4">
        <f t="shared" si="3"/>
        <v>91.43</v>
      </c>
      <c r="K44" s="1" t="s">
        <v>10</v>
      </c>
      <c r="L44" s="1">
        <v>8.99</v>
      </c>
      <c r="M44" s="10">
        <f t="shared" si="1"/>
        <v>91.43</v>
      </c>
    </row>
    <row r="45" spans="1:13" x14ac:dyDescent="0.2">
      <c r="A45" s="1">
        <v>5409</v>
      </c>
      <c r="B45" s="2">
        <v>40916</v>
      </c>
      <c r="C45" s="1" t="s">
        <v>7</v>
      </c>
      <c r="D45" s="1">
        <v>11</v>
      </c>
      <c r="E45" s="4" t="str">
        <f t="shared" si="0"/>
        <v>Small</v>
      </c>
      <c r="F45" s="4" t="str">
        <f>VLOOKUP(D45, lookup!$A$3:$B$12, 2, TRUE)</f>
        <v>Small</v>
      </c>
      <c r="G45" s="1">
        <v>48.91</v>
      </c>
      <c r="H45" s="4" t="str">
        <f t="shared" si="2"/>
        <v>No Discount</v>
      </c>
      <c r="I45" s="4">
        <f>IFERROR((Table2[[#This Row],[Sales]]-(Table2[[#This Row],[Sales]]*H45)), Table2[[#This Row],[Sales]])</f>
        <v>48.91</v>
      </c>
      <c r="J45" s="4">
        <f t="shared" si="3"/>
        <v>48.91</v>
      </c>
      <c r="K45" s="1" t="s">
        <v>10</v>
      </c>
      <c r="L45" s="1">
        <v>2.97</v>
      </c>
      <c r="M45" s="10">
        <f t="shared" si="1"/>
        <v>48.91</v>
      </c>
    </row>
    <row r="46" spans="1:13" x14ac:dyDescent="0.2">
      <c r="A46" s="1">
        <v>26818</v>
      </c>
      <c r="B46" s="2">
        <v>40916</v>
      </c>
      <c r="C46" s="1" t="s">
        <v>11</v>
      </c>
      <c r="D46" s="1">
        <v>23</v>
      </c>
      <c r="E46" s="4" t="str">
        <f t="shared" si="0"/>
        <v>Medium</v>
      </c>
      <c r="F46" s="4" t="str">
        <f>VLOOKUP(D46, lookup!$A$3:$B$12, 2, TRUE)</f>
        <v>Medium</v>
      </c>
      <c r="G46" s="1">
        <v>202.84</v>
      </c>
      <c r="H46" s="4" t="str">
        <f t="shared" si="2"/>
        <v>No Discount</v>
      </c>
      <c r="I46" s="4">
        <f>IFERROR((Table2[[#This Row],[Sales]]-(Table2[[#This Row],[Sales]]*H46)), Table2[[#This Row],[Sales]])</f>
        <v>202.84</v>
      </c>
      <c r="J46" s="4">
        <f t="shared" si="3"/>
        <v>202.84</v>
      </c>
      <c r="K46" s="1" t="s">
        <v>10</v>
      </c>
      <c r="L46" s="1">
        <v>5.6</v>
      </c>
      <c r="M46" s="10">
        <f t="shared" si="1"/>
        <v>202.84</v>
      </c>
    </row>
    <row r="47" spans="1:13" x14ac:dyDescent="0.2">
      <c r="A47" s="1">
        <v>54307</v>
      </c>
      <c r="B47" s="2">
        <v>40916</v>
      </c>
      <c r="C47" s="1" t="s">
        <v>9</v>
      </c>
      <c r="D47" s="1">
        <v>41</v>
      </c>
      <c r="E47" s="4" t="str">
        <f t="shared" si="0"/>
        <v>Large</v>
      </c>
      <c r="F47" s="4" t="str">
        <f>VLOOKUP(D47, lookup!$A$3:$B$12, 2, TRUE)</f>
        <v>XX Large</v>
      </c>
      <c r="G47" s="1">
        <v>198.29</v>
      </c>
      <c r="H47" s="4">
        <f t="shared" si="2"/>
        <v>0.01</v>
      </c>
      <c r="I47" s="4">
        <f>IFERROR((Table2[[#This Row],[Sales]]-(Table2[[#This Row],[Sales]]*H47)), Table2[[#This Row],[Sales]])</f>
        <v>196.30709999999999</v>
      </c>
      <c r="J47" s="4">
        <f t="shared" si="3"/>
        <v>192.60999999999999</v>
      </c>
      <c r="K47" s="1" t="s">
        <v>10</v>
      </c>
      <c r="L47" s="1">
        <v>5.68</v>
      </c>
      <c r="M47" s="10">
        <f t="shared" si="1"/>
        <v>198.29</v>
      </c>
    </row>
    <row r="48" spans="1:13" x14ac:dyDescent="0.2">
      <c r="A48" s="1">
        <v>26818</v>
      </c>
      <c r="B48" s="2">
        <v>40916</v>
      </c>
      <c r="C48" s="1" t="s">
        <v>11</v>
      </c>
      <c r="D48" s="1">
        <v>5</v>
      </c>
      <c r="E48" s="4" t="str">
        <f t="shared" si="0"/>
        <v>Small</v>
      </c>
      <c r="F48" s="4" t="str">
        <f>VLOOKUP(D48, lookup!$A$3:$B$12, 2, TRUE)</f>
        <v>Mini</v>
      </c>
      <c r="G48" s="1">
        <v>78.39</v>
      </c>
      <c r="H48" s="4" t="str">
        <f t="shared" si="2"/>
        <v>No Discount</v>
      </c>
      <c r="I48" s="4">
        <f>IFERROR((Table2[[#This Row],[Sales]]-(Table2[[#This Row],[Sales]]*H48)), Table2[[#This Row],[Sales]])</f>
        <v>78.39</v>
      </c>
      <c r="J48" s="4">
        <f t="shared" si="3"/>
        <v>78.39</v>
      </c>
      <c r="K48" s="1" t="s">
        <v>8</v>
      </c>
      <c r="L48" s="1">
        <v>4.9800000000000004</v>
      </c>
      <c r="M48" s="10">
        <f t="shared" si="1"/>
        <v>78.39</v>
      </c>
    </row>
    <row r="49" spans="1:13" x14ac:dyDescent="0.2">
      <c r="A49" s="1">
        <v>7042</v>
      </c>
      <c r="B49" s="2">
        <v>40916</v>
      </c>
      <c r="C49" s="1" t="s">
        <v>14</v>
      </c>
      <c r="D49" s="1">
        <v>4</v>
      </c>
      <c r="E49" s="4" t="str">
        <f t="shared" si="0"/>
        <v>Small</v>
      </c>
      <c r="F49" s="4" t="str">
        <f>VLOOKUP(D49, lookup!$A$3:$B$12, 2, TRUE)</f>
        <v>Mini</v>
      </c>
      <c r="G49" s="1">
        <v>1187.864</v>
      </c>
      <c r="H49" s="4" t="str">
        <f t="shared" si="2"/>
        <v>No Discount</v>
      </c>
      <c r="I49" s="4">
        <f>IFERROR((Table2[[#This Row],[Sales]]-(Table2[[#This Row],[Sales]]*H49)), Table2[[#This Row],[Sales]])</f>
        <v>1187.864</v>
      </c>
      <c r="J49" s="4">
        <f t="shared" si="3"/>
        <v>1187.864</v>
      </c>
      <c r="K49" s="1" t="s">
        <v>13</v>
      </c>
      <c r="L49" s="1">
        <v>85.63</v>
      </c>
      <c r="M49" s="10">
        <f t="shared" si="1"/>
        <v>1187.864</v>
      </c>
    </row>
    <row r="50" spans="1:13" x14ac:dyDescent="0.2">
      <c r="A50" s="1">
        <v>54307</v>
      </c>
      <c r="B50" s="2">
        <v>40916</v>
      </c>
      <c r="C50" s="1" t="s">
        <v>9</v>
      </c>
      <c r="D50" s="1">
        <v>14</v>
      </c>
      <c r="E50" s="4" t="str">
        <f t="shared" si="0"/>
        <v>Small</v>
      </c>
      <c r="F50" s="4" t="str">
        <f>VLOOKUP(D50, lookup!$A$3:$B$12, 2, TRUE)</f>
        <v>Small</v>
      </c>
      <c r="G50" s="1">
        <v>3849.8</v>
      </c>
      <c r="H50" s="4" t="str">
        <f t="shared" si="2"/>
        <v>No Discount</v>
      </c>
      <c r="I50" s="4">
        <f>IFERROR((Table2[[#This Row],[Sales]]-(Table2[[#This Row],[Sales]]*H50)), Table2[[#This Row],[Sales]])</f>
        <v>3849.8</v>
      </c>
      <c r="J50" s="4">
        <f t="shared" si="3"/>
        <v>3849.8</v>
      </c>
      <c r="K50" s="1" t="s">
        <v>13</v>
      </c>
      <c r="L50" s="1">
        <v>35.67</v>
      </c>
      <c r="M50" s="10">
        <f t="shared" si="1"/>
        <v>3849.8</v>
      </c>
    </row>
    <row r="51" spans="1:13" x14ac:dyDescent="0.2">
      <c r="A51" s="1">
        <v>14726</v>
      </c>
      <c r="B51" s="2">
        <v>40916</v>
      </c>
      <c r="C51" s="1" t="s">
        <v>7</v>
      </c>
      <c r="D51" s="1">
        <v>15</v>
      </c>
      <c r="E51" s="4" t="str">
        <f t="shared" si="0"/>
        <v>Small</v>
      </c>
      <c r="F51" s="4" t="str">
        <f>VLOOKUP(D51, lookup!$A$3:$B$12, 2, TRUE)</f>
        <v>Small</v>
      </c>
      <c r="G51" s="1">
        <v>310.87</v>
      </c>
      <c r="H51" s="4" t="str">
        <f t="shared" si="2"/>
        <v>No Discount</v>
      </c>
      <c r="I51" s="4">
        <f>IFERROR((Table2[[#This Row],[Sales]]-(Table2[[#This Row],[Sales]]*H51)), Table2[[#This Row],[Sales]])</f>
        <v>310.87</v>
      </c>
      <c r="J51" s="4">
        <f t="shared" si="3"/>
        <v>310.87</v>
      </c>
      <c r="K51" s="1" t="s">
        <v>10</v>
      </c>
      <c r="L51" s="1">
        <v>4</v>
      </c>
      <c r="M51" s="10">
        <f t="shared" si="1"/>
        <v>310.87</v>
      </c>
    </row>
    <row r="52" spans="1:13" x14ac:dyDescent="0.2">
      <c r="A52" s="1">
        <v>54307</v>
      </c>
      <c r="B52" s="2">
        <v>40916</v>
      </c>
      <c r="C52" s="1" t="s">
        <v>9</v>
      </c>
      <c r="D52" s="1">
        <v>15</v>
      </c>
      <c r="E52" s="4" t="str">
        <f t="shared" si="0"/>
        <v>Small</v>
      </c>
      <c r="F52" s="4" t="str">
        <f>VLOOKUP(D52, lookup!$A$3:$B$12, 2, TRUE)</f>
        <v>Small</v>
      </c>
      <c r="G52" s="1">
        <v>243.52</v>
      </c>
      <c r="H52" s="4" t="str">
        <f t="shared" si="2"/>
        <v>No Discount</v>
      </c>
      <c r="I52" s="4">
        <f>IFERROR((Table2[[#This Row],[Sales]]-(Table2[[#This Row],[Sales]]*H52)), Table2[[#This Row],[Sales]])</f>
        <v>243.52</v>
      </c>
      <c r="J52" s="4">
        <f t="shared" si="3"/>
        <v>243.52</v>
      </c>
      <c r="K52" s="1" t="s">
        <v>10</v>
      </c>
      <c r="L52" s="1">
        <v>13.56</v>
      </c>
      <c r="M52" s="10">
        <f t="shared" si="1"/>
        <v>243.52</v>
      </c>
    </row>
    <row r="53" spans="1:13" x14ac:dyDescent="0.2">
      <c r="A53" s="1">
        <v>42886</v>
      </c>
      <c r="B53" s="2">
        <v>40916</v>
      </c>
      <c r="C53" s="1" t="s">
        <v>14</v>
      </c>
      <c r="D53" s="1">
        <v>42</v>
      </c>
      <c r="E53" s="4" t="str">
        <f t="shared" si="0"/>
        <v>Large</v>
      </c>
      <c r="F53" s="4" t="str">
        <f>VLOOKUP(D53, lookup!$A$3:$B$12, 2, TRUE)</f>
        <v>XX Large</v>
      </c>
      <c r="G53" s="1">
        <v>162.57</v>
      </c>
      <c r="H53" s="4">
        <f t="shared" si="2"/>
        <v>0.01</v>
      </c>
      <c r="I53" s="4">
        <f>IFERROR((Table2[[#This Row],[Sales]]-(Table2[[#This Row],[Sales]]*H53)), Table2[[#This Row],[Sales]])</f>
        <v>160.9443</v>
      </c>
      <c r="J53" s="4">
        <f t="shared" si="3"/>
        <v>162.07</v>
      </c>
      <c r="K53" s="1" t="s">
        <v>10</v>
      </c>
      <c r="L53" s="1">
        <v>0.5</v>
      </c>
      <c r="M53" s="10">
        <f t="shared" si="1"/>
        <v>162.57</v>
      </c>
    </row>
    <row r="54" spans="1:13" x14ac:dyDescent="0.2">
      <c r="A54" s="1">
        <v>59456</v>
      </c>
      <c r="B54" s="2">
        <v>40916</v>
      </c>
      <c r="C54" s="1" t="s">
        <v>7</v>
      </c>
      <c r="D54" s="1">
        <v>30</v>
      </c>
      <c r="E54" s="4" t="str">
        <f t="shared" si="0"/>
        <v>Large</v>
      </c>
      <c r="F54" s="4" t="str">
        <f>VLOOKUP(D54, lookup!$A$3:$B$12, 2, TRUE)</f>
        <v>Medium-Large</v>
      </c>
      <c r="G54" s="1">
        <v>182.92</v>
      </c>
      <c r="H54" s="4" t="str">
        <f t="shared" si="2"/>
        <v>No Discount</v>
      </c>
      <c r="I54" s="4">
        <f>IFERROR((Table2[[#This Row],[Sales]]-(Table2[[#This Row],[Sales]]*H54)), Table2[[#This Row],[Sales]])</f>
        <v>182.92</v>
      </c>
      <c r="J54" s="4">
        <f t="shared" si="3"/>
        <v>182.92</v>
      </c>
      <c r="K54" s="1" t="s">
        <v>10</v>
      </c>
      <c r="L54" s="1">
        <v>49</v>
      </c>
      <c r="M54" s="10">
        <f t="shared" si="1"/>
        <v>182.92</v>
      </c>
    </row>
    <row r="55" spans="1:13" x14ac:dyDescent="0.2">
      <c r="A55" s="1">
        <v>26818</v>
      </c>
      <c r="B55" s="2">
        <v>40916</v>
      </c>
      <c r="C55" s="1" t="s">
        <v>11</v>
      </c>
      <c r="D55" s="1">
        <v>36</v>
      </c>
      <c r="E55" s="4" t="str">
        <f t="shared" si="0"/>
        <v>Large</v>
      </c>
      <c r="F55" s="4" t="str">
        <f>VLOOKUP(D55, lookup!$A$3:$B$12, 2, TRUE)</f>
        <v>Extra Large</v>
      </c>
      <c r="G55" s="1">
        <v>251.34</v>
      </c>
      <c r="H55" s="4">
        <f t="shared" si="2"/>
        <v>0.01</v>
      </c>
      <c r="I55" s="4">
        <f>IFERROR((Table2[[#This Row],[Sales]]-(Table2[[#This Row],[Sales]]*H55)), Table2[[#This Row],[Sales]])</f>
        <v>248.82660000000001</v>
      </c>
      <c r="J55" s="4">
        <f t="shared" si="3"/>
        <v>243.62</v>
      </c>
      <c r="K55" s="1" t="s">
        <v>10</v>
      </c>
      <c r="L55" s="1">
        <v>7.72</v>
      </c>
      <c r="M55" s="10">
        <f t="shared" si="1"/>
        <v>251.34</v>
      </c>
    </row>
    <row r="56" spans="1:13" x14ac:dyDescent="0.2">
      <c r="A56" s="1">
        <v>48704</v>
      </c>
      <c r="B56" s="2">
        <v>40917</v>
      </c>
      <c r="C56" s="1" t="s">
        <v>9</v>
      </c>
      <c r="D56" s="1">
        <v>11</v>
      </c>
      <c r="E56" s="4" t="str">
        <f t="shared" si="0"/>
        <v>Small</v>
      </c>
      <c r="F56" s="4" t="str">
        <f>VLOOKUP(D56, lookup!$A$3:$B$12, 2, TRUE)</f>
        <v>Small</v>
      </c>
      <c r="G56" s="1">
        <v>1247.8595</v>
      </c>
      <c r="H56" s="4" t="str">
        <f t="shared" si="2"/>
        <v>No Discount</v>
      </c>
      <c r="I56" s="4">
        <f>IFERROR((Table2[[#This Row],[Sales]]-(Table2[[#This Row],[Sales]]*H56)), Table2[[#This Row],[Sales]])</f>
        <v>1247.8595</v>
      </c>
      <c r="J56" s="4">
        <f t="shared" si="3"/>
        <v>1247.8595</v>
      </c>
      <c r="K56" s="1" t="s">
        <v>10</v>
      </c>
      <c r="L56" s="1">
        <v>8.99</v>
      </c>
      <c r="M56" s="10">
        <f t="shared" si="1"/>
        <v>1247.8595</v>
      </c>
    </row>
    <row r="57" spans="1:13" x14ac:dyDescent="0.2">
      <c r="A57" s="1">
        <v>51424</v>
      </c>
      <c r="B57" s="2">
        <v>40917</v>
      </c>
      <c r="C57" s="1" t="s">
        <v>11</v>
      </c>
      <c r="D57" s="1">
        <v>5</v>
      </c>
      <c r="E57" s="4" t="str">
        <f t="shared" si="0"/>
        <v>Small</v>
      </c>
      <c r="F57" s="4" t="str">
        <f>VLOOKUP(D57, lookup!$A$3:$B$12, 2, TRUE)</f>
        <v>Mini</v>
      </c>
      <c r="G57" s="1">
        <v>88.94</v>
      </c>
      <c r="H57" s="4" t="str">
        <f t="shared" si="2"/>
        <v>No Discount</v>
      </c>
      <c r="I57" s="4">
        <f>IFERROR((Table2[[#This Row],[Sales]]-(Table2[[#This Row],[Sales]]*H57)), Table2[[#This Row],[Sales]])</f>
        <v>88.94</v>
      </c>
      <c r="J57" s="4">
        <f t="shared" si="3"/>
        <v>88.94</v>
      </c>
      <c r="K57" s="1" t="s">
        <v>10</v>
      </c>
      <c r="L57" s="1">
        <v>7.04</v>
      </c>
      <c r="M57" s="10">
        <f t="shared" si="1"/>
        <v>88.94</v>
      </c>
    </row>
    <row r="58" spans="1:13" x14ac:dyDescent="0.2">
      <c r="A58" s="1">
        <v>14820</v>
      </c>
      <c r="B58" s="2">
        <v>40917</v>
      </c>
      <c r="C58" s="1" t="s">
        <v>9</v>
      </c>
      <c r="D58" s="1">
        <v>39</v>
      </c>
      <c r="E58" s="4" t="str">
        <f t="shared" si="0"/>
        <v>Large</v>
      </c>
      <c r="F58" s="4" t="str">
        <f>VLOOKUP(D58, lookup!$A$3:$B$12, 2, TRUE)</f>
        <v>Extra Large</v>
      </c>
      <c r="G58" s="1">
        <v>278.90199999999999</v>
      </c>
      <c r="H58" s="4">
        <f t="shared" si="2"/>
        <v>0.01</v>
      </c>
      <c r="I58" s="4">
        <f>IFERROR((Table2[[#This Row],[Sales]]-(Table2[[#This Row],[Sales]]*H58)), Table2[[#This Row],[Sales]])</f>
        <v>276.11297999999999</v>
      </c>
      <c r="J58" s="4">
        <f t="shared" si="3"/>
        <v>273.87200000000001</v>
      </c>
      <c r="K58" s="1" t="s">
        <v>8</v>
      </c>
      <c r="L58" s="1">
        <v>5.03</v>
      </c>
      <c r="M58" s="10">
        <f t="shared" si="1"/>
        <v>278.90199999999999</v>
      </c>
    </row>
    <row r="59" spans="1:13" x14ac:dyDescent="0.2">
      <c r="A59" s="1">
        <v>51424</v>
      </c>
      <c r="B59" s="2">
        <v>40917</v>
      </c>
      <c r="C59" s="1" t="s">
        <v>11</v>
      </c>
      <c r="D59" s="1">
        <v>48</v>
      </c>
      <c r="E59" s="4" t="str">
        <f t="shared" si="0"/>
        <v>Large</v>
      </c>
      <c r="F59" s="4" t="str">
        <f>VLOOKUP(D59, lookup!$A$3:$B$12, 2, TRUE)</f>
        <v>XXX Large</v>
      </c>
      <c r="G59" s="1">
        <v>113.98</v>
      </c>
      <c r="H59" s="4">
        <f t="shared" si="2"/>
        <v>0.01</v>
      </c>
      <c r="I59" s="4">
        <f>IFERROR((Table2[[#This Row],[Sales]]-(Table2[[#This Row],[Sales]]*H59)), Table2[[#This Row],[Sales]])</f>
        <v>112.84020000000001</v>
      </c>
      <c r="J59" s="4">
        <f t="shared" si="3"/>
        <v>113.18</v>
      </c>
      <c r="K59" s="1" t="s">
        <v>10</v>
      </c>
      <c r="L59" s="1">
        <v>0.8</v>
      </c>
      <c r="M59" s="10">
        <f t="shared" si="1"/>
        <v>113.98</v>
      </c>
    </row>
    <row r="60" spans="1:13" x14ac:dyDescent="0.2">
      <c r="A60" s="1">
        <v>10053</v>
      </c>
      <c r="B60" s="2">
        <v>40918</v>
      </c>
      <c r="C60" s="1" t="s">
        <v>9</v>
      </c>
      <c r="D60" s="1">
        <v>44</v>
      </c>
      <c r="E60" s="4" t="str">
        <f t="shared" si="0"/>
        <v>Large</v>
      </c>
      <c r="F60" s="4" t="str">
        <f>VLOOKUP(D60, lookup!$A$3:$B$12, 2, TRUE)</f>
        <v>XX Large</v>
      </c>
      <c r="G60" s="1">
        <v>6815.23</v>
      </c>
      <c r="H60" s="4">
        <f t="shared" si="2"/>
        <v>0.01</v>
      </c>
      <c r="I60" s="4">
        <f>IFERROR((Table2[[#This Row],[Sales]]-(Table2[[#This Row],[Sales]]*H60)), Table2[[#This Row],[Sales]])</f>
        <v>6747.0776999999998</v>
      </c>
      <c r="J60" s="4">
        <f t="shared" si="3"/>
        <v>6775.98</v>
      </c>
      <c r="K60" s="1" t="s">
        <v>13</v>
      </c>
      <c r="L60" s="1">
        <v>39.25</v>
      </c>
      <c r="M60" s="10">
        <f t="shared" si="1"/>
        <v>6775.98</v>
      </c>
    </row>
    <row r="61" spans="1:13" x14ac:dyDescent="0.2">
      <c r="A61" s="1">
        <v>44033</v>
      </c>
      <c r="B61" s="2">
        <v>40918</v>
      </c>
      <c r="C61" s="1" t="s">
        <v>12</v>
      </c>
      <c r="D61" s="1">
        <v>45</v>
      </c>
      <c r="E61" s="4" t="str">
        <f t="shared" si="0"/>
        <v>Large</v>
      </c>
      <c r="F61" s="4" t="str">
        <f>VLOOKUP(D61, lookup!$A$3:$B$12, 2, TRUE)</f>
        <v>XX Large</v>
      </c>
      <c r="G61" s="1">
        <v>5811.97</v>
      </c>
      <c r="H61" s="4">
        <f t="shared" si="2"/>
        <v>0.01</v>
      </c>
      <c r="I61" s="4">
        <f>IFERROR((Table2[[#This Row],[Sales]]-(Table2[[#This Row],[Sales]]*H61)), Table2[[#This Row],[Sales]])</f>
        <v>5753.8503000000001</v>
      </c>
      <c r="J61" s="4">
        <f t="shared" si="3"/>
        <v>5760.0300000000007</v>
      </c>
      <c r="K61" s="1" t="s">
        <v>13</v>
      </c>
      <c r="L61" s="1">
        <v>51.94</v>
      </c>
      <c r="M61" s="10">
        <f t="shared" si="1"/>
        <v>5760.0300000000007</v>
      </c>
    </row>
    <row r="62" spans="1:13" x14ac:dyDescent="0.2">
      <c r="A62" s="1">
        <v>34662</v>
      </c>
      <c r="B62" s="2">
        <v>40918</v>
      </c>
      <c r="C62" s="1" t="s">
        <v>12</v>
      </c>
      <c r="D62" s="1">
        <v>35</v>
      </c>
      <c r="E62" s="4" t="str">
        <f t="shared" si="0"/>
        <v>Large</v>
      </c>
      <c r="F62" s="4" t="str">
        <f>VLOOKUP(D62, lookup!$A$3:$B$12, 2, TRUE)</f>
        <v>Large</v>
      </c>
      <c r="G62" s="1">
        <v>12741.81</v>
      </c>
      <c r="H62" s="4">
        <f t="shared" si="2"/>
        <v>0.01</v>
      </c>
      <c r="I62" s="4">
        <f>IFERROR((Table2[[#This Row],[Sales]]-(Table2[[#This Row],[Sales]]*H62)), Table2[[#This Row],[Sales]])</f>
        <v>12614.391899999999</v>
      </c>
      <c r="J62" s="4">
        <f t="shared" si="3"/>
        <v>12741.81</v>
      </c>
      <c r="K62" s="1" t="s">
        <v>13</v>
      </c>
      <c r="L62" s="1">
        <v>99</v>
      </c>
      <c r="M62" s="10">
        <f t="shared" si="1"/>
        <v>12741.81</v>
      </c>
    </row>
    <row r="63" spans="1:13" x14ac:dyDescent="0.2">
      <c r="A63" s="1">
        <v>18275</v>
      </c>
      <c r="B63" s="2">
        <v>40918</v>
      </c>
      <c r="C63" s="1" t="s">
        <v>7</v>
      </c>
      <c r="D63" s="1">
        <v>25</v>
      </c>
      <c r="E63" s="4" t="str">
        <f t="shared" si="0"/>
        <v>Medium</v>
      </c>
      <c r="F63" s="4" t="str">
        <f>VLOOKUP(D63, lookup!$A$3:$B$12, 2, TRUE)</f>
        <v>Medium</v>
      </c>
      <c r="G63" s="1">
        <v>322.73</v>
      </c>
      <c r="H63" s="4" t="str">
        <f t="shared" si="2"/>
        <v>No Discount</v>
      </c>
      <c r="I63" s="4">
        <f>IFERROR((Table2[[#This Row],[Sales]]-(Table2[[#This Row],[Sales]]*H63)), Table2[[#This Row],[Sales]])</f>
        <v>322.73</v>
      </c>
      <c r="J63" s="4">
        <f t="shared" si="3"/>
        <v>322.73</v>
      </c>
      <c r="K63" s="1" t="s">
        <v>10</v>
      </c>
      <c r="L63" s="1">
        <v>4.95</v>
      </c>
      <c r="M63" s="10">
        <f t="shared" si="1"/>
        <v>322.73</v>
      </c>
    </row>
    <row r="64" spans="1:13" x14ac:dyDescent="0.2">
      <c r="A64" s="1">
        <v>10053</v>
      </c>
      <c r="B64" s="2">
        <v>40918</v>
      </c>
      <c r="C64" s="1" t="s">
        <v>9</v>
      </c>
      <c r="D64" s="1">
        <v>31</v>
      </c>
      <c r="E64" s="4" t="str">
        <f t="shared" si="0"/>
        <v>Large</v>
      </c>
      <c r="F64" s="4" t="str">
        <f>VLOOKUP(D64, lookup!$A$3:$B$12, 2, TRUE)</f>
        <v>Large</v>
      </c>
      <c r="G64" s="1">
        <v>162.58000000000001</v>
      </c>
      <c r="H64" s="4">
        <f t="shared" si="2"/>
        <v>0.01</v>
      </c>
      <c r="I64" s="4">
        <f>IFERROR((Table2[[#This Row],[Sales]]-(Table2[[#This Row],[Sales]]*H64)), Table2[[#This Row],[Sales]])</f>
        <v>160.95420000000001</v>
      </c>
      <c r="J64" s="4">
        <f t="shared" si="3"/>
        <v>162.58000000000001</v>
      </c>
      <c r="K64" s="1" t="s">
        <v>10</v>
      </c>
      <c r="L64" s="1">
        <v>4.93</v>
      </c>
      <c r="M64" s="10">
        <f t="shared" si="1"/>
        <v>162.58000000000001</v>
      </c>
    </row>
    <row r="65" spans="1:13" x14ac:dyDescent="0.2">
      <c r="A65" s="1">
        <v>59969</v>
      </c>
      <c r="B65" s="2">
        <v>40919</v>
      </c>
      <c r="C65" s="1" t="s">
        <v>9</v>
      </c>
      <c r="D65" s="1">
        <v>42</v>
      </c>
      <c r="E65" s="4" t="str">
        <f t="shared" si="0"/>
        <v>Large</v>
      </c>
      <c r="F65" s="4" t="str">
        <f>VLOOKUP(D65, lookup!$A$3:$B$12, 2, TRUE)</f>
        <v>XX Large</v>
      </c>
      <c r="G65" s="1">
        <v>437.73</v>
      </c>
      <c r="H65" s="4">
        <f t="shared" si="2"/>
        <v>0.01</v>
      </c>
      <c r="I65" s="4">
        <f>IFERROR((Table2[[#This Row],[Sales]]-(Table2[[#This Row],[Sales]]*H65)), Table2[[#This Row],[Sales]])</f>
        <v>433.35270000000003</v>
      </c>
      <c r="J65" s="4">
        <f t="shared" si="3"/>
        <v>436.34000000000003</v>
      </c>
      <c r="K65" s="1" t="s">
        <v>10</v>
      </c>
      <c r="L65" s="1">
        <v>1.39</v>
      </c>
      <c r="M65" s="10">
        <f t="shared" si="1"/>
        <v>437.73</v>
      </c>
    </row>
    <row r="66" spans="1:13" x14ac:dyDescent="0.2">
      <c r="A66" s="1">
        <v>54786</v>
      </c>
      <c r="B66" s="2">
        <v>40919</v>
      </c>
      <c r="C66" s="1" t="s">
        <v>11</v>
      </c>
      <c r="D66" s="1">
        <v>30</v>
      </c>
      <c r="E66" s="4" t="str">
        <f t="shared" ref="E66:E129" si="4">IF(D66&gt;=30, "Large", IF(D66&lt;=15, "Small","Medium"))</f>
        <v>Large</v>
      </c>
      <c r="F66" s="4" t="str">
        <f>VLOOKUP(D66, lookup!$A$3:$B$12, 2, TRUE)</f>
        <v>Medium-Large</v>
      </c>
      <c r="G66" s="1">
        <v>380.28</v>
      </c>
      <c r="H66" s="4" t="str">
        <f t="shared" si="2"/>
        <v>No Discount</v>
      </c>
      <c r="I66" s="4">
        <f>IFERROR((Table2[[#This Row],[Sales]]-(Table2[[#This Row],[Sales]]*H66)), Table2[[#This Row],[Sales]])</f>
        <v>380.28</v>
      </c>
      <c r="J66" s="4">
        <f t="shared" si="3"/>
        <v>380.28</v>
      </c>
      <c r="K66" s="1" t="s">
        <v>10</v>
      </c>
      <c r="L66" s="1">
        <v>4.51</v>
      </c>
      <c r="M66" s="10">
        <f t="shared" ref="M66:M129" si="5">IF(K66="Delivery Truck", J66, G66)</f>
        <v>380.28</v>
      </c>
    </row>
    <row r="67" spans="1:13" x14ac:dyDescent="0.2">
      <c r="A67" s="1">
        <v>47879</v>
      </c>
      <c r="B67" s="2">
        <v>40919</v>
      </c>
      <c r="C67" s="1" t="s">
        <v>12</v>
      </c>
      <c r="D67" s="1">
        <v>19</v>
      </c>
      <c r="E67" s="4" t="str">
        <f t="shared" si="4"/>
        <v>Medium</v>
      </c>
      <c r="F67" s="4" t="str">
        <f>VLOOKUP(D67, lookup!$A$3:$B$12, 2, TRUE)</f>
        <v>Small-Medium</v>
      </c>
      <c r="G67" s="1">
        <v>172.54</v>
      </c>
      <c r="H67" s="4" t="str">
        <f t="shared" ref="H67:H130" si="6">IF(OR(F67="Large",F67="Extra Large",F67="XX Large",F67="XXX Large"), 0.01, "No Discount")</f>
        <v>No Discount</v>
      </c>
      <c r="I67" s="4">
        <f>IFERROR((Table2[[#This Row],[Sales]]-(Table2[[#This Row],[Sales]]*H67)), Table2[[#This Row],[Sales]])</f>
        <v>172.54</v>
      </c>
      <c r="J67" s="4">
        <f t="shared" ref="J67:J130" si="7">IF(OR(F67="XX Large", F67="XXX Large", F67="Extra Large"), G67-L67, G67)</f>
        <v>172.54</v>
      </c>
      <c r="K67" s="1" t="s">
        <v>10</v>
      </c>
      <c r="L67" s="1">
        <v>2.15</v>
      </c>
      <c r="M67" s="10">
        <f t="shared" si="5"/>
        <v>172.54</v>
      </c>
    </row>
    <row r="68" spans="1:13" x14ac:dyDescent="0.2">
      <c r="A68" s="1">
        <v>22663</v>
      </c>
      <c r="B68" s="2">
        <v>40919</v>
      </c>
      <c r="C68" s="1" t="s">
        <v>7</v>
      </c>
      <c r="D68" s="1">
        <v>15</v>
      </c>
      <c r="E68" s="4" t="str">
        <f t="shared" si="4"/>
        <v>Small</v>
      </c>
      <c r="F68" s="4" t="str">
        <f>VLOOKUP(D68, lookup!$A$3:$B$12, 2, TRUE)</f>
        <v>Small</v>
      </c>
      <c r="G68" s="1">
        <v>7190.06</v>
      </c>
      <c r="H68" s="4" t="str">
        <f t="shared" si="6"/>
        <v>No Discount</v>
      </c>
      <c r="I68" s="4">
        <f>IFERROR((Table2[[#This Row],[Sales]]-(Table2[[#This Row],[Sales]]*H68)), Table2[[#This Row],[Sales]])</f>
        <v>7190.06</v>
      </c>
      <c r="J68" s="4">
        <f t="shared" si="7"/>
        <v>7190.06</v>
      </c>
      <c r="K68" s="1" t="s">
        <v>13</v>
      </c>
      <c r="L68" s="1">
        <v>28.14</v>
      </c>
      <c r="M68" s="10">
        <f t="shared" si="5"/>
        <v>7190.06</v>
      </c>
    </row>
    <row r="69" spans="1:13" x14ac:dyDescent="0.2">
      <c r="A69" s="1">
        <v>22663</v>
      </c>
      <c r="B69" s="2">
        <v>40919</v>
      </c>
      <c r="C69" s="1" t="s">
        <v>7</v>
      </c>
      <c r="D69" s="1">
        <v>35</v>
      </c>
      <c r="E69" s="4" t="str">
        <f t="shared" si="4"/>
        <v>Large</v>
      </c>
      <c r="F69" s="4" t="str">
        <f>VLOOKUP(D69, lookup!$A$3:$B$12, 2, TRUE)</f>
        <v>Large</v>
      </c>
      <c r="G69" s="1">
        <v>9843.11</v>
      </c>
      <c r="H69" s="4">
        <f t="shared" si="6"/>
        <v>0.01</v>
      </c>
      <c r="I69" s="4">
        <f>IFERROR((Table2[[#This Row],[Sales]]-(Table2[[#This Row],[Sales]]*H69)), Table2[[#This Row],[Sales]])</f>
        <v>9744.6789000000008</v>
      </c>
      <c r="J69" s="4">
        <f t="shared" si="7"/>
        <v>9843.11</v>
      </c>
      <c r="K69" s="1" t="s">
        <v>13</v>
      </c>
      <c r="L69" s="1">
        <v>57</v>
      </c>
      <c r="M69" s="10">
        <f t="shared" si="5"/>
        <v>9843.11</v>
      </c>
    </row>
    <row r="70" spans="1:13" x14ac:dyDescent="0.2">
      <c r="A70" s="1">
        <v>59969</v>
      </c>
      <c r="B70" s="2">
        <v>40919</v>
      </c>
      <c r="C70" s="1" t="s">
        <v>9</v>
      </c>
      <c r="D70" s="1">
        <v>16</v>
      </c>
      <c r="E70" s="4" t="str">
        <f t="shared" si="4"/>
        <v>Medium</v>
      </c>
      <c r="F70" s="4" t="str">
        <f>VLOOKUP(D70, lookup!$A$3:$B$12, 2, TRUE)</f>
        <v>Small-Medium</v>
      </c>
      <c r="G70" s="1">
        <v>275.01</v>
      </c>
      <c r="H70" s="4" t="str">
        <f t="shared" si="6"/>
        <v>No Discount</v>
      </c>
      <c r="I70" s="4">
        <f>IFERROR((Table2[[#This Row],[Sales]]-(Table2[[#This Row],[Sales]]*H70)), Table2[[#This Row],[Sales]])</f>
        <v>275.01</v>
      </c>
      <c r="J70" s="4">
        <f t="shared" si="7"/>
        <v>275.01</v>
      </c>
      <c r="K70" s="1" t="s">
        <v>10</v>
      </c>
      <c r="L70" s="1">
        <v>11.25</v>
      </c>
      <c r="M70" s="10">
        <f t="shared" si="5"/>
        <v>275.01</v>
      </c>
    </row>
    <row r="71" spans="1:13" x14ac:dyDescent="0.2">
      <c r="A71" s="1">
        <v>44036</v>
      </c>
      <c r="B71" s="2">
        <v>40919</v>
      </c>
      <c r="C71" s="1" t="s">
        <v>9</v>
      </c>
      <c r="D71" s="1">
        <v>40</v>
      </c>
      <c r="E71" s="4" t="str">
        <f t="shared" si="4"/>
        <v>Large</v>
      </c>
      <c r="F71" s="4" t="str">
        <f>VLOOKUP(D71, lookup!$A$3:$B$12, 2, TRUE)</f>
        <v>Extra Large</v>
      </c>
      <c r="G71" s="1">
        <v>250.13</v>
      </c>
      <c r="H71" s="4">
        <f t="shared" si="6"/>
        <v>0.01</v>
      </c>
      <c r="I71" s="4">
        <f>IFERROR((Table2[[#This Row],[Sales]]-(Table2[[#This Row],[Sales]]*H71)), Table2[[#This Row],[Sales]])</f>
        <v>247.62870000000001</v>
      </c>
      <c r="J71" s="4">
        <f t="shared" si="7"/>
        <v>248.93</v>
      </c>
      <c r="K71" s="1" t="s">
        <v>8</v>
      </c>
      <c r="L71" s="1">
        <v>1.2</v>
      </c>
      <c r="M71" s="10">
        <f t="shared" si="5"/>
        <v>250.13</v>
      </c>
    </row>
    <row r="72" spans="1:13" x14ac:dyDescent="0.2">
      <c r="A72" s="1">
        <v>51970</v>
      </c>
      <c r="B72" s="2">
        <v>40919</v>
      </c>
      <c r="C72" s="1" t="s">
        <v>11</v>
      </c>
      <c r="D72" s="1">
        <v>1</v>
      </c>
      <c r="E72" s="4" t="str">
        <f t="shared" si="4"/>
        <v>Small</v>
      </c>
      <c r="F72" s="4" t="str">
        <f>VLOOKUP(D72, lookup!$A$3:$B$12, 2, TRUE)</f>
        <v>Mini</v>
      </c>
      <c r="G72" s="1">
        <v>171.71</v>
      </c>
      <c r="H72" s="4" t="str">
        <f t="shared" si="6"/>
        <v>No Discount</v>
      </c>
      <c r="I72" s="4">
        <f>IFERROR((Table2[[#This Row],[Sales]]-(Table2[[#This Row],[Sales]]*H72)), Table2[[#This Row],[Sales]])</f>
        <v>171.71</v>
      </c>
      <c r="J72" s="4">
        <f t="shared" si="7"/>
        <v>171.71</v>
      </c>
      <c r="K72" s="1" t="s">
        <v>13</v>
      </c>
      <c r="L72" s="1">
        <v>56.14</v>
      </c>
      <c r="M72" s="10">
        <f t="shared" si="5"/>
        <v>171.71</v>
      </c>
    </row>
    <row r="73" spans="1:13" x14ac:dyDescent="0.2">
      <c r="A73" s="1">
        <v>7783</v>
      </c>
      <c r="B73" s="2">
        <v>40920</v>
      </c>
      <c r="C73" s="1" t="s">
        <v>14</v>
      </c>
      <c r="D73" s="1">
        <v>3</v>
      </c>
      <c r="E73" s="4" t="str">
        <f t="shared" si="4"/>
        <v>Small</v>
      </c>
      <c r="F73" s="4" t="str">
        <f>VLOOKUP(D73, lookup!$A$3:$B$12, 2, TRUE)</f>
        <v>Mini</v>
      </c>
      <c r="G73" s="1">
        <v>31.35</v>
      </c>
      <c r="H73" s="4" t="str">
        <f t="shared" si="6"/>
        <v>No Discount</v>
      </c>
      <c r="I73" s="4">
        <f>IFERROR((Table2[[#This Row],[Sales]]-(Table2[[#This Row],[Sales]]*H73)), Table2[[#This Row],[Sales]])</f>
        <v>31.35</v>
      </c>
      <c r="J73" s="4">
        <f t="shared" si="7"/>
        <v>31.35</v>
      </c>
      <c r="K73" s="1" t="s">
        <v>10</v>
      </c>
      <c r="L73" s="1">
        <v>5.6</v>
      </c>
      <c r="M73" s="10">
        <f t="shared" si="5"/>
        <v>31.35</v>
      </c>
    </row>
    <row r="74" spans="1:13" x14ac:dyDescent="0.2">
      <c r="A74" s="1">
        <v>292</v>
      </c>
      <c r="B74" s="2">
        <v>40920</v>
      </c>
      <c r="C74" s="1" t="s">
        <v>9</v>
      </c>
      <c r="D74" s="1">
        <v>43</v>
      </c>
      <c r="E74" s="4" t="str">
        <f t="shared" si="4"/>
        <v>Large</v>
      </c>
      <c r="F74" s="4" t="str">
        <f>VLOOKUP(D74, lookup!$A$3:$B$12, 2, TRUE)</f>
        <v>XX Large</v>
      </c>
      <c r="G74" s="1">
        <v>412.62</v>
      </c>
      <c r="H74" s="4">
        <f t="shared" si="6"/>
        <v>0.01</v>
      </c>
      <c r="I74" s="4">
        <f>IFERROR((Table2[[#This Row],[Sales]]-(Table2[[#This Row],[Sales]]*H74)), Table2[[#This Row],[Sales]])</f>
        <v>408.49380000000002</v>
      </c>
      <c r="J74" s="4">
        <f t="shared" si="7"/>
        <v>411.23</v>
      </c>
      <c r="K74" s="1" t="s">
        <v>10</v>
      </c>
      <c r="L74" s="1">
        <v>1.39</v>
      </c>
      <c r="M74" s="10">
        <f t="shared" si="5"/>
        <v>412.62</v>
      </c>
    </row>
    <row r="75" spans="1:13" x14ac:dyDescent="0.2">
      <c r="A75" s="1">
        <v>21382</v>
      </c>
      <c r="B75" s="2">
        <v>40920</v>
      </c>
      <c r="C75" s="1" t="s">
        <v>12</v>
      </c>
      <c r="D75" s="1">
        <v>27</v>
      </c>
      <c r="E75" s="4" t="str">
        <f t="shared" si="4"/>
        <v>Medium</v>
      </c>
      <c r="F75" s="4" t="str">
        <f>VLOOKUP(D75, lookup!$A$3:$B$12, 2, TRUE)</f>
        <v>Medium-Large</v>
      </c>
      <c r="G75" s="1">
        <v>145.93</v>
      </c>
      <c r="H75" s="4" t="str">
        <f t="shared" si="6"/>
        <v>No Discount</v>
      </c>
      <c r="I75" s="4">
        <f>IFERROR((Table2[[#This Row],[Sales]]-(Table2[[#This Row],[Sales]]*H75)), Table2[[#This Row],[Sales]])</f>
        <v>145.93</v>
      </c>
      <c r="J75" s="4">
        <f t="shared" si="7"/>
        <v>145.93</v>
      </c>
      <c r="K75" s="1" t="s">
        <v>10</v>
      </c>
      <c r="L75" s="1">
        <v>7.44</v>
      </c>
      <c r="M75" s="10">
        <f t="shared" si="5"/>
        <v>145.93</v>
      </c>
    </row>
    <row r="76" spans="1:13" x14ac:dyDescent="0.2">
      <c r="A76" s="1">
        <v>5382</v>
      </c>
      <c r="B76" s="2">
        <v>40920</v>
      </c>
      <c r="C76" s="1" t="s">
        <v>7</v>
      </c>
      <c r="D76" s="1">
        <v>30</v>
      </c>
      <c r="E76" s="4" t="str">
        <f t="shared" si="4"/>
        <v>Large</v>
      </c>
      <c r="F76" s="4" t="str">
        <f>VLOOKUP(D76, lookup!$A$3:$B$12, 2, TRUE)</f>
        <v>Medium-Large</v>
      </c>
      <c r="G76" s="1">
        <v>260.12</v>
      </c>
      <c r="H76" s="4" t="str">
        <f t="shared" si="6"/>
        <v>No Discount</v>
      </c>
      <c r="I76" s="4">
        <f>IFERROR((Table2[[#This Row],[Sales]]-(Table2[[#This Row],[Sales]]*H76)), Table2[[#This Row],[Sales]])</f>
        <v>260.12</v>
      </c>
      <c r="J76" s="4">
        <f t="shared" si="7"/>
        <v>260.12</v>
      </c>
      <c r="K76" s="1" t="s">
        <v>10</v>
      </c>
      <c r="L76" s="1">
        <v>4.1900000000000004</v>
      </c>
      <c r="M76" s="10">
        <f t="shared" si="5"/>
        <v>260.12</v>
      </c>
    </row>
    <row r="77" spans="1:13" x14ac:dyDescent="0.2">
      <c r="A77" s="1">
        <v>51269</v>
      </c>
      <c r="B77" s="2">
        <v>40920</v>
      </c>
      <c r="C77" s="1" t="s">
        <v>9</v>
      </c>
      <c r="D77" s="1">
        <v>2</v>
      </c>
      <c r="E77" s="4" t="str">
        <f t="shared" si="4"/>
        <v>Small</v>
      </c>
      <c r="F77" s="4" t="str">
        <f>VLOOKUP(D77, lookup!$A$3:$B$12, 2, TRUE)</f>
        <v>Mini</v>
      </c>
      <c r="G77" s="1">
        <v>21.07</v>
      </c>
      <c r="H77" s="4" t="str">
        <f t="shared" si="6"/>
        <v>No Discount</v>
      </c>
      <c r="I77" s="4">
        <f>IFERROR((Table2[[#This Row],[Sales]]-(Table2[[#This Row],[Sales]]*H77)), Table2[[#This Row],[Sales]])</f>
        <v>21.07</v>
      </c>
      <c r="J77" s="4">
        <f t="shared" si="7"/>
        <v>21.07</v>
      </c>
      <c r="K77" s="1" t="s">
        <v>10</v>
      </c>
      <c r="L77" s="1">
        <v>2.99</v>
      </c>
      <c r="M77" s="10">
        <f t="shared" si="5"/>
        <v>21.07</v>
      </c>
    </row>
    <row r="78" spans="1:13" x14ac:dyDescent="0.2">
      <c r="A78" s="1">
        <v>51269</v>
      </c>
      <c r="B78" s="2">
        <v>40920</v>
      </c>
      <c r="C78" s="1" t="s">
        <v>12</v>
      </c>
      <c r="D78" s="1">
        <v>20</v>
      </c>
      <c r="E78" s="4" t="str">
        <f t="shared" si="4"/>
        <v>Medium</v>
      </c>
      <c r="F78" s="4" t="str">
        <f>VLOOKUP(D78, lookup!$A$3:$B$12, 2, TRUE)</f>
        <v>Small-Medium</v>
      </c>
      <c r="G78" s="1">
        <v>430.41</v>
      </c>
      <c r="H78" s="4" t="str">
        <f t="shared" si="6"/>
        <v>No Discount</v>
      </c>
      <c r="I78" s="4">
        <f>IFERROR((Table2[[#This Row],[Sales]]-(Table2[[#This Row],[Sales]]*H78)), Table2[[#This Row],[Sales]])</f>
        <v>430.41</v>
      </c>
      <c r="J78" s="4">
        <f t="shared" si="7"/>
        <v>430.41</v>
      </c>
      <c r="K78" s="1" t="s">
        <v>10</v>
      </c>
      <c r="L78" s="1">
        <v>7.58</v>
      </c>
      <c r="M78" s="10">
        <f t="shared" si="5"/>
        <v>430.41</v>
      </c>
    </row>
    <row r="79" spans="1:13" x14ac:dyDescent="0.2">
      <c r="A79" s="1">
        <v>28485</v>
      </c>
      <c r="B79" s="2">
        <v>40920</v>
      </c>
      <c r="C79" s="1" t="s">
        <v>9</v>
      </c>
      <c r="D79" s="1">
        <v>12</v>
      </c>
      <c r="E79" s="4" t="str">
        <f t="shared" si="4"/>
        <v>Small</v>
      </c>
      <c r="F79" s="4" t="str">
        <f>VLOOKUP(D79, lookup!$A$3:$B$12, 2, TRUE)</f>
        <v>Small</v>
      </c>
      <c r="G79" s="1">
        <v>49.18</v>
      </c>
      <c r="H79" s="4" t="str">
        <f t="shared" si="6"/>
        <v>No Discount</v>
      </c>
      <c r="I79" s="4">
        <f>IFERROR((Table2[[#This Row],[Sales]]-(Table2[[#This Row],[Sales]]*H79)), Table2[[#This Row],[Sales]])</f>
        <v>49.18</v>
      </c>
      <c r="J79" s="4">
        <f t="shared" si="7"/>
        <v>49.18</v>
      </c>
      <c r="K79" s="1" t="s">
        <v>10</v>
      </c>
      <c r="L79" s="1">
        <v>0.94</v>
      </c>
      <c r="M79" s="10">
        <f t="shared" si="5"/>
        <v>49.18</v>
      </c>
    </row>
    <row r="80" spans="1:13" x14ac:dyDescent="0.2">
      <c r="A80" s="1">
        <v>21382</v>
      </c>
      <c r="B80" s="2">
        <v>40920</v>
      </c>
      <c r="C80" s="1" t="s">
        <v>12</v>
      </c>
      <c r="D80" s="1">
        <v>11</v>
      </c>
      <c r="E80" s="4" t="str">
        <f t="shared" si="4"/>
        <v>Small</v>
      </c>
      <c r="F80" s="4" t="str">
        <f>VLOOKUP(D80, lookup!$A$3:$B$12, 2, TRUE)</f>
        <v>Small</v>
      </c>
      <c r="G80" s="1">
        <v>312.02999999999997</v>
      </c>
      <c r="H80" s="4" t="str">
        <f t="shared" si="6"/>
        <v>No Discount</v>
      </c>
      <c r="I80" s="4">
        <f>IFERROR((Table2[[#This Row],[Sales]]-(Table2[[#This Row],[Sales]]*H80)), Table2[[#This Row],[Sales]])</f>
        <v>312.02999999999997</v>
      </c>
      <c r="J80" s="4">
        <f t="shared" si="7"/>
        <v>312.02999999999997</v>
      </c>
      <c r="K80" s="1" t="s">
        <v>10</v>
      </c>
      <c r="L80" s="1">
        <v>5.5</v>
      </c>
      <c r="M80" s="10">
        <f t="shared" si="5"/>
        <v>312.02999999999997</v>
      </c>
    </row>
    <row r="81" spans="1:13" x14ac:dyDescent="0.2">
      <c r="A81" s="1">
        <v>21382</v>
      </c>
      <c r="B81" s="2">
        <v>40920</v>
      </c>
      <c r="C81" s="1" t="s">
        <v>12</v>
      </c>
      <c r="D81" s="1">
        <v>21</v>
      </c>
      <c r="E81" s="4" t="str">
        <f t="shared" si="4"/>
        <v>Medium</v>
      </c>
      <c r="F81" s="4" t="str">
        <f>VLOOKUP(D81, lookup!$A$3:$B$12, 2, TRUE)</f>
        <v>Medium</v>
      </c>
      <c r="G81" s="1">
        <v>6435.87</v>
      </c>
      <c r="H81" s="4" t="str">
        <f t="shared" si="6"/>
        <v>No Discount</v>
      </c>
      <c r="I81" s="4">
        <f>IFERROR((Table2[[#This Row],[Sales]]-(Table2[[#This Row],[Sales]]*H81)), Table2[[#This Row],[Sales]])</f>
        <v>6435.87</v>
      </c>
      <c r="J81" s="4">
        <f t="shared" si="7"/>
        <v>6435.87</v>
      </c>
      <c r="K81" s="1" t="s">
        <v>13</v>
      </c>
      <c r="L81" s="1">
        <v>64.73</v>
      </c>
      <c r="M81" s="10">
        <f t="shared" si="5"/>
        <v>6435.87</v>
      </c>
    </row>
    <row r="82" spans="1:13" x14ac:dyDescent="0.2">
      <c r="A82" s="1">
        <v>52068</v>
      </c>
      <c r="B82" s="2">
        <v>40921</v>
      </c>
      <c r="C82" s="1" t="s">
        <v>11</v>
      </c>
      <c r="D82" s="1">
        <v>21</v>
      </c>
      <c r="E82" s="4" t="str">
        <f t="shared" si="4"/>
        <v>Medium</v>
      </c>
      <c r="F82" s="4" t="str">
        <f>VLOOKUP(D82, lookup!$A$3:$B$12, 2, TRUE)</f>
        <v>Medium</v>
      </c>
      <c r="G82" s="1">
        <v>1217.5</v>
      </c>
      <c r="H82" s="4" t="str">
        <f t="shared" si="6"/>
        <v>No Discount</v>
      </c>
      <c r="I82" s="4">
        <f>IFERROR((Table2[[#This Row],[Sales]]-(Table2[[#This Row],[Sales]]*H82)), Table2[[#This Row],[Sales]])</f>
        <v>1217.5</v>
      </c>
      <c r="J82" s="4">
        <f t="shared" si="7"/>
        <v>1217.5</v>
      </c>
      <c r="K82" s="1" t="s">
        <v>13</v>
      </c>
      <c r="L82" s="1">
        <v>36.61</v>
      </c>
      <c r="M82" s="10">
        <f t="shared" si="5"/>
        <v>1217.5</v>
      </c>
    </row>
    <row r="83" spans="1:13" x14ac:dyDescent="0.2">
      <c r="A83" s="1">
        <v>52068</v>
      </c>
      <c r="B83" s="2">
        <v>40921</v>
      </c>
      <c r="C83" s="1" t="s">
        <v>11</v>
      </c>
      <c r="D83" s="1">
        <v>17</v>
      </c>
      <c r="E83" s="4" t="str">
        <f t="shared" si="4"/>
        <v>Medium</v>
      </c>
      <c r="F83" s="4" t="str">
        <f>VLOOKUP(D83, lookup!$A$3:$B$12, 2, TRUE)</f>
        <v>Small-Medium</v>
      </c>
      <c r="G83" s="1">
        <v>441.53</v>
      </c>
      <c r="H83" s="4" t="str">
        <f t="shared" si="6"/>
        <v>No Discount</v>
      </c>
      <c r="I83" s="4">
        <f>IFERROR((Table2[[#This Row],[Sales]]-(Table2[[#This Row],[Sales]]*H83)), Table2[[#This Row],[Sales]])</f>
        <v>441.53</v>
      </c>
      <c r="J83" s="4">
        <f t="shared" si="7"/>
        <v>441.53</v>
      </c>
      <c r="K83" s="1" t="s">
        <v>13</v>
      </c>
      <c r="L83" s="1">
        <v>14.36</v>
      </c>
      <c r="M83" s="10">
        <f t="shared" si="5"/>
        <v>441.53</v>
      </c>
    </row>
    <row r="84" spans="1:13" x14ac:dyDescent="0.2">
      <c r="A84" s="1">
        <v>22914</v>
      </c>
      <c r="B84" s="2">
        <v>40921</v>
      </c>
      <c r="C84" s="1" t="s">
        <v>12</v>
      </c>
      <c r="D84" s="1">
        <v>30</v>
      </c>
      <c r="E84" s="4" t="str">
        <f t="shared" si="4"/>
        <v>Large</v>
      </c>
      <c r="F84" s="4" t="str">
        <f>VLOOKUP(D84, lookup!$A$3:$B$12, 2, TRUE)</f>
        <v>Medium-Large</v>
      </c>
      <c r="G84" s="1">
        <v>336.65</v>
      </c>
      <c r="H84" s="4" t="str">
        <f t="shared" si="6"/>
        <v>No Discount</v>
      </c>
      <c r="I84" s="4">
        <f>IFERROR((Table2[[#This Row],[Sales]]-(Table2[[#This Row],[Sales]]*H84)), Table2[[#This Row],[Sales]])</f>
        <v>336.65</v>
      </c>
      <c r="J84" s="4">
        <f t="shared" si="7"/>
        <v>336.65</v>
      </c>
      <c r="K84" s="1" t="s">
        <v>10</v>
      </c>
      <c r="L84" s="1">
        <v>6.96</v>
      </c>
      <c r="M84" s="10">
        <f t="shared" si="5"/>
        <v>336.65</v>
      </c>
    </row>
    <row r="85" spans="1:13" x14ac:dyDescent="0.2">
      <c r="A85" s="1">
        <v>52068</v>
      </c>
      <c r="B85" s="2">
        <v>40921</v>
      </c>
      <c r="C85" s="1" t="s">
        <v>11</v>
      </c>
      <c r="D85" s="1">
        <v>31</v>
      </c>
      <c r="E85" s="4" t="str">
        <f t="shared" si="4"/>
        <v>Large</v>
      </c>
      <c r="F85" s="4" t="str">
        <f>VLOOKUP(D85, lookup!$A$3:$B$12, 2, TRUE)</f>
        <v>Large</v>
      </c>
      <c r="G85" s="1">
        <v>163.27000000000001</v>
      </c>
      <c r="H85" s="4">
        <f t="shared" si="6"/>
        <v>0.01</v>
      </c>
      <c r="I85" s="4">
        <f>IFERROR((Table2[[#This Row],[Sales]]-(Table2[[#This Row],[Sales]]*H85)), Table2[[#This Row],[Sales]])</f>
        <v>161.63730000000001</v>
      </c>
      <c r="J85" s="4">
        <f t="shared" si="7"/>
        <v>163.27000000000001</v>
      </c>
      <c r="K85" s="1" t="s">
        <v>10</v>
      </c>
      <c r="L85" s="1">
        <v>2.99</v>
      </c>
      <c r="M85" s="10">
        <f t="shared" si="5"/>
        <v>163.27000000000001</v>
      </c>
    </row>
    <row r="86" spans="1:13" x14ac:dyDescent="0.2">
      <c r="A86" s="1">
        <v>6501</v>
      </c>
      <c r="B86" s="2">
        <v>40921</v>
      </c>
      <c r="C86" s="1" t="s">
        <v>9</v>
      </c>
      <c r="D86" s="1">
        <v>35</v>
      </c>
      <c r="E86" s="4" t="str">
        <f t="shared" si="4"/>
        <v>Large</v>
      </c>
      <c r="F86" s="4" t="str">
        <f>VLOOKUP(D86, lookup!$A$3:$B$12, 2, TRUE)</f>
        <v>Large</v>
      </c>
      <c r="G86" s="1">
        <v>236.99</v>
      </c>
      <c r="H86" s="4">
        <f t="shared" si="6"/>
        <v>0.01</v>
      </c>
      <c r="I86" s="4">
        <f>IFERROR((Table2[[#This Row],[Sales]]-(Table2[[#This Row],[Sales]]*H86)), Table2[[#This Row],[Sales]])</f>
        <v>234.62010000000001</v>
      </c>
      <c r="J86" s="4">
        <f t="shared" si="7"/>
        <v>236.99</v>
      </c>
      <c r="K86" s="1" t="s">
        <v>10</v>
      </c>
      <c r="L86" s="1">
        <v>6.74</v>
      </c>
      <c r="M86" s="10">
        <f t="shared" si="5"/>
        <v>236.99</v>
      </c>
    </row>
    <row r="87" spans="1:13" x14ac:dyDescent="0.2">
      <c r="A87" s="1">
        <v>52068</v>
      </c>
      <c r="B87" s="2">
        <v>40921</v>
      </c>
      <c r="C87" s="1" t="s">
        <v>11</v>
      </c>
      <c r="D87" s="1">
        <v>47</v>
      </c>
      <c r="E87" s="4" t="str">
        <f t="shared" si="4"/>
        <v>Large</v>
      </c>
      <c r="F87" s="4" t="str">
        <f>VLOOKUP(D87, lookup!$A$3:$B$12, 2, TRUE)</f>
        <v>XXX Large</v>
      </c>
      <c r="G87" s="1">
        <v>24559.91</v>
      </c>
      <c r="H87" s="4">
        <f t="shared" si="6"/>
        <v>0.01</v>
      </c>
      <c r="I87" s="4">
        <f>IFERROR((Table2[[#This Row],[Sales]]-(Table2[[#This Row],[Sales]]*H87)), Table2[[#This Row],[Sales]])</f>
        <v>24314.3109</v>
      </c>
      <c r="J87" s="4">
        <f t="shared" si="7"/>
        <v>24543.279999999999</v>
      </c>
      <c r="K87" s="1" t="s">
        <v>13</v>
      </c>
      <c r="L87" s="1">
        <v>16.63</v>
      </c>
      <c r="M87" s="10">
        <f t="shared" si="5"/>
        <v>24543.279999999999</v>
      </c>
    </row>
    <row r="88" spans="1:13" x14ac:dyDescent="0.2">
      <c r="A88" s="1">
        <v>6501</v>
      </c>
      <c r="B88" s="2">
        <v>40921</v>
      </c>
      <c r="C88" s="1" t="s">
        <v>9</v>
      </c>
      <c r="D88" s="1">
        <v>46</v>
      </c>
      <c r="E88" s="4" t="str">
        <f t="shared" si="4"/>
        <v>Large</v>
      </c>
      <c r="F88" s="4" t="str">
        <f>VLOOKUP(D88, lookup!$A$3:$B$12, 2, TRUE)</f>
        <v>XXX Large</v>
      </c>
      <c r="G88" s="1">
        <v>4617.3360000000002</v>
      </c>
      <c r="H88" s="4">
        <f t="shared" si="6"/>
        <v>0.01</v>
      </c>
      <c r="I88" s="4">
        <f>IFERROR((Table2[[#This Row],[Sales]]-(Table2[[#This Row],[Sales]]*H88)), Table2[[#This Row],[Sales]])</f>
        <v>4571.1626400000005</v>
      </c>
      <c r="J88" s="4">
        <f t="shared" si="7"/>
        <v>4609.6460000000006</v>
      </c>
      <c r="K88" s="1" t="s">
        <v>10</v>
      </c>
      <c r="L88" s="1">
        <v>7.69</v>
      </c>
      <c r="M88" s="10">
        <f t="shared" si="5"/>
        <v>4617.3360000000002</v>
      </c>
    </row>
    <row r="89" spans="1:13" x14ac:dyDescent="0.2">
      <c r="A89" s="1">
        <v>36357</v>
      </c>
      <c r="B89" s="2">
        <v>40922</v>
      </c>
      <c r="C89" s="1" t="s">
        <v>11</v>
      </c>
      <c r="D89" s="1">
        <v>38</v>
      </c>
      <c r="E89" s="4" t="str">
        <f t="shared" si="4"/>
        <v>Large</v>
      </c>
      <c r="F89" s="4" t="str">
        <f>VLOOKUP(D89, lookup!$A$3:$B$12, 2, TRUE)</f>
        <v>Extra Large</v>
      </c>
      <c r="G89" s="1">
        <v>17605.77</v>
      </c>
      <c r="H89" s="4">
        <f t="shared" si="6"/>
        <v>0.01</v>
      </c>
      <c r="I89" s="4">
        <f>IFERROR((Table2[[#This Row],[Sales]]-(Table2[[#This Row],[Sales]]*H89)), Table2[[#This Row],[Sales]])</f>
        <v>17429.712299999999</v>
      </c>
      <c r="J89" s="4">
        <f t="shared" si="7"/>
        <v>17556.77</v>
      </c>
      <c r="K89" s="1" t="s">
        <v>13</v>
      </c>
      <c r="L89" s="1">
        <v>49</v>
      </c>
      <c r="M89" s="10">
        <f t="shared" si="5"/>
        <v>17556.77</v>
      </c>
    </row>
    <row r="90" spans="1:13" x14ac:dyDescent="0.2">
      <c r="A90" s="1">
        <v>16807</v>
      </c>
      <c r="B90" s="2">
        <v>40923</v>
      </c>
      <c r="C90" s="1" t="s">
        <v>14</v>
      </c>
      <c r="D90" s="1">
        <v>48</v>
      </c>
      <c r="E90" s="4" t="str">
        <f t="shared" si="4"/>
        <v>Large</v>
      </c>
      <c r="F90" s="4" t="str">
        <f>VLOOKUP(D90, lookup!$A$3:$B$12, 2, TRUE)</f>
        <v>XXX Large</v>
      </c>
      <c r="G90" s="1">
        <v>1585.6</v>
      </c>
      <c r="H90" s="4">
        <f t="shared" si="6"/>
        <v>0.01</v>
      </c>
      <c r="I90" s="4">
        <f>IFERROR((Table2[[#This Row],[Sales]]-(Table2[[#This Row],[Sales]]*H90)), Table2[[#This Row],[Sales]])</f>
        <v>1569.7439999999999</v>
      </c>
      <c r="J90" s="4">
        <f t="shared" si="7"/>
        <v>1580.6799999999998</v>
      </c>
      <c r="K90" s="1" t="s">
        <v>10</v>
      </c>
      <c r="L90" s="1">
        <v>4.92</v>
      </c>
      <c r="M90" s="10">
        <f t="shared" si="5"/>
        <v>1585.6</v>
      </c>
    </row>
    <row r="91" spans="1:13" x14ac:dyDescent="0.2">
      <c r="A91" s="1">
        <v>16807</v>
      </c>
      <c r="B91" s="2">
        <v>40923</v>
      </c>
      <c r="C91" s="1" t="s">
        <v>14</v>
      </c>
      <c r="D91" s="1">
        <v>30</v>
      </c>
      <c r="E91" s="4" t="str">
        <f t="shared" si="4"/>
        <v>Large</v>
      </c>
      <c r="F91" s="4" t="str">
        <f>VLOOKUP(D91, lookup!$A$3:$B$12, 2, TRUE)</f>
        <v>Medium-Large</v>
      </c>
      <c r="G91" s="1">
        <v>215.85</v>
      </c>
      <c r="H91" s="4" t="str">
        <f t="shared" si="6"/>
        <v>No Discount</v>
      </c>
      <c r="I91" s="4">
        <f>IFERROR((Table2[[#This Row],[Sales]]-(Table2[[#This Row],[Sales]]*H91)), Table2[[#This Row],[Sales]])</f>
        <v>215.85</v>
      </c>
      <c r="J91" s="4">
        <f t="shared" si="7"/>
        <v>215.85</v>
      </c>
      <c r="K91" s="1" t="s">
        <v>10</v>
      </c>
      <c r="L91" s="1">
        <v>1.71</v>
      </c>
      <c r="M91" s="10">
        <f t="shared" si="5"/>
        <v>215.85</v>
      </c>
    </row>
    <row r="92" spans="1:13" x14ac:dyDescent="0.2">
      <c r="A92" s="1">
        <v>13027</v>
      </c>
      <c r="B92" s="2">
        <v>40923</v>
      </c>
      <c r="C92" s="1" t="s">
        <v>12</v>
      </c>
      <c r="D92" s="1">
        <v>42</v>
      </c>
      <c r="E92" s="4" t="str">
        <f t="shared" si="4"/>
        <v>Large</v>
      </c>
      <c r="F92" s="4" t="str">
        <f>VLOOKUP(D92, lookup!$A$3:$B$12, 2, TRUE)</f>
        <v>XX Large</v>
      </c>
      <c r="G92" s="1">
        <v>290.68</v>
      </c>
      <c r="H92" s="4">
        <f t="shared" si="6"/>
        <v>0.01</v>
      </c>
      <c r="I92" s="4">
        <f>IFERROR((Table2[[#This Row],[Sales]]-(Table2[[#This Row],[Sales]]*H92)), Table2[[#This Row],[Sales]])</f>
        <v>287.77320000000003</v>
      </c>
      <c r="J92" s="4">
        <f t="shared" si="7"/>
        <v>284.5</v>
      </c>
      <c r="K92" s="1" t="s">
        <v>10</v>
      </c>
      <c r="L92" s="1">
        <v>6.18</v>
      </c>
      <c r="M92" s="10">
        <f t="shared" si="5"/>
        <v>290.68</v>
      </c>
    </row>
    <row r="93" spans="1:13" x14ac:dyDescent="0.2">
      <c r="A93" s="1">
        <v>23268</v>
      </c>
      <c r="B93" s="2">
        <v>40924</v>
      </c>
      <c r="C93" s="1" t="s">
        <v>9</v>
      </c>
      <c r="D93" s="1">
        <v>14</v>
      </c>
      <c r="E93" s="4" t="str">
        <f t="shared" si="4"/>
        <v>Small</v>
      </c>
      <c r="F93" s="4" t="str">
        <f>VLOOKUP(D93, lookup!$A$3:$B$12, 2, TRUE)</f>
        <v>Small</v>
      </c>
      <c r="G93" s="1">
        <v>50.85</v>
      </c>
      <c r="H93" s="4" t="str">
        <f t="shared" si="6"/>
        <v>No Discount</v>
      </c>
      <c r="I93" s="4">
        <f>IFERROR((Table2[[#This Row],[Sales]]-(Table2[[#This Row],[Sales]]*H93)), Table2[[#This Row],[Sales]])</f>
        <v>50.85</v>
      </c>
      <c r="J93" s="4">
        <f t="shared" si="7"/>
        <v>50.85</v>
      </c>
      <c r="K93" s="1" t="s">
        <v>8</v>
      </c>
      <c r="L93" s="1">
        <v>2.2000000000000002</v>
      </c>
      <c r="M93" s="10">
        <f t="shared" si="5"/>
        <v>50.85</v>
      </c>
    </row>
    <row r="94" spans="1:13" x14ac:dyDescent="0.2">
      <c r="A94" s="1">
        <v>23268</v>
      </c>
      <c r="B94" s="2">
        <v>40924</v>
      </c>
      <c r="C94" s="1" t="s">
        <v>9</v>
      </c>
      <c r="D94" s="1">
        <v>5</v>
      </c>
      <c r="E94" s="4" t="str">
        <f t="shared" si="4"/>
        <v>Small</v>
      </c>
      <c r="F94" s="4" t="str">
        <f>VLOOKUP(D94, lookup!$A$3:$B$12, 2, TRUE)</f>
        <v>Mini</v>
      </c>
      <c r="G94" s="1">
        <v>255.31</v>
      </c>
      <c r="H94" s="4" t="str">
        <f t="shared" si="6"/>
        <v>No Discount</v>
      </c>
      <c r="I94" s="4">
        <f>IFERROR((Table2[[#This Row],[Sales]]-(Table2[[#This Row],[Sales]]*H94)), Table2[[#This Row],[Sales]])</f>
        <v>255.31</v>
      </c>
      <c r="J94" s="4">
        <f t="shared" si="7"/>
        <v>255.31</v>
      </c>
      <c r="K94" s="1" t="s">
        <v>10</v>
      </c>
      <c r="L94" s="1">
        <v>5.79</v>
      </c>
      <c r="M94" s="10">
        <f t="shared" si="5"/>
        <v>255.31</v>
      </c>
    </row>
    <row r="95" spans="1:13" x14ac:dyDescent="0.2">
      <c r="A95" s="1">
        <v>29090</v>
      </c>
      <c r="B95" s="2">
        <v>40924</v>
      </c>
      <c r="C95" s="1" t="s">
        <v>14</v>
      </c>
      <c r="D95" s="1">
        <v>24</v>
      </c>
      <c r="E95" s="4" t="str">
        <f t="shared" si="4"/>
        <v>Medium</v>
      </c>
      <c r="F95" s="4" t="str">
        <f>VLOOKUP(D95, lookup!$A$3:$B$12, 2, TRUE)</f>
        <v>Medium</v>
      </c>
      <c r="G95" s="1">
        <v>99.1</v>
      </c>
      <c r="H95" s="4" t="str">
        <f t="shared" si="6"/>
        <v>No Discount</v>
      </c>
      <c r="I95" s="4">
        <f>IFERROR((Table2[[#This Row],[Sales]]-(Table2[[#This Row],[Sales]]*H95)), Table2[[#This Row],[Sales]])</f>
        <v>99.1</v>
      </c>
      <c r="J95" s="4">
        <f t="shared" si="7"/>
        <v>99.1</v>
      </c>
      <c r="K95" s="1" t="s">
        <v>10</v>
      </c>
      <c r="L95" s="1">
        <v>0.99</v>
      </c>
      <c r="M95" s="10">
        <f t="shared" si="5"/>
        <v>99.1</v>
      </c>
    </row>
    <row r="96" spans="1:13" x14ac:dyDescent="0.2">
      <c r="A96" s="1">
        <v>3685</v>
      </c>
      <c r="B96" s="2">
        <v>40924</v>
      </c>
      <c r="C96" s="1" t="s">
        <v>14</v>
      </c>
      <c r="D96" s="1">
        <v>29</v>
      </c>
      <c r="E96" s="4" t="str">
        <f t="shared" si="4"/>
        <v>Medium</v>
      </c>
      <c r="F96" s="4" t="str">
        <f>VLOOKUP(D96, lookup!$A$3:$B$12, 2, TRUE)</f>
        <v>Medium-Large</v>
      </c>
      <c r="G96" s="1">
        <v>106.78</v>
      </c>
      <c r="H96" s="4" t="str">
        <f t="shared" si="6"/>
        <v>No Discount</v>
      </c>
      <c r="I96" s="4">
        <f>IFERROR((Table2[[#This Row],[Sales]]-(Table2[[#This Row],[Sales]]*H96)), Table2[[#This Row],[Sales]])</f>
        <v>106.78</v>
      </c>
      <c r="J96" s="4">
        <f t="shared" si="7"/>
        <v>106.78</v>
      </c>
      <c r="K96" s="1" t="s">
        <v>10</v>
      </c>
      <c r="L96" s="1">
        <v>5</v>
      </c>
      <c r="M96" s="10">
        <f t="shared" si="5"/>
        <v>106.78</v>
      </c>
    </row>
    <row r="97" spans="1:13" x14ac:dyDescent="0.2">
      <c r="A97" s="1">
        <v>29573</v>
      </c>
      <c r="B97" s="2">
        <v>40924</v>
      </c>
      <c r="C97" s="1" t="s">
        <v>12</v>
      </c>
      <c r="D97" s="1">
        <v>43</v>
      </c>
      <c r="E97" s="4" t="str">
        <f t="shared" si="4"/>
        <v>Large</v>
      </c>
      <c r="F97" s="4" t="str">
        <f>VLOOKUP(D97, lookup!$A$3:$B$12, 2, TRUE)</f>
        <v>XX Large</v>
      </c>
      <c r="G97" s="1">
        <v>792.21</v>
      </c>
      <c r="H97" s="4">
        <f t="shared" si="6"/>
        <v>0.01</v>
      </c>
      <c r="I97" s="4">
        <f>IFERROR((Table2[[#This Row],[Sales]]-(Table2[[#This Row],[Sales]]*H97)), Table2[[#This Row],[Sales]])</f>
        <v>784.28790000000004</v>
      </c>
      <c r="J97" s="4">
        <f t="shared" si="7"/>
        <v>782.67000000000007</v>
      </c>
      <c r="K97" s="1" t="s">
        <v>10</v>
      </c>
      <c r="L97" s="1">
        <v>9.5399999999999991</v>
      </c>
      <c r="M97" s="10">
        <f t="shared" si="5"/>
        <v>792.21</v>
      </c>
    </row>
    <row r="98" spans="1:13" x14ac:dyDescent="0.2">
      <c r="A98" s="1">
        <v>9632</v>
      </c>
      <c r="B98" s="2">
        <v>40924</v>
      </c>
      <c r="C98" s="1" t="s">
        <v>7</v>
      </c>
      <c r="D98" s="1">
        <v>33</v>
      </c>
      <c r="E98" s="4" t="str">
        <f t="shared" si="4"/>
        <v>Large</v>
      </c>
      <c r="F98" s="4" t="str">
        <f>VLOOKUP(D98, lookup!$A$3:$B$12, 2, TRUE)</f>
        <v>Large</v>
      </c>
      <c r="G98" s="1">
        <v>3633.03</v>
      </c>
      <c r="H98" s="4">
        <f t="shared" si="6"/>
        <v>0.01</v>
      </c>
      <c r="I98" s="4">
        <f>IFERROR((Table2[[#This Row],[Sales]]-(Table2[[#This Row],[Sales]]*H98)), Table2[[#This Row],[Sales]])</f>
        <v>3596.6997000000001</v>
      </c>
      <c r="J98" s="4">
        <f t="shared" si="7"/>
        <v>3633.03</v>
      </c>
      <c r="K98" s="1" t="s">
        <v>10</v>
      </c>
      <c r="L98" s="1">
        <v>9.07</v>
      </c>
      <c r="M98" s="10">
        <f t="shared" si="5"/>
        <v>3633.03</v>
      </c>
    </row>
    <row r="99" spans="1:13" x14ac:dyDescent="0.2">
      <c r="A99" s="1">
        <v>29090</v>
      </c>
      <c r="B99" s="2">
        <v>40924</v>
      </c>
      <c r="C99" s="1" t="s">
        <v>14</v>
      </c>
      <c r="D99" s="1">
        <v>36</v>
      </c>
      <c r="E99" s="4" t="str">
        <f t="shared" si="4"/>
        <v>Large</v>
      </c>
      <c r="F99" s="4" t="str">
        <f>VLOOKUP(D99, lookup!$A$3:$B$12, 2, TRUE)</f>
        <v>Extra Large</v>
      </c>
      <c r="G99" s="1">
        <v>380.34</v>
      </c>
      <c r="H99" s="4">
        <f t="shared" si="6"/>
        <v>0.01</v>
      </c>
      <c r="I99" s="4">
        <f>IFERROR((Table2[[#This Row],[Sales]]-(Table2[[#This Row],[Sales]]*H99)), Table2[[#This Row],[Sales]])</f>
        <v>376.53659999999996</v>
      </c>
      <c r="J99" s="4">
        <f t="shared" si="7"/>
        <v>373.42999999999995</v>
      </c>
      <c r="K99" s="1" t="s">
        <v>10</v>
      </c>
      <c r="L99" s="1">
        <v>6.91</v>
      </c>
      <c r="M99" s="10">
        <f t="shared" si="5"/>
        <v>380.34</v>
      </c>
    </row>
    <row r="100" spans="1:13" x14ac:dyDescent="0.2">
      <c r="A100" s="1">
        <v>42753</v>
      </c>
      <c r="B100" s="2">
        <v>40926</v>
      </c>
      <c r="C100" s="1" t="s">
        <v>14</v>
      </c>
      <c r="D100" s="1">
        <v>45</v>
      </c>
      <c r="E100" s="4" t="str">
        <f t="shared" si="4"/>
        <v>Large</v>
      </c>
      <c r="F100" s="4" t="str">
        <f>VLOOKUP(D100, lookup!$A$3:$B$12, 2, TRUE)</f>
        <v>XX Large</v>
      </c>
      <c r="G100" s="1">
        <v>4072.8175000000001</v>
      </c>
      <c r="H100" s="4">
        <f t="shared" si="6"/>
        <v>0.01</v>
      </c>
      <c r="I100" s="4">
        <f>IFERROR((Table2[[#This Row],[Sales]]-(Table2[[#This Row],[Sales]]*H100)), Table2[[#This Row],[Sales]])</f>
        <v>4032.0893249999999</v>
      </c>
      <c r="J100" s="4">
        <f t="shared" si="7"/>
        <v>4069.8175000000001</v>
      </c>
      <c r="K100" s="1" t="s">
        <v>10</v>
      </c>
      <c r="L100" s="1">
        <v>3</v>
      </c>
      <c r="M100" s="10">
        <f t="shared" si="5"/>
        <v>4072.8175000000001</v>
      </c>
    </row>
    <row r="101" spans="1:13" x14ac:dyDescent="0.2">
      <c r="A101" s="1">
        <v>52837</v>
      </c>
      <c r="B101" s="2">
        <v>40926</v>
      </c>
      <c r="C101" s="1" t="s">
        <v>12</v>
      </c>
      <c r="D101" s="1">
        <v>32</v>
      </c>
      <c r="E101" s="4" t="str">
        <f t="shared" si="4"/>
        <v>Large</v>
      </c>
      <c r="F101" s="4" t="str">
        <f>VLOOKUP(D101, lookup!$A$3:$B$12, 2, TRUE)</f>
        <v>Large</v>
      </c>
      <c r="G101" s="1">
        <v>5934.39</v>
      </c>
      <c r="H101" s="4">
        <f t="shared" si="6"/>
        <v>0.01</v>
      </c>
      <c r="I101" s="4">
        <f>IFERROR((Table2[[#This Row],[Sales]]-(Table2[[#This Row],[Sales]]*H101)), Table2[[#This Row],[Sales]])</f>
        <v>5875.0461000000005</v>
      </c>
      <c r="J101" s="4">
        <f t="shared" si="7"/>
        <v>5934.39</v>
      </c>
      <c r="K101" s="1" t="s">
        <v>10</v>
      </c>
      <c r="L101" s="1">
        <v>19.989999999999998</v>
      </c>
      <c r="M101" s="10">
        <f t="shared" si="5"/>
        <v>5934.39</v>
      </c>
    </row>
    <row r="102" spans="1:13" x14ac:dyDescent="0.2">
      <c r="A102" s="1">
        <v>15491</v>
      </c>
      <c r="B102" s="2">
        <v>40926</v>
      </c>
      <c r="C102" s="1" t="s">
        <v>14</v>
      </c>
      <c r="D102" s="1">
        <v>5</v>
      </c>
      <c r="E102" s="4" t="str">
        <f t="shared" si="4"/>
        <v>Small</v>
      </c>
      <c r="F102" s="4" t="str">
        <f>VLOOKUP(D102, lookup!$A$3:$B$12, 2, TRUE)</f>
        <v>Mini</v>
      </c>
      <c r="G102" s="1">
        <v>901.37400000000002</v>
      </c>
      <c r="H102" s="4" t="str">
        <f t="shared" si="6"/>
        <v>No Discount</v>
      </c>
      <c r="I102" s="4">
        <f>IFERROR((Table2[[#This Row],[Sales]]-(Table2[[#This Row],[Sales]]*H102)), Table2[[#This Row],[Sales]])</f>
        <v>901.37400000000002</v>
      </c>
      <c r="J102" s="4">
        <f t="shared" si="7"/>
        <v>901.37400000000002</v>
      </c>
      <c r="K102" s="1" t="s">
        <v>10</v>
      </c>
      <c r="L102" s="1">
        <v>2.5</v>
      </c>
      <c r="M102" s="10">
        <f t="shared" si="5"/>
        <v>901.37400000000002</v>
      </c>
    </row>
    <row r="103" spans="1:13" x14ac:dyDescent="0.2">
      <c r="A103" s="1">
        <v>51044</v>
      </c>
      <c r="B103" s="2">
        <v>40926</v>
      </c>
      <c r="C103" s="1" t="s">
        <v>7</v>
      </c>
      <c r="D103" s="1">
        <v>17</v>
      </c>
      <c r="E103" s="4" t="str">
        <f t="shared" si="4"/>
        <v>Medium</v>
      </c>
      <c r="F103" s="4" t="str">
        <f>VLOOKUP(D103, lookup!$A$3:$B$12, 2, TRUE)</f>
        <v>Small-Medium</v>
      </c>
      <c r="G103" s="1">
        <v>155.88999999999999</v>
      </c>
      <c r="H103" s="4" t="str">
        <f t="shared" si="6"/>
        <v>No Discount</v>
      </c>
      <c r="I103" s="4">
        <f>IFERROR((Table2[[#This Row],[Sales]]-(Table2[[#This Row],[Sales]]*H103)), Table2[[#This Row],[Sales]])</f>
        <v>155.88999999999999</v>
      </c>
      <c r="J103" s="4">
        <f t="shared" si="7"/>
        <v>155.88999999999999</v>
      </c>
      <c r="K103" s="1" t="s">
        <v>10</v>
      </c>
      <c r="L103" s="1">
        <v>1.39</v>
      </c>
      <c r="M103" s="10">
        <f t="shared" si="5"/>
        <v>155.88999999999999</v>
      </c>
    </row>
    <row r="104" spans="1:13" x14ac:dyDescent="0.2">
      <c r="A104" s="1">
        <v>51044</v>
      </c>
      <c r="B104" s="2">
        <v>40926</v>
      </c>
      <c r="C104" s="1" t="s">
        <v>7</v>
      </c>
      <c r="D104" s="1">
        <v>26</v>
      </c>
      <c r="E104" s="4" t="str">
        <f t="shared" si="4"/>
        <v>Medium</v>
      </c>
      <c r="F104" s="4" t="str">
        <f>VLOOKUP(D104, lookup!$A$3:$B$12, 2, TRUE)</f>
        <v>Medium-Large</v>
      </c>
      <c r="G104" s="1">
        <v>1333.18</v>
      </c>
      <c r="H104" s="4" t="str">
        <f t="shared" si="6"/>
        <v>No Discount</v>
      </c>
      <c r="I104" s="4">
        <f>IFERROR((Table2[[#This Row],[Sales]]-(Table2[[#This Row],[Sales]]*H104)), Table2[[#This Row],[Sales]])</f>
        <v>1333.18</v>
      </c>
      <c r="J104" s="4">
        <f t="shared" si="7"/>
        <v>1333.18</v>
      </c>
      <c r="K104" s="1" t="s">
        <v>13</v>
      </c>
      <c r="L104" s="1">
        <v>14.19</v>
      </c>
      <c r="M104" s="10">
        <f t="shared" si="5"/>
        <v>1333.18</v>
      </c>
    </row>
    <row r="105" spans="1:13" x14ac:dyDescent="0.2">
      <c r="A105" s="1">
        <v>51044</v>
      </c>
      <c r="B105" s="2">
        <v>40926</v>
      </c>
      <c r="C105" s="1" t="s">
        <v>7</v>
      </c>
      <c r="D105" s="1">
        <v>19</v>
      </c>
      <c r="E105" s="4" t="str">
        <f t="shared" si="4"/>
        <v>Medium</v>
      </c>
      <c r="F105" s="4" t="str">
        <f>VLOOKUP(D105, lookup!$A$3:$B$12, 2, TRUE)</f>
        <v>Small-Medium</v>
      </c>
      <c r="G105" s="1">
        <v>117.27</v>
      </c>
      <c r="H105" s="4" t="str">
        <f t="shared" si="6"/>
        <v>No Discount</v>
      </c>
      <c r="I105" s="4">
        <f>IFERROR((Table2[[#This Row],[Sales]]-(Table2[[#This Row],[Sales]]*H105)), Table2[[#This Row],[Sales]])</f>
        <v>117.27</v>
      </c>
      <c r="J105" s="4">
        <f t="shared" si="7"/>
        <v>117.27</v>
      </c>
      <c r="K105" s="1" t="s">
        <v>10</v>
      </c>
      <c r="L105" s="1">
        <v>0.83</v>
      </c>
      <c r="M105" s="10">
        <f t="shared" si="5"/>
        <v>117.27</v>
      </c>
    </row>
    <row r="106" spans="1:13" x14ac:dyDescent="0.2">
      <c r="A106" s="1">
        <v>11969</v>
      </c>
      <c r="B106" s="2">
        <v>40927</v>
      </c>
      <c r="C106" s="1" t="s">
        <v>11</v>
      </c>
      <c r="D106" s="1">
        <v>42</v>
      </c>
      <c r="E106" s="4" t="str">
        <f t="shared" si="4"/>
        <v>Large</v>
      </c>
      <c r="F106" s="4" t="str">
        <f>VLOOKUP(D106, lookup!$A$3:$B$12, 2, TRUE)</f>
        <v>XX Large</v>
      </c>
      <c r="G106" s="1">
        <v>11460.76</v>
      </c>
      <c r="H106" s="4">
        <f t="shared" si="6"/>
        <v>0.01</v>
      </c>
      <c r="I106" s="4">
        <f>IFERROR((Table2[[#This Row],[Sales]]-(Table2[[#This Row],[Sales]]*H106)), Table2[[#This Row],[Sales]])</f>
        <v>11346.152400000001</v>
      </c>
      <c r="J106" s="4">
        <f t="shared" si="7"/>
        <v>11400.76</v>
      </c>
      <c r="K106" s="1" t="s">
        <v>13</v>
      </c>
      <c r="L106" s="1">
        <v>60</v>
      </c>
      <c r="M106" s="10">
        <f t="shared" si="5"/>
        <v>11400.76</v>
      </c>
    </row>
    <row r="107" spans="1:13" x14ac:dyDescent="0.2">
      <c r="A107" s="1">
        <v>8034</v>
      </c>
      <c r="B107" s="2">
        <v>40927</v>
      </c>
      <c r="C107" s="1" t="s">
        <v>9</v>
      </c>
      <c r="D107" s="1">
        <v>31</v>
      </c>
      <c r="E107" s="4" t="str">
        <f t="shared" si="4"/>
        <v>Large</v>
      </c>
      <c r="F107" s="4" t="str">
        <f>VLOOKUP(D107, lookup!$A$3:$B$12, 2, TRUE)</f>
        <v>Large</v>
      </c>
      <c r="G107" s="1">
        <v>354.45</v>
      </c>
      <c r="H107" s="4">
        <f t="shared" si="6"/>
        <v>0.01</v>
      </c>
      <c r="I107" s="4">
        <f>IFERROR((Table2[[#This Row],[Sales]]-(Table2[[#This Row],[Sales]]*H107)), Table2[[#This Row],[Sales]])</f>
        <v>350.90549999999996</v>
      </c>
      <c r="J107" s="4">
        <f t="shared" si="7"/>
        <v>354.45</v>
      </c>
      <c r="K107" s="1" t="s">
        <v>10</v>
      </c>
      <c r="L107" s="1">
        <v>3.99</v>
      </c>
      <c r="M107" s="10">
        <f t="shared" si="5"/>
        <v>354.45</v>
      </c>
    </row>
    <row r="108" spans="1:13" x14ac:dyDescent="0.2">
      <c r="A108" s="1">
        <v>11969</v>
      </c>
      <c r="B108" s="2">
        <v>40927</v>
      </c>
      <c r="C108" s="1" t="s">
        <v>11</v>
      </c>
      <c r="D108" s="1">
        <v>9</v>
      </c>
      <c r="E108" s="4" t="str">
        <f t="shared" si="4"/>
        <v>Small</v>
      </c>
      <c r="F108" s="4" t="str">
        <f>VLOOKUP(D108, lookup!$A$3:$B$12, 2, TRUE)</f>
        <v>Extra Small</v>
      </c>
      <c r="G108" s="1">
        <v>1662.048</v>
      </c>
      <c r="H108" s="4" t="str">
        <f t="shared" si="6"/>
        <v>No Discount</v>
      </c>
      <c r="I108" s="4">
        <f>IFERROR((Table2[[#This Row],[Sales]]-(Table2[[#This Row],[Sales]]*H108)), Table2[[#This Row],[Sales]])</f>
        <v>1662.048</v>
      </c>
      <c r="J108" s="4">
        <f t="shared" si="7"/>
        <v>1662.048</v>
      </c>
      <c r="K108" s="1" t="s">
        <v>13</v>
      </c>
      <c r="L108" s="1">
        <v>110.2</v>
      </c>
      <c r="M108" s="10">
        <f t="shared" si="5"/>
        <v>1662.048</v>
      </c>
    </row>
    <row r="109" spans="1:13" x14ac:dyDescent="0.2">
      <c r="A109" s="1">
        <v>8034</v>
      </c>
      <c r="B109" s="2">
        <v>40927</v>
      </c>
      <c r="C109" s="1" t="s">
        <v>9</v>
      </c>
      <c r="D109" s="1">
        <v>36</v>
      </c>
      <c r="E109" s="4" t="str">
        <f t="shared" si="4"/>
        <v>Large</v>
      </c>
      <c r="F109" s="4" t="str">
        <f>VLOOKUP(D109, lookup!$A$3:$B$12, 2, TRUE)</f>
        <v>Extra Large</v>
      </c>
      <c r="G109" s="1">
        <v>1606.4</v>
      </c>
      <c r="H109" s="4">
        <f t="shared" si="6"/>
        <v>0.01</v>
      </c>
      <c r="I109" s="4">
        <f>IFERROR((Table2[[#This Row],[Sales]]-(Table2[[#This Row],[Sales]]*H109)), Table2[[#This Row],[Sales]])</f>
        <v>1590.336</v>
      </c>
      <c r="J109" s="4">
        <f t="shared" si="7"/>
        <v>1559.8100000000002</v>
      </c>
      <c r="K109" s="1" t="s">
        <v>13</v>
      </c>
      <c r="L109" s="1">
        <v>46.59</v>
      </c>
      <c r="M109" s="10">
        <f t="shared" si="5"/>
        <v>1559.8100000000002</v>
      </c>
    </row>
    <row r="110" spans="1:13" x14ac:dyDescent="0.2">
      <c r="A110" s="1">
        <v>11969</v>
      </c>
      <c r="B110" s="2">
        <v>40927</v>
      </c>
      <c r="C110" s="1" t="s">
        <v>11</v>
      </c>
      <c r="D110" s="1">
        <v>16</v>
      </c>
      <c r="E110" s="4" t="str">
        <f t="shared" si="4"/>
        <v>Medium</v>
      </c>
      <c r="F110" s="4" t="str">
        <f>VLOOKUP(D110, lookup!$A$3:$B$12, 2, TRUE)</f>
        <v>Small-Medium</v>
      </c>
      <c r="G110" s="1">
        <v>1684.96</v>
      </c>
      <c r="H110" s="4" t="str">
        <f t="shared" si="6"/>
        <v>No Discount</v>
      </c>
      <c r="I110" s="4">
        <f>IFERROR((Table2[[#This Row],[Sales]]-(Table2[[#This Row],[Sales]]*H110)), Table2[[#This Row],[Sales]])</f>
        <v>1684.96</v>
      </c>
      <c r="J110" s="4">
        <f t="shared" si="7"/>
        <v>1684.96</v>
      </c>
      <c r="K110" s="1" t="s">
        <v>10</v>
      </c>
      <c r="L110" s="1">
        <v>35</v>
      </c>
      <c r="M110" s="10">
        <f t="shared" si="5"/>
        <v>1684.96</v>
      </c>
    </row>
    <row r="111" spans="1:13" x14ac:dyDescent="0.2">
      <c r="A111" s="1">
        <v>8034</v>
      </c>
      <c r="B111" s="2">
        <v>40927</v>
      </c>
      <c r="C111" s="1" t="s">
        <v>9</v>
      </c>
      <c r="D111" s="1">
        <v>13</v>
      </c>
      <c r="E111" s="4" t="str">
        <f t="shared" si="4"/>
        <v>Small</v>
      </c>
      <c r="F111" s="4" t="str">
        <f>VLOOKUP(D111, lookup!$A$3:$B$12, 2, TRUE)</f>
        <v>Small</v>
      </c>
      <c r="G111" s="1">
        <v>238.43</v>
      </c>
      <c r="H111" s="4" t="str">
        <f t="shared" si="6"/>
        <v>No Discount</v>
      </c>
      <c r="I111" s="4">
        <f>IFERROR((Table2[[#This Row],[Sales]]-(Table2[[#This Row],[Sales]]*H111)), Table2[[#This Row],[Sales]])</f>
        <v>238.43</v>
      </c>
      <c r="J111" s="4">
        <f t="shared" si="7"/>
        <v>238.43</v>
      </c>
      <c r="K111" s="1" t="s">
        <v>10</v>
      </c>
      <c r="L111" s="1">
        <v>8.99</v>
      </c>
      <c r="M111" s="10">
        <f t="shared" si="5"/>
        <v>238.43</v>
      </c>
    </row>
    <row r="112" spans="1:13" x14ac:dyDescent="0.2">
      <c r="A112" s="1">
        <v>6886</v>
      </c>
      <c r="B112" s="2">
        <v>40927</v>
      </c>
      <c r="C112" s="1" t="s">
        <v>9</v>
      </c>
      <c r="D112" s="1">
        <v>46</v>
      </c>
      <c r="E112" s="4" t="str">
        <f t="shared" si="4"/>
        <v>Large</v>
      </c>
      <c r="F112" s="4" t="str">
        <f>VLOOKUP(D112, lookup!$A$3:$B$12, 2, TRUE)</f>
        <v>XXX Large</v>
      </c>
      <c r="G112" s="1">
        <v>8177.07</v>
      </c>
      <c r="H112" s="4">
        <f t="shared" si="6"/>
        <v>0.01</v>
      </c>
      <c r="I112" s="4">
        <f>IFERROR((Table2[[#This Row],[Sales]]-(Table2[[#This Row],[Sales]]*H112)), Table2[[#This Row],[Sales]])</f>
        <v>8095.2992999999997</v>
      </c>
      <c r="J112" s="4">
        <f t="shared" si="7"/>
        <v>8157.08</v>
      </c>
      <c r="K112" s="1" t="s">
        <v>10</v>
      </c>
      <c r="L112" s="1">
        <v>19.989999999999998</v>
      </c>
      <c r="M112" s="10">
        <f t="shared" si="5"/>
        <v>8177.07</v>
      </c>
    </row>
    <row r="113" spans="1:13" x14ac:dyDescent="0.2">
      <c r="A113" s="1">
        <v>33285</v>
      </c>
      <c r="B113" s="2">
        <v>40927</v>
      </c>
      <c r="C113" s="1" t="s">
        <v>9</v>
      </c>
      <c r="D113" s="1">
        <v>5</v>
      </c>
      <c r="E113" s="4" t="str">
        <f t="shared" si="4"/>
        <v>Small</v>
      </c>
      <c r="F113" s="4" t="str">
        <f>VLOOKUP(D113, lookup!$A$3:$B$12, 2, TRUE)</f>
        <v>Mini</v>
      </c>
      <c r="G113" s="1">
        <v>66.92</v>
      </c>
      <c r="H113" s="4" t="str">
        <f t="shared" si="6"/>
        <v>No Discount</v>
      </c>
      <c r="I113" s="4">
        <f>IFERROR((Table2[[#This Row],[Sales]]-(Table2[[#This Row],[Sales]]*H113)), Table2[[#This Row],[Sales]])</f>
        <v>66.92</v>
      </c>
      <c r="J113" s="4">
        <f t="shared" si="7"/>
        <v>66.92</v>
      </c>
      <c r="K113" s="1" t="s">
        <v>10</v>
      </c>
      <c r="L113" s="1">
        <v>6.13</v>
      </c>
      <c r="M113" s="10">
        <f t="shared" si="5"/>
        <v>66.92</v>
      </c>
    </row>
    <row r="114" spans="1:13" x14ac:dyDescent="0.2">
      <c r="A114" s="1">
        <v>50433</v>
      </c>
      <c r="B114" s="2">
        <v>40927</v>
      </c>
      <c r="C114" s="1" t="s">
        <v>12</v>
      </c>
      <c r="D114" s="1">
        <v>50</v>
      </c>
      <c r="E114" s="4" t="str">
        <f t="shared" si="4"/>
        <v>Large</v>
      </c>
      <c r="F114" s="4" t="str">
        <f>VLOOKUP(D114, lookup!$A$3:$B$12, 2, TRUE)</f>
        <v>XXX Large</v>
      </c>
      <c r="G114" s="1">
        <v>6628.55</v>
      </c>
      <c r="H114" s="4">
        <f t="shared" si="6"/>
        <v>0.01</v>
      </c>
      <c r="I114" s="4">
        <f>IFERROR((Table2[[#This Row],[Sales]]-(Table2[[#This Row],[Sales]]*H114)), Table2[[#This Row],[Sales]])</f>
        <v>6562.2645000000002</v>
      </c>
      <c r="J114" s="4">
        <f t="shared" si="7"/>
        <v>6610.7</v>
      </c>
      <c r="K114" s="1" t="s">
        <v>13</v>
      </c>
      <c r="L114" s="1">
        <v>17.850000000000001</v>
      </c>
      <c r="M114" s="10">
        <f t="shared" si="5"/>
        <v>6610.7</v>
      </c>
    </row>
    <row r="115" spans="1:13" x14ac:dyDescent="0.2">
      <c r="A115" s="1">
        <v>33956</v>
      </c>
      <c r="B115" s="2">
        <v>40927</v>
      </c>
      <c r="C115" s="1" t="s">
        <v>7</v>
      </c>
      <c r="D115" s="1">
        <v>13</v>
      </c>
      <c r="E115" s="4" t="str">
        <f t="shared" si="4"/>
        <v>Small</v>
      </c>
      <c r="F115" s="4" t="str">
        <f>VLOOKUP(D115, lookup!$A$3:$B$12, 2, TRUE)</f>
        <v>Small</v>
      </c>
      <c r="G115" s="1">
        <v>109.58</v>
      </c>
      <c r="H115" s="4" t="str">
        <f t="shared" si="6"/>
        <v>No Discount</v>
      </c>
      <c r="I115" s="4">
        <f>IFERROR((Table2[[#This Row],[Sales]]-(Table2[[#This Row],[Sales]]*H115)), Table2[[#This Row],[Sales]])</f>
        <v>109.58</v>
      </c>
      <c r="J115" s="4">
        <f t="shared" si="7"/>
        <v>109.58</v>
      </c>
      <c r="K115" s="1" t="s">
        <v>10</v>
      </c>
      <c r="L115" s="1">
        <v>4</v>
      </c>
      <c r="M115" s="10">
        <f t="shared" si="5"/>
        <v>109.58</v>
      </c>
    </row>
    <row r="116" spans="1:13" x14ac:dyDescent="0.2">
      <c r="A116" s="1">
        <v>38690</v>
      </c>
      <c r="B116" s="2">
        <v>40928</v>
      </c>
      <c r="C116" s="1" t="s">
        <v>7</v>
      </c>
      <c r="D116" s="1">
        <v>28</v>
      </c>
      <c r="E116" s="4" t="str">
        <f t="shared" si="4"/>
        <v>Medium</v>
      </c>
      <c r="F116" s="4" t="str">
        <f>VLOOKUP(D116, lookup!$A$3:$B$12, 2, TRUE)</f>
        <v>Medium-Large</v>
      </c>
      <c r="G116" s="1">
        <v>697.5</v>
      </c>
      <c r="H116" s="4" t="str">
        <f t="shared" si="6"/>
        <v>No Discount</v>
      </c>
      <c r="I116" s="4">
        <f>IFERROR((Table2[[#This Row],[Sales]]-(Table2[[#This Row],[Sales]]*H116)), Table2[[#This Row],[Sales]])</f>
        <v>697.5</v>
      </c>
      <c r="J116" s="4">
        <f t="shared" si="7"/>
        <v>697.5</v>
      </c>
      <c r="K116" s="1" t="s">
        <v>10</v>
      </c>
      <c r="L116" s="1">
        <v>6.3</v>
      </c>
      <c r="M116" s="10">
        <f t="shared" si="5"/>
        <v>697.5</v>
      </c>
    </row>
    <row r="117" spans="1:13" x14ac:dyDescent="0.2">
      <c r="A117" s="1">
        <v>29223</v>
      </c>
      <c r="B117" s="2">
        <v>40928</v>
      </c>
      <c r="C117" s="1" t="s">
        <v>9</v>
      </c>
      <c r="D117" s="1">
        <v>48</v>
      </c>
      <c r="E117" s="4" t="str">
        <f t="shared" si="4"/>
        <v>Large</v>
      </c>
      <c r="F117" s="4" t="str">
        <f>VLOOKUP(D117, lookup!$A$3:$B$12, 2, TRUE)</f>
        <v>XXX Large</v>
      </c>
      <c r="G117" s="1">
        <v>24701.119999999999</v>
      </c>
      <c r="H117" s="4">
        <f t="shared" si="6"/>
        <v>0.01</v>
      </c>
      <c r="I117" s="4">
        <f>IFERROR((Table2[[#This Row],[Sales]]-(Table2[[#This Row],[Sales]]*H117)), Table2[[#This Row],[Sales]])</f>
        <v>24454.108799999998</v>
      </c>
      <c r="J117" s="4">
        <f t="shared" si="7"/>
        <v>24675.119999999999</v>
      </c>
      <c r="K117" s="1" t="s">
        <v>13</v>
      </c>
      <c r="L117" s="1">
        <v>26</v>
      </c>
      <c r="M117" s="10">
        <f t="shared" si="5"/>
        <v>24675.119999999999</v>
      </c>
    </row>
    <row r="118" spans="1:13" x14ac:dyDescent="0.2">
      <c r="A118" s="1">
        <v>19617</v>
      </c>
      <c r="B118" s="2">
        <v>40928</v>
      </c>
      <c r="C118" s="1" t="s">
        <v>7</v>
      </c>
      <c r="D118" s="1">
        <v>38</v>
      </c>
      <c r="E118" s="4" t="str">
        <f t="shared" si="4"/>
        <v>Large</v>
      </c>
      <c r="F118" s="4" t="str">
        <f>VLOOKUP(D118, lookup!$A$3:$B$12, 2, TRUE)</f>
        <v>Extra Large</v>
      </c>
      <c r="G118" s="1">
        <v>952.47</v>
      </c>
      <c r="H118" s="4">
        <f t="shared" si="6"/>
        <v>0.01</v>
      </c>
      <c r="I118" s="4">
        <f>IFERROR((Table2[[#This Row],[Sales]]-(Table2[[#This Row],[Sales]]*H118)), Table2[[#This Row],[Sales]])</f>
        <v>942.94529999999997</v>
      </c>
      <c r="J118" s="4">
        <f t="shared" si="7"/>
        <v>946.17000000000007</v>
      </c>
      <c r="K118" s="1" t="s">
        <v>10</v>
      </c>
      <c r="L118" s="1">
        <v>6.3</v>
      </c>
      <c r="M118" s="10">
        <f t="shared" si="5"/>
        <v>952.47</v>
      </c>
    </row>
    <row r="119" spans="1:13" x14ac:dyDescent="0.2">
      <c r="A119" s="1">
        <v>19617</v>
      </c>
      <c r="B119" s="2">
        <v>40928</v>
      </c>
      <c r="C119" s="1" t="s">
        <v>7</v>
      </c>
      <c r="D119" s="1">
        <v>3</v>
      </c>
      <c r="E119" s="4" t="str">
        <f t="shared" si="4"/>
        <v>Small</v>
      </c>
      <c r="F119" s="4" t="str">
        <f>VLOOKUP(D119, lookup!$A$3:$B$12, 2, TRUE)</f>
        <v>Mini</v>
      </c>
      <c r="G119" s="1">
        <v>171.96350000000001</v>
      </c>
      <c r="H119" s="4" t="str">
        <f t="shared" si="6"/>
        <v>No Discount</v>
      </c>
      <c r="I119" s="4">
        <f>IFERROR((Table2[[#This Row],[Sales]]-(Table2[[#This Row],[Sales]]*H119)), Table2[[#This Row],[Sales]])</f>
        <v>171.96350000000001</v>
      </c>
      <c r="J119" s="4">
        <f t="shared" si="7"/>
        <v>171.96350000000001</v>
      </c>
      <c r="K119" s="1" t="s">
        <v>10</v>
      </c>
      <c r="L119" s="1">
        <v>8.99</v>
      </c>
      <c r="M119" s="10">
        <f t="shared" si="5"/>
        <v>171.96350000000001</v>
      </c>
    </row>
    <row r="120" spans="1:13" x14ac:dyDescent="0.2">
      <c r="A120" s="1">
        <v>6016</v>
      </c>
      <c r="B120" s="2">
        <v>40928</v>
      </c>
      <c r="C120" s="1" t="s">
        <v>9</v>
      </c>
      <c r="D120" s="1">
        <v>19</v>
      </c>
      <c r="E120" s="4" t="str">
        <f t="shared" si="4"/>
        <v>Medium</v>
      </c>
      <c r="F120" s="4" t="str">
        <f>VLOOKUP(D120, lookup!$A$3:$B$12, 2, TRUE)</f>
        <v>Small-Medium</v>
      </c>
      <c r="G120" s="1">
        <v>208.28</v>
      </c>
      <c r="H120" s="4" t="str">
        <f t="shared" si="6"/>
        <v>No Discount</v>
      </c>
      <c r="I120" s="4">
        <f>IFERROR((Table2[[#This Row],[Sales]]-(Table2[[#This Row],[Sales]]*H120)), Table2[[#This Row],[Sales]])</f>
        <v>208.28</v>
      </c>
      <c r="J120" s="4">
        <f t="shared" si="7"/>
        <v>208.28</v>
      </c>
      <c r="K120" s="1" t="s">
        <v>10</v>
      </c>
      <c r="L120" s="1">
        <v>5.43</v>
      </c>
      <c r="M120" s="10">
        <f t="shared" si="5"/>
        <v>208.28</v>
      </c>
    </row>
    <row r="121" spans="1:13" x14ac:dyDescent="0.2">
      <c r="A121" s="1">
        <v>11428</v>
      </c>
      <c r="B121" s="2">
        <v>40929</v>
      </c>
      <c r="C121" s="1" t="s">
        <v>14</v>
      </c>
      <c r="D121" s="1">
        <v>16</v>
      </c>
      <c r="E121" s="4" t="str">
        <f t="shared" si="4"/>
        <v>Medium</v>
      </c>
      <c r="F121" s="4" t="str">
        <f>VLOOKUP(D121, lookup!$A$3:$B$12, 2, TRUE)</f>
        <v>Small-Medium</v>
      </c>
      <c r="G121" s="1">
        <v>1554.53</v>
      </c>
      <c r="H121" s="4" t="str">
        <f t="shared" si="6"/>
        <v>No Discount</v>
      </c>
      <c r="I121" s="4">
        <f>IFERROR((Table2[[#This Row],[Sales]]-(Table2[[#This Row],[Sales]]*H121)), Table2[[#This Row],[Sales]])</f>
        <v>1554.53</v>
      </c>
      <c r="J121" s="4">
        <f t="shared" si="7"/>
        <v>1554.53</v>
      </c>
      <c r="K121" s="1" t="s">
        <v>10</v>
      </c>
      <c r="L121" s="1">
        <v>19.989999999999998</v>
      </c>
      <c r="M121" s="10">
        <f t="shared" si="5"/>
        <v>1554.53</v>
      </c>
    </row>
    <row r="122" spans="1:13" x14ac:dyDescent="0.2">
      <c r="A122" s="1">
        <v>40706</v>
      </c>
      <c r="B122" s="2">
        <v>40929</v>
      </c>
      <c r="C122" s="1" t="s">
        <v>14</v>
      </c>
      <c r="D122" s="1">
        <v>40</v>
      </c>
      <c r="E122" s="4" t="str">
        <f t="shared" si="4"/>
        <v>Large</v>
      </c>
      <c r="F122" s="4" t="str">
        <f>VLOOKUP(D122, lookup!$A$3:$B$12, 2, TRUE)</f>
        <v>Extra Large</v>
      </c>
      <c r="G122" s="1">
        <v>111.04</v>
      </c>
      <c r="H122" s="4">
        <f t="shared" si="6"/>
        <v>0.01</v>
      </c>
      <c r="I122" s="4">
        <f>IFERROR((Table2[[#This Row],[Sales]]-(Table2[[#This Row],[Sales]]*H122)), Table2[[#This Row],[Sales]])</f>
        <v>109.92960000000001</v>
      </c>
      <c r="J122" s="4">
        <f t="shared" si="7"/>
        <v>110.54</v>
      </c>
      <c r="K122" s="1" t="s">
        <v>8</v>
      </c>
      <c r="L122" s="1">
        <v>0.5</v>
      </c>
      <c r="M122" s="10">
        <f t="shared" si="5"/>
        <v>111.04</v>
      </c>
    </row>
    <row r="123" spans="1:13" x14ac:dyDescent="0.2">
      <c r="A123" s="1">
        <v>55618</v>
      </c>
      <c r="B123" s="2">
        <v>40929</v>
      </c>
      <c r="C123" s="1" t="s">
        <v>14</v>
      </c>
      <c r="D123" s="1">
        <v>48</v>
      </c>
      <c r="E123" s="4" t="str">
        <f t="shared" si="4"/>
        <v>Large</v>
      </c>
      <c r="F123" s="4" t="str">
        <f>VLOOKUP(D123, lookup!$A$3:$B$12, 2, TRUE)</f>
        <v>XXX Large</v>
      </c>
      <c r="G123" s="1">
        <v>1494.232</v>
      </c>
      <c r="H123" s="4">
        <f t="shared" si="6"/>
        <v>0.01</v>
      </c>
      <c r="I123" s="4">
        <f>IFERROR((Table2[[#This Row],[Sales]]-(Table2[[#This Row],[Sales]]*H123)), Table2[[#This Row],[Sales]])</f>
        <v>1479.2896799999999</v>
      </c>
      <c r="J123" s="4">
        <f t="shared" si="7"/>
        <v>1492.982</v>
      </c>
      <c r="K123" s="1" t="s">
        <v>10</v>
      </c>
      <c r="L123" s="1">
        <v>1.25</v>
      </c>
      <c r="M123" s="10">
        <f t="shared" si="5"/>
        <v>1494.232</v>
      </c>
    </row>
    <row r="124" spans="1:13" x14ac:dyDescent="0.2">
      <c r="A124" s="1">
        <v>9761</v>
      </c>
      <c r="B124" s="2">
        <v>40930</v>
      </c>
      <c r="C124" s="1" t="s">
        <v>11</v>
      </c>
      <c r="D124" s="1">
        <v>23</v>
      </c>
      <c r="E124" s="4" t="str">
        <f t="shared" si="4"/>
        <v>Medium</v>
      </c>
      <c r="F124" s="4" t="str">
        <f>VLOOKUP(D124, lookup!$A$3:$B$12, 2, TRUE)</f>
        <v>Medium</v>
      </c>
      <c r="G124" s="1">
        <v>133.69</v>
      </c>
      <c r="H124" s="4" t="str">
        <f t="shared" si="6"/>
        <v>No Discount</v>
      </c>
      <c r="I124" s="4">
        <f>IFERROR((Table2[[#This Row],[Sales]]-(Table2[[#This Row],[Sales]]*H124)), Table2[[#This Row],[Sales]])</f>
        <v>133.69</v>
      </c>
      <c r="J124" s="4">
        <f t="shared" si="7"/>
        <v>133.69</v>
      </c>
      <c r="K124" s="1" t="s">
        <v>10</v>
      </c>
      <c r="L124" s="1">
        <v>7.15</v>
      </c>
      <c r="M124" s="10">
        <f t="shared" si="5"/>
        <v>133.69</v>
      </c>
    </row>
    <row r="125" spans="1:13" x14ac:dyDescent="0.2">
      <c r="A125" s="1">
        <v>44549</v>
      </c>
      <c r="B125" s="2">
        <v>40930</v>
      </c>
      <c r="C125" s="1" t="s">
        <v>14</v>
      </c>
      <c r="D125" s="1">
        <v>5</v>
      </c>
      <c r="E125" s="4" t="str">
        <f t="shared" si="4"/>
        <v>Small</v>
      </c>
      <c r="F125" s="4" t="str">
        <f>VLOOKUP(D125, lookup!$A$3:$B$12, 2, TRUE)</f>
        <v>Mini</v>
      </c>
      <c r="G125" s="1">
        <v>11.25</v>
      </c>
      <c r="H125" s="4" t="str">
        <f t="shared" si="6"/>
        <v>No Discount</v>
      </c>
      <c r="I125" s="4">
        <f>IFERROR((Table2[[#This Row],[Sales]]-(Table2[[#This Row],[Sales]]*H125)), Table2[[#This Row],[Sales]])</f>
        <v>11.25</v>
      </c>
      <c r="J125" s="4">
        <f t="shared" si="7"/>
        <v>11.25</v>
      </c>
      <c r="K125" s="1" t="s">
        <v>10</v>
      </c>
      <c r="L125" s="1">
        <v>1.49</v>
      </c>
      <c r="M125" s="10">
        <f t="shared" si="5"/>
        <v>11.25</v>
      </c>
    </row>
    <row r="126" spans="1:13" x14ac:dyDescent="0.2">
      <c r="A126" s="1">
        <v>9761</v>
      </c>
      <c r="B126" s="2">
        <v>40930</v>
      </c>
      <c r="C126" s="1" t="s">
        <v>11</v>
      </c>
      <c r="D126" s="1">
        <v>2</v>
      </c>
      <c r="E126" s="4" t="str">
        <f t="shared" si="4"/>
        <v>Small</v>
      </c>
      <c r="F126" s="4" t="str">
        <f>VLOOKUP(D126, lookup!$A$3:$B$12, 2, TRUE)</f>
        <v>Mini</v>
      </c>
      <c r="G126" s="1">
        <v>202.64</v>
      </c>
      <c r="H126" s="4" t="str">
        <f t="shared" si="6"/>
        <v>No Discount</v>
      </c>
      <c r="I126" s="4">
        <f>IFERROR((Table2[[#This Row],[Sales]]-(Table2[[#This Row],[Sales]]*H126)), Table2[[#This Row],[Sales]])</f>
        <v>202.64</v>
      </c>
      <c r="J126" s="4">
        <f t="shared" si="7"/>
        <v>202.64</v>
      </c>
      <c r="K126" s="1" t="s">
        <v>13</v>
      </c>
      <c r="L126" s="1">
        <v>14</v>
      </c>
      <c r="M126" s="10">
        <f t="shared" si="5"/>
        <v>202.64</v>
      </c>
    </row>
    <row r="127" spans="1:13" x14ac:dyDescent="0.2">
      <c r="A127" s="1">
        <v>28582</v>
      </c>
      <c r="B127" s="2">
        <v>40930</v>
      </c>
      <c r="C127" s="1" t="s">
        <v>11</v>
      </c>
      <c r="D127" s="1">
        <v>40</v>
      </c>
      <c r="E127" s="4" t="str">
        <f t="shared" si="4"/>
        <v>Large</v>
      </c>
      <c r="F127" s="4" t="str">
        <f>VLOOKUP(D127, lookup!$A$3:$B$12, 2, TRUE)</f>
        <v>Extra Large</v>
      </c>
      <c r="G127" s="1">
        <v>1500.17</v>
      </c>
      <c r="H127" s="4">
        <f t="shared" si="6"/>
        <v>0.01</v>
      </c>
      <c r="I127" s="4">
        <f>IFERROR((Table2[[#This Row],[Sales]]-(Table2[[#This Row],[Sales]]*H127)), Table2[[#This Row],[Sales]])</f>
        <v>1485.1683</v>
      </c>
      <c r="J127" s="4">
        <f t="shared" si="7"/>
        <v>1498.18</v>
      </c>
      <c r="K127" s="1" t="s">
        <v>8</v>
      </c>
      <c r="L127" s="1">
        <v>1.99</v>
      </c>
      <c r="M127" s="10">
        <f t="shared" si="5"/>
        <v>1500.17</v>
      </c>
    </row>
    <row r="128" spans="1:13" x14ac:dyDescent="0.2">
      <c r="A128" s="1">
        <v>28582</v>
      </c>
      <c r="B128" s="2">
        <v>40930</v>
      </c>
      <c r="C128" s="1" t="s">
        <v>11</v>
      </c>
      <c r="D128" s="1">
        <v>45</v>
      </c>
      <c r="E128" s="4" t="str">
        <f t="shared" si="4"/>
        <v>Large</v>
      </c>
      <c r="F128" s="4" t="str">
        <f>VLOOKUP(D128, lookup!$A$3:$B$12, 2, TRUE)</f>
        <v>XX Large</v>
      </c>
      <c r="G128" s="1">
        <v>377.31</v>
      </c>
      <c r="H128" s="4">
        <f t="shared" si="6"/>
        <v>0.01</v>
      </c>
      <c r="I128" s="4">
        <f>IFERROR((Table2[[#This Row],[Sales]]-(Table2[[#This Row],[Sales]]*H128)), Table2[[#This Row],[Sales]])</f>
        <v>373.5369</v>
      </c>
      <c r="J128" s="4">
        <f t="shared" si="7"/>
        <v>374.44</v>
      </c>
      <c r="K128" s="1" t="s">
        <v>10</v>
      </c>
      <c r="L128" s="1">
        <v>2.87</v>
      </c>
      <c r="M128" s="10">
        <f t="shared" si="5"/>
        <v>377.31</v>
      </c>
    </row>
    <row r="129" spans="1:13" x14ac:dyDescent="0.2">
      <c r="A129" s="1">
        <v>2688</v>
      </c>
      <c r="B129" s="2">
        <v>40931</v>
      </c>
      <c r="C129" s="1" t="s">
        <v>9</v>
      </c>
      <c r="D129" s="1">
        <v>11</v>
      </c>
      <c r="E129" s="4" t="str">
        <f t="shared" si="4"/>
        <v>Small</v>
      </c>
      <c r="F129" s="4" t="str">
        <f>VLOOKUP(D129, lookup!$A$3:$B$12, 2, TRUE)</f>
        <v>Small</v>
      </c>
      <c r="G129" s="1">
        <v>1559.4355</v>
      </c>
      <c r="H129" s="4" t="str">
        <f t="shared" si="6"/>
        <v>No Discount</v>
      </c>
      <c r="I129" s="4">
        <f>IFERROR((Table2[[#This Row],[Sales]]-(Table2[[#This Row],[Sales]]*H129)), Table2[[#This Row],[Sales]])</f>
        <v>1559.4355</v>
      </c>
      <c r="J129" s="4">
        <f t="shared" si="7"/>
        <v>1559.4355</v>
      </c>
      <c r="K129" s="1" t="s">
        <v>10</v>
      </c>
      <c r="L129" s="1">
        <v>3.9</v>
      </c>
      <c r="M129" s="10">
        <f t="shared" si="5"/>
        <v>1559.4355</v>
      </c>
    </row>
    <row r="130" spans="1:13" x14ac:dyDescent="0.2">
      <c r="A130" s="1">
        <v>2688</v>
      </c>
      <c r="B130" s="2">
        <v>40931</v>
      </c>
      <c r="C130" s="1" t="s">
        <v>9</v>
      </c>
      <c r="D130" s="1">
        <v>31</v>
      </c>
      <c r="E130" s="4" t="str">
        <f t="shared" ref="E130:E193" si="8">IF(D130&gt;=30, "Large", IF(D130&lt;=15, "Small","Medium"))</f>
        <v>Large</v>
      </c>
      <c r="F130" s="4" t="str">
        <f>VLOOKUP(D130, lookup!$A$3:$B$12, 2, TRUE)</f>
        <v>Large</v>
      </c>
      <c r="G130" s="1">
        <v>2080.0349999999999</v>
      </c>
      <c r="H130" s="4">
        <f t="shared" si="6"/>
        <v>0.01</v>
      </c>
      <c r="I130" s="4">
        <f>IFERROR((Table2[[#This Row],[Sales]]-(Table2[[#This Row],[Sales]]*H130)), Table2[[#This Row],[Sales]])</f>
        <v>2059.2346499999999</v>
      </c>
      <c r="J130" s="4">
        <f t="shared" si="7"/>
        <v>2080.0349999999999</v>
      </c>
      <c r="K130" s="1" t="s">
        <v>10</v>
      </c>
      <c r="L130" s="1">
        <v>1.25</v>
      </c>
      <c r="M130" s="10">
        <f t="shared" ref="M130:M193" si="9">IF(K130="Delivery Truck", J130, G130)</f>
        <v>2080.0349999999999</v>
      </c>
    </row>
    <row r="131" spans="1:13" x14ac:dyDescent="0.2">
      <c r="A131" s="1">
        <v>2688</v>
      </c>
      <c r="B131" s="2">
        <v>40931</v>
      </c>
      <c r="C131" s="1" t="s">
        <v>9</v>
      </c>
      <c r="D131" s="1">
        <v>7</v>
      </c>
      <c r="E131" s="4" t="str">
        <f t="shared" si="8"/>
        <v>Small</v>
      </c>
      <c r="F131" s="4" t="str">
        <f>VLOOKUP(D131, lookup!$A$3:$B$12, 2, TRUE)</f>
        <v>Extra Small</v>
      </c>
      <c r="G131" s="1">
        <v>145.41999999999999</v>
      </c>
      <c r="H131" s="4" t="str">
        <f t="shared" ref="H131:H194" si="10">IF(OR(F131="Large",F131="Extra Large",F131="XX Large",F131="XXX Large"), 0.01, "No Discount")</f>
        <v>No Discount</v>
      </c>
      <c r="I131" s="4">
        <f>IFERROR((Table2[[#This Row],[Sales]]-(Table2[[#This Row],[Sales]]*H131)), Table2[[#This Row],[Sales]])</f>
        <v>145.41999999999999</v>
      </c>
      <c r="J131" s="4">
        <f t="shared" ref="J131:J194" si="11">IF(OR(F131="XX Large", F131="XXX Large", F131="Extra Large"), G131-L131, G131)</f>
        <v>145.41999999999999</v>
      </c>
      <c r="K131" s="1" t="s">
        <v>10</v>
      </c>
      <c r="L131" s="1">
        <v>6.5</v>
      </c>
      <c r="M131" s="10">
        <f t="shared" si="9"/>
        <v>145.41999999999999</v>
      </c>
    </row>
    <row r="132" spans="1:13" x14ac:dyDescent="0.2">
      <c r="A132" s="1">
        <v>41441</v>
      </c>
      <c r="B132" s="2">
        <v>40931</v>
      </c>
      <c r="C132" s="1" t="s">
        <v>14</v>
      </c>
      <c r="D132" s="1">
        <v>41</v>
      </c>
      <c r="E132" s="4" t="str">
        <f t="shared" si="8"/>
        <v>Large</v>
      </c>
      <c r="F132" s="4" t="str">
        <f>VLOOKUP(D132, lookup!$A$3:$B$12, 2, TRUE)</f>
        <v>XX Large</v>
      </c>
      <c r="G132" s="1">
        <v>221.08</v>
      </c>
      <c r="H132" s="4">
        <f t="shared" si="10"/>
        <v>0.01</v>
      </c>
      <c r="I132" s="4">
        <f>IFERROR((Table2[[#This Row],[Sales]]-(Table2[[#This Row],[Sales]]*H132)), Table2[[#This Row],[Sales]])</f>
        <v>218.86920000000001</v>
      </c>
      <c r="J132" s="4">
        <f t="shared" si="11"/>
        <v>215.4</v>
      </c>
      <c r="K132" s="1" t="s">
        <v>10</v>
      </c>
      <c r="L132" s="1">
        <v>5.68</v>
      </c>
      <c r="M132" s="10">
        <f t="shared" si="9"/>
        <v>221.08</v>
      </c>
    </row>
    <row r="133" spans="1:13" x14ac:dyDescent="0.2">
      <c r="A133" s="1">
        <v>6373</v>
      </c>
      <c r="B133" s="2">
        <v>40931</v>
      </c>
      <c r="C133" s="1" t="s">
        <v>11</v>
      </c>
      <c r="D133" s="1">
        <v>1</v>
      </c>
      <c r="E133" s="4" t="str">
        <f t="shared" si="8"/>
        <v>Small</v>
      </c>
      <c r="F133" s="4" t="str">
        <f>VLOOKUP(D133, lookup!$A$3:$B$12, 2, TRUE)</f>
        <v>Mini</v>
      </c>
      <c r="G133" s="1">
        <v>62.77</v>
      </c>
      <c r="H133" s="4" t="str">
        <f t="shared" si="10"/>
        <v>No Discount</v>
      </c>
      <c r="I133" s="4">
        <f>IFERROR((Table2[[#This Row],[Sales]]-(Table2[[#This Row],[Sales]]*H133)), Table2[[#This Row],[Sales]])</f>
        <v>62.77</v>
      </c>
      <c r="J133" s="4">
        <f t="shared" si="11"/>
        <v>62.77</v>
      </c>
      <c r="K133" s="1" t="s">
        <v>10</v>
      </c>
      <c r="L133" s="1">
        <v>4.5</v>
      </c>
      <c r="M133" s="10">
        <f t="shared" si="9"/>
        <v>62.77</v>
      </c>
    </row>
    <row r="134" spans="1:13" x14ac:dyDescent="0.2">
      <c r="A134" s="1">
        <v>46243</v>
      </c>
      <c r="B134" s="2">
        <v>40932</v>
      </c>
      <c r="C134" s="1" t="s">
        <v>7</v>
      </c>
      <c r="D134" s="1">
        <v>1</v>
      </c>
      <c r="E134" s="4" t="str">
        <f t="shared" si="8"/>
        <v>Small</v>
      </c>
      <c r="F134" s="4" t="str">
        <f>VLOOKUP(D134, lookup!$A$3:$B$12, 2, TRUE)</f>
        <v>Mini</v>
      </c>
      <c r="G134" s="1">
        <v>3.63</v>
      </c>
      <c r="H134" s="4" t="str">
        <f t="shared" si="10"/>
        <v>No Discount</v>
      </c>
      <c r="I134" s="4">
        <f>IFERROR((Table2[[#This Row],[Sales]]-(Table2[[#This Row],[Sales]]*H134)), Table2[[#This Row],[Sales]])</f>
        <v>3.63</v>
      </c>
      <c r="J134" s="4">
        <f t="shared" si="11"/>
        <v>3.63</v>
      </c>
      <c r="K134" s="1" t="s">
        <v>10</v>
      </c>
      <c r="L134" s="1">
        <v>0.7</v>
      </c>
      <c r="M134" s="10">
        <f t="shared" si="9"/>
        <v>3.63</v>
      </c>
    </row>
    <row r="135" spans="1:13" x14ac:dyDescent="0.2">
      <c r="A135" s="1">
        <v>46243</v>
      </c>
      <c r="B135" s="2">
        <v>40932</v>
      </c>
      <c r="C135" s="1" t="s">
        <v>7</v>
      </c>
      <c r="D135" s="1">
        <v>31</v>
      </c>
      <c r="E135" s="4" t="str">
        <f t="shared" si="8"/>
        <v>Large</v>
      </c>
      <c r="F135" s="4" t="str">
        <f>VLOOKUP(D135, lookup!$A$3:$B$12, 2, TRUE)</f>
        <v>Large</v>
      </c>
      <c r="G135" s="1">
        <v>614.35</v>
      </c>
      <c r="H135" s="4">
        <f t="shared" si="10"/>
        <v>0.01</v>
      </c>
      <c r="I135" s="4">
        <f>IFERROR((Table2[[#This Row],[Sales]]-(Table2[[#This Row],[Sales]]*H135)), Table2[[#This Row],[Sales]])</f>
        <v>608.20650000000001</v>
      </c>
      <c r="J135" s="4">
        <f t="shared" si="11"/>
        <v>614.35</v>
      </c>
      <c r="K135" s="1" t="s">
        <v>8</v>
      </c>
      <c r="L135" s="1">
        <v>9.0299999999999994</v>
      </c>
      <c r="M135" s="10">
        <f t="shared" si="9"/>
        <v>614.35</v>
      </c>
    </row>
    <row r="136" spans="1:13" x14ac:dyDescent="0.2">
      <c r="A136" s="1">
        <v>44647</v>
      </c>
      <c r="B136" s="2">
        <v>40932</v>
      </c>
      <c r="C136" s="1" t="s">
        <v>7</v>
      </c>
      <c r="D136" s="1">
        <v>24</v>
      </c>
      <c r="E136" s="4" t="str">
        <f t="shared" si="8"/>
        <v>Medium</v>
      </c>
      <c r="F136" s="4" t="str">
        <f>VLOOKUP(D136, lookup!$A$3:$B$12, 2, TRUE)</f>
        <v>Medium</v>
      </c>
      <c r="G136" s="1">
        <v>302.91000000000003</v>
      </c>
      <c r="H136" s="4" t="str">
        <f t="shared" si="10"/>
        <v>No Discount</v>
      </c>
      <c r="I136" s="4">
        <f>IFERROR((Table2[[#This Row],[Sales]]-(Table2[[#This Row],[Sales]]*H136)), Table2[[#This Row],[Sales]])</f>
        <v>302.91000000000003</v>
      </c>
      <c r="J136" s="4">
        <f t="shared" si="11"/>
        <v>302.91000000000003</v>
      </c>
      <c r="K136" s="1" t="s">
        <v>10</v>
      </c>
      <c r="L136" s="1">
        <v>6.13</v>
      </c>
      <c r="M136" s="10">
        <f t="shared" si="9"/>
        <v>302.91000000000003</v>
      </c>
    </row>
    <row r="137" spans="1:13" x14ac:dyDescent="0.2">
      <c r="A137" s="1">
        <v>44647</v>
      </c>
      <c r="B137" s="2">
        <v>40932</v>
      </c>
      <c r="C137" s="1" t="s">
        <v>7</v>
      </c>
      <c r="D137" s="1">
        <v>47</v>
      </c>
      <c r="E137" s="4" t="str">
        <f t="shared" si="8"/>
        <v>Large</v>
      </c>
      <c r="F137" s="4" t="str">
        <f>VLOOKUP(D137, lookup!$A$3:$B$12, 2, TRUE)</f>
        <v>XXX Large</v>
      </c>
      <c r="G137" s="1">
        <v>23239.96</v>
      </c>
      <c r="H137" s="4">
        <f t="shared" si="10"/>
        <v>0.01</v>
      </c>
      <c r="I137" s="4">
        <f>IFERROR((Table2[[#This Row],[Sales]]-(Table2[[#This Row],[Sales]]*H137)), Table2[[#This Row],[Sales]])</f>
        <v>23007.560399999998</v>
      </c>
      <c r="J137" s="4">
        <f t="shared" si="11"/>
        <v>23213.96</v>
      </c>
      <c r="K137" s="1" t="s">
        <v>13</v>
      </c>
      <c r="L137" s="1">
        <v>26</v>
      </c>
      <c r="M137" s="10">
        <f t="shared" si="9"/>
        <v>23213.96</v>
      </c>
    </row>
    <row r="138" spans="1:13" x14ac:dyDescent="0.2">
      <c r="A138" s="1">
        <v>46243</v>
      </c>
      <c r="B138" s="2">
        <v>40932</v>
      </c>
      <c r="C138" s="1" t="s">
        <v>7</v>
      </c>
      <c r="D138" s="1">
        <v>31</v>
      </c>
      <c r="E138" s="4" t="str">
        <f t="shared" si="8"/>
        <v>Large</v>
      </c>
      <c r="F138" s="4" t="str">
        <f>VLOOKUP(D138, lookup!$A$3:$B$12, 2, TRUE)</f>
        <v>Large</v>
      </c>
      <c r="G138" s="1">
        <v>172.99</v>
      </c>
      <c r="H138" s="4">
        <f t="shared" si="10"/>
        <v>0.01</v>
      </c>
      <c r="I138" s="4">
        <f>IFERROR((Table2[[#This Row],[Sales]]-(Table2[[#This Row],[Sales]]*H138)), Table2[[#This Row],[Sales]])</f>
        <v>171.26010000000002</v>
      </c>
      <c r="J138" s="4">
        <f t="shared" si="11"/>
        <v>172.99</v>
      </c>
      <c r="K138" s="1" t="s">
        <v>10</v>
      </c>
      <c r="L138" s="1">
        <v>1</v>
      </c>
      <c r="M138" s="10">
        <f t="shared" si="9"/>
        <v>172.99</v>
      </c>
    </row>
    <row r="139" spans="1:13" x14ac:dyDescent="0.2">
      <c r="A139" s="1">
        <v>26053</v>
      </c>
      <c r="B139" s="2">
        <v>40932</v>
      </c>
      <c r="C139" s="1" t="s">
        <v>7</v>
      </c>
      <c r="D139" s="1">
        <v>48</v>
      </c>
      <c r="E139" s="4" t="str">
        <f t="shared" si="8"/>
        <v>Large</v>
      </c>
      <c r="F139" s="4" t="str">
        <f>VLOOKUP(D139, lookup!$A$3:$B$12, 2, TRUE)</f>
        <v>XXX Large</v>
      </c>
      <c r="G139" s="1">
        <v>878.75</v>
      </c>
      <c r="H139" s="4">
        <f t="shared" si="10"/>
        <v>0.01</v>
      </c>
      <c r="I139" s="4">
        <f>IFERROR((Table2[[#This Row],[Sales]]-(Table2[[#This Row],[Sales]]*H139)), Table2[[#This Row],[Sales]])</f>
        <v>869.96249999999998</v>
      </c>
      <c r="J139" s="4">
        <f t="shared" si="11"/>
        <v>869.72</v>
      </c>
      <c r="K139" s="1" t="s">
        <v>8</v>
      </c>
      <c r="L139" s="1">
        <v>9.0299999999999994</v>
      </c>
      <c r="M139" s="10">
        <f t="shared" si="9"/>
        <v>878.75</v>
      </c>
    </row>
    <row r="140" spans="1:13" x14ac:dyDescent="0.2">
      <c r="A140" s="1">
        <v>26759</v>
      </c>
      <c r="B140" s="2">
        <v>40933</v>
      </c>
      <c r="C140" s="1" t="s">
        <v>11</v>
      </c>
      <c r="D140" s="1">
        <v>30</v>
      </c>
      <c r="E140" s="4" t="str">
        <f t="shared" si="8"/>
        <v>Large</v>
      </c>
      <c r="F140" s="4" t="str">
        <f>VLOOKUP(D140, lookup!$A$3:$B$12, 2, TRUE)</f>
        <v>Medium-Large</v>
      </c>
      <c r="G140" s="1">
        <v>251.11</v>
      </c>
      <c r="H140" s="4" t="str">
        <f t="shared" si="10"/>
        <v>No Discount</v>
      </c>
      <c r="I140" s="4">
        <f>IFERROR((Table2[[#This Row],[Sales]]-(Table2[[#This Row],[Sales]]*H140)), Table2[[#This Row],[Sales]])</f>
        <v>251.11</v>
      </c>
      <c r="J140" s="4">
        <f t="shared" si="11"/>
        <v>251.11</v>
      </c>
      <c r="K140" s="1" t="s">
        <v>10</v>
      </c>
      <c r="L140" s="1">
        <v>4.71</v>
      </c>
      <c r="M140" s="10">
        <f t="shared" si="9"/>
        <v>251.11</v>
      </c>
    </row>
    <row r="141" spans="1:13" x14ac:dyDescent="0.2">
      <c r="A141" s="1">
        <v>54177</v>
      </c>
      <c r="B141" s="2">
        <v>40933</v>
      </c>
      <c r="C141" s="1" t="s">
        <v>12</v>
      </c>
      <c r="D141" s="1">
        <v>12</v>
      </c>
      <c r="E141" s="4" t="str">
        <f t="shared" si="8"/>
        <v>Small</v>
      </c>
      <c r="F141" s="4" t="str">
        <f>VLOOKUP(D141, lookup!$A$3:$B$12, 2, TRUE)</f>
        <v>Small</v>
      </c>
      <c r="G141" s="1">
        <v>480.73</v>
      </c>
      <c r="H141" s="4" t="str">
        <f t="shared" si="10"/>
        <v>No Discount</v>
      </c>
      <c r="I141" s="4">
        <f>IFERROR((Table2[[#This Row],[Sales]]-(Table2[[#This Row],[Sales]]*H141)), Table2[[#This Row],[Sales]])</f>
        <v>480.73</v>
      </c>
      <c r="J141" s="4">
        <f t="shared" si="11"/>
        <v>480.73</v>
      </c>
      <c r="K141" s="1" t="s">
        <v>10</v>
      </c>
      <c r="L141" s="1">
        <v>2.99</v>
      </c>
      <c r="M141" s="10">
        <f t="shared" si="9"/>
        <v>480.73</v>
      </c>
    </row>
    <row r="142" spans="1:13" x14ac:dyDescent="0.2">
      <c r="A142" s="1">
        <v>54177</v>
      </c>
      <c r="B142" s="2">
        <v>40933</v>
      </c>
      <c r="C142" s="1" t="s">
        <v>12</v>
      </c>
      <c r="D142" s="1">
        <v>25</v>
      </c>
      <c r="E142" s="4" t="str">
        <f t="shared" si="8"/>
        <v>Medium</v>
      </c>
      <c r="F142" s="4" t="str">
        <f>VLOOKUP(D142, lookup!$A$3:$B$12, 2, TRUE)</f>
        <v>Medium</v>
      </c>
      <c r="G142" s="1">
        <v>159</v>
      </c>
      <c r="H142" s="4" t="str">
        <f t="shared" si="10"/>
        <v>No Discount</v>
      </c>
      <c r="I142" s="4">
        <f>IFERROR((Table2[[#This Row],[Sales]]-(Table2[[#This Row],[Sales]]*H142)), Table2[[#This Row],[Sales]])</f>
        <v>159</v>
      </c>
      <c r="J142" s="4">
        <f t="shared" si="11"/>
        <v>159</v>
      </c>
      <c r="K142" s="1" t="s">
        <v>10</v>
      </c>
      <c r="L142" s="1">
        <v>7.37</v>
      </c>
      <c r="M142" s="10">
        <f t="shared" si="9"/>
        <v>159</v>
      </c>
    </row>
    <row r="143" spans="1:13" x14ac:dyDescent="0.2">
      <c r="A143" s="1">
        <v>48003</v>
      </c>
      <c r="B143" s="2">
        <v>40934</v>
      </c>
      <c r="C143" s="1" t="s">
        <v>14</v>
      </c>
      <c r="D143" s="1">
        <v>12</v>
      </c>
      <c r="E143" s="4" t="str">
        <f t="shared" si="8"/>
        <v>Small</v>
      </c>
      <c r="F143" s="4" t="str">
        <f>VLOOKUP(D143, lookup!$A$3:$B$12, 2, TRUE)</f>
        <v>Small</v>
      </c>
      <c r="G143" s="1">
        <v>88.06</v>
      </c>
      <c r="H143" s="4" t="str">
        <f t="shared" si="10"/>
        <v>No Discount</v>
      </c>
      <c r="I143" s="4">
        <f>IFERROR((Table2[[#This Row],[Sales]]-(Table2[[#This Row],[Sales]]*H143)), Table2[[#This Row],[Sales]])</f>
        <v>88.06</v>
      </c>
      <c r="J143" s="4">
        <f t="shared" si="11"/>
        <v>88.06</v>
      </c>
      <c r="K143" s="1" t="s">
        <v>10</v>
      </c>
      <c r="L143" s="1">
        <v>9.68</v>
      </c>
      <c r="M143" s="10">
        <f t="shared" si="9"/>
        <v>88.06</v>
      </c>
    </row>
    <row r="144" spans="1:13" x14ac:dyDescent="0.2">
      <c r="A144" s="1">
        <v>32966</v>
      </c>
      <c r="B144" s="2">
        <v>40934</v>
      </c>
      <c r="C144" s="1" t="s">
        <v>7</v>
      </c>
      <c r="D144" s="1">
        <v>4</v>
      </c>
      <c r="E144" s="4" t="str">
        <f t="shared" si="8"/>
        <v>Small</v>
      </c>
      <c r="F144" s="4" t="str">
        <f>VLOOKUP(D144, lookup!$A$3:$B$12, 2, TRUE)</f>
        <v>Mini</v>
      </c>
      <c r="G144" s="1">
        <v>1035.2</v>
      </c>
      <c r="H144" s="4" t="str">
        <f t="shared" si="10"/>
        <v>No Discount</v>
      </c>
      <c r="I144" s="4">
        <f>IFERROR((Table2[[#This Row],[Sales]]-(Table2[[#This Row],[Sales]]*H144)), Table2[[#This Row],[Sales]])</f>
        <v>1035.2</v>
      </c>
      <c r="J144" s="4">
        <f t="shared" si="11"/>
        <v>1035.2</v>
      </c>
      <c r="K144" s="1" t="s">
        <v>13</v>
      </c>
      <c r="L144" s="1">
        <v>28.06</v>
      </c>
      <c r="M144" s="10">
        <f t="shared" si="9"/>
        <v>1035.2</v>
      </c>
    </row>
    <row r="145" spans="1:13" x14ac:dyDescent="0.2">
      <c r="A145" s="1">
        <v>28129</v>
      </c>
      <c r="B145" s="2">
        <v>40934</v>
      </c>
      <c r="C145" s="1" t="s">
        <v>14</v>
      </c>
      <c r="D145" s="1">
        <v>5</v>
      </c>
      <c r="E145" s="4" t="str">
        <f t="shared" si="8"/>
        <v>Small</v>
      </c>
      <c r="F145" s="4" t="str">
        <f>VLOOKUP(D145, lookup!$A$3:$B$12, 2, TRUE)</f>
        <v>Mini</v>
      </c>
      <c r="G145" s="1">
        <v>107.41</v>
      </c>
      <c r="H145" s="4" t="str">
        <f t="shared" si="10"/>
        <v>No Discount</v>
      </c>
      <c r="I145" s="4">
        <f>IFERROR((Table2[[#This Row],[Sales]]-(Table2[[#This Row],[Sales]]*H145)), Table2[[#This Row],[Sales]])</f>
        <v>107.41</v>
      </c>
      <c r="J145" s="4">
        <f t="shared" si="11"/>
        <v>107.41</v>
      </c>
      <c r="K145" s="1" t="s">
        <v>10</v>
      </c>
      <c r="L145" s="1">
        <v>5.86</v>
      </c>
      <c r="M145" s="10">
        <f t="shared" si="9"/>
        <v>107.41</v>
      </c>
    </row>
    <row r="146" spans="1:13" x14ac:dyDescent="0.2">
      <c r="A146" s="1">
        <v>48003</v>
      </c>
      <c r="B146" s="2">
        <v>40934</v>
      </c>
      <c r="C146" s="1" t="s">
        <v>14</v>
      </c>
      <c r="D146" s="1">
        <v>30</v>
      </c>
      <c r="E146" s="4" t="str">
        <f t="shared" si="8"/>
        <v>Large</v>
      </c>
      <c r="F146" s="4" t="str">
        <f>VLOOKUP(D146, lookup!$A$3:$B$12, 2, TRUE)</f>
        <v>Medium-Large</v>
      </c>
      <c r="G146" s="1">
        <v>183.33</v>
      </c>
      <c r="H146" s="4" t="str">
        <f t="shared" si="10"/>
        <v>No Discount</v>
      </c>
      <c r="I146" s="4">
        <f>IFERROR((Table2[[#This Row],[Sales]]-(Table2[[#This Row],[Sales]]*H146)), Table2[[#This Row],[Sales]])</f>
        <v>183.33</v>
      </c>
      <c r="J146" s="4">
        <f t="shared" si="11"/>
        <v>183.33</v>
      </c>
      <c r="K146" s="1" t="s">
        <v>10</v>
      </c>
      <c r="L146" s="1">
        <v>4.38</v>
      </c>
      <c r="M146" s="10">
        <f t="shared" si="9"/>
        <v>183.33</v>
      </c>
    </row>
    <row r="147" spans="1:13" x14ac:dyDescent="0.2">
      <c r="A147" s="1">
        <v>32966</v>
      </c>
      <c r="B147" s="2">
        <v>40934</v>
      </c>
      <c r="C147" s="1" t="s">
        <v>7</v>
      </c>
      <c r="D147" s="1">
        <v>43</v>
      </c>
      <c r="E147" s="4" t="str">
        <f t="shared" si="8"/>
        <v>Large</v>
      </c>
      <c r="F147" s="4" t="str">
        <f>VLOOKUP(D147, lookup!$A$3:$B$12, 2, TRUE)</f>
        <v>XX Large</v>
      </c>
      <c r="G147" s="1">
        <v>74.17</v>
      </c>
      <c r="H147" s="4">
        <f t="shared" si="10"/>
        <v>0.01</v>
      </c>
      <c r="I147" s="4">
        <f>IFERROR((Table2[[#This Row],[Sales]]-(Table2[[#This Row],[Sales]]*H147)), Table2[[#This Row],[Sales]])</f>
        <v>73.428300000000007</v>
      </c>
      <c r="J147" s="4">
        <f t="shared" si="11"/>
        <v>72.88</v>
      </c>
      <c r="K147" s="1" t="s">
        <v>10</v>
      </c>
      <c r="L147" s="1">
        <v>1.29</v>
      </c>
      <c r="M147" s="10">
        <f t="shared" si="9"/>
        <v>74.17</v>
      </c>
    </row>
    <row r="148" spans="1:13" x14ac:dyDescent="0.2">
      <c r="A148" s="1">
        <v>36418</v>
      </c>
      <c r="B148" s="2">
        <v>40935</v>
      </c>
      <c r="C148" s="1" t="s">
        <v>11</v>
      </c>
      <c r="D148" s="1">
        <v>33</v>
      </c>
      <c r="E148" s="4" t="str">
        <f t="shared" si="8"/>
        <v>Large</v>
      </c>
      <c r="F148" s="4" t="str">
        <f>VLOOKUP(D148, lookup!$A$3:$B$12, 2, TRUE)</f>
        <v>Large</v>
      </c>
      <c r="G148" s="1">
        <v>207.92</v>
      </c>
      <c r="H148" s="4">
        <f t="shared" si="10"/>
        <v>0.01</v>
      </c>
      <c r="I148" s="4">
        <f>IFERROR((Table2[[#This Row],[Sales]]-(Table2[[#This Row],[Sales]]*H148)), Table2[[#This Row],[Sales]])</f>
        <v>205.8408</v>
      </c>
      <c r="J148" s="4">
        <f t="shared" si="11"/>
        <v>207.92</v>
      </c>
      <c r="K148" s="1" t="s">
        <v>8</v>
      </c>
      <c r="L148" s="1">
        <v>6.97</v>
      </c>
      <c r="M148" s="10">
        <f t="shared" si="9"/>
        <v>207.92</v>
      </c>
    </row>
    <row r="149" spans="1:13" x14ac:dyDescent="0.2">
      <c r="A149" s="1">
        <v>41760</v>
      </c>
      <c r="B149" s="2">
        <v>40935</v>
      </c>
      <c r="C149" s="1" t="s">
        <v>7</v>
      </c>
      <c r="D149" s="1">
        <v>22</v>
      </c>
      <c r="E149" s="4" t="str">
        <f t="shared" si="8"/>
        <v>Medium</v>
      </c>
      <c r="F149" s="4" t="str">
        <f>VLOOKUP(D149, lookup!$A$3:$B$12, 2, TRUE)</f>
        <v>Medium</v>
      </c>
      <c r="G149" s="1">
        <v>247.45</v>
      </c>
      <c r="H149" s="4" t="str">
        <f t="shared" si="10"/>
        <v>No Discount</v>
      </c>
      <c r="I149" s="4">
        <f>IFERROR((Table2[[#This Row],[Sales]]-(Table2[[#This Row],[Sales]]*H149)), Table2[[#This Row],[Sales]])</f>
        <v>247.45</v>
      </c>
      <c r="J149" s="4">
        <f t="shared" si="11"/>
        <v>247.45</v>
      </c>
      <c r="K149" s="1" t="s">
        <v>10</v>
      </c>
      <c r="L149" s="1">
        <v>12.52</v>
      </c>
      <c r="M149" s="10">
        <f t="shared" si="9"/>
        <v>247.45</v>
      </c>
    </row>
    <row r="150" spans="1:13" x14ac:dyDescent="0.2">
      <c r="A150" s="1">
        <v>41760</v>
      </c>
      <c r="B150" s="2">
        <v>40935</v>
      </c>
      <c r="C150" s="1" t="s">
        <v>7</v>
      </c>
      <c r="D150" s="1">
        <v>21</v>
      </c>
      <c r="E150" s="4" t="str">
        <f t="shared" si="8"/>
        <v>Medium</v>
      </c>
      <c r="F150" s="4" t="str">
        <f>VLOOKUP(D150, lookup!$A$3:$B$12, 2, TRUE)</f>
        <v>Medium</v>
      </c>
      <c r="G150" s="1">
        <v>6688.66</v>
      </c>
      <c r="H150" s="4" t="str">
        <f t="shared" si="10"/>
        <v>No Discount</v>
      </c>
      <c r="I150" s="4">
        <f>IFERROR((Table2[[#This Row],[Sales]]-(Table2[[#This Row],[Sales]]*H150)), Table2[[#This Row],[Sales]])</f>
        <v>6688.66</v>
      </c>
      <c r="J150" s="4">
        <f t="shared" si="11"/>
        <v>6688.66</v>
      </c>
      <c r="K150" s="1" t="s">
        <v>10</v>
      </c>
      <c r="L150" s="1">
        <v>19.989999999999998</v>
      </c>
      <c r="M150" s="10">
        <f t="shared" si="9"/>
        <v>6688.66</v>
      </c>
    </row>
    <row r="151" spans="1:13" x14ac:dyDescent="0.2">
      <c r="A151" s="1">
        <v>41760</v>
      </c>
      <c r="B151" s="2">
        <v>40935</v>
      </c>
      <c r="C151" s="1" t="s">
        <v>7</v>
      </c>
      <c r="D151" s="1">
        <v>40</v>
      </c>
      <c r="E151" s="4" t="str">
        <f t="shared" si="8"/>
        <v>Large</v>
      </c>
      <c r="F151" s="4" t="str">
        <f>VLOOKUP(D151, lookup!$A$3:$B$12, 2, TRUE)</f>
        <v>Extra Large</v>
      </c>
      <c r="G151" s="1">
        <v>3232.1334999999999</v>
      </c>
      <c r="H151" s="4">
        <f t="shared" si="10"/>
        <v>0.01</v>
      </c>
      <c r="I151" s="4">
        <f>IFERROR((Table2[[#This Row],[Sales]]-(Table2[[#This Row],[Sales]]*H151)), Table2[[#This Row],[Sales]])</f>
        <v>3199.8121649999998</v>
      </c>
      <c r="J151" s="4">
        <f t="shared" si="11"/>
        <v>3223.1435000000001</v>
      </c>
      <c r="K151" s="1" t="s">
        <v>10</v>
      </c>
      <c r="L151" s="1">
        <v>8.99</v>
      </c>
      <c r="M151" s="10">
        <f t="shared" si="9"/>
        <v>3232.1334999999999</v>
      </c>
    </row>
    <row r="152" spans="1:13" x14ac:dyDescent="0.2">
      <c r="A152" s="1">
        <v>4804</v>
      </c>
      <c r="B152" s="2">
        <v>40935</v>
      </c>
      <c r="C152" s="1" t="s">
        <v>9</v>
      </c>
      <c r="D152" s="1">
        <v>13</v>
      </c>
      <c r="E152" s="4" t="str">
        <f t="shared" si="8"/>
        <v>Small</v>
      </c>
      <c r="F152" s="4" t="str">
        <f>VLOOKUP(D152, lookup!$A$3:$B$12, 2, TRUE)</f>
        <v>Small</v>
      </c>
      <c r="G152" s="1">
        <v>463.83</v>
      </c>
      <c r="H152" s="4" t="str">
        <f t="shared" si="10"/>
        <v>No Discount</v>
      </c>
      <c r="I152" s="4">
        <f>IFERROR((Table2[[#This Row],[Sales]]-(Table2[[#This Row],[Sales]]*H152)), Table2[[#This Row],[Sales]])</f>
        <v>463.83</v>
      </c>
      <c r="J152" s="4">
        <f t="shared" si="11"/>
        <v>463.83</v>
      </c>
      <c r="K152" s="1" t="s">
        <v>10</v>
      </c>
      <c r="L152" s="1">
        <v>1.99</v>
      </c>
      <c r="M152" s="10">
        <f t="shared" si="9"/>
        <v>463.83</v>
      </c>
    </row>
    <row r="153" spans="1:13" x14ac:dyDescent="0.2">
      <c r="A153" s="1">
        <v>31170</v>
      </c>
      <c r="B153" s="2">
        <v>40935</v>
      </c>
      <c r="C153" s="1" t="s">
        <v>14</v>
      </c>
      <c r="D153" s="1">
        <v>32</v>
      </c>
      <c r="E153" s="4" t="str">
        <f t="shared" si="8"/>
        <v>Large</v>
      </c>
      <c r="F153" s="4" t="str">
        <f>VLOOKUP(D153, lookup!$A$3:$B$12, 2, TRUE)</f>
        <v>Large</v>
      </c>
      <c r="G153" s="1">
        <v>320.57</v>
      </c>
      <c r="H153" s="4">
        <f t="shared" si="10"/>
        <v>0.01</v>
      </c>
      <c r="I153" s="4">
        <f>IFERROR((Table2[[#This Row],[Sales]]-(Table2[[#This Row],[Sales]]*H153)), Table2[[#This Row],[Sales]])</f>
        <v>317.36430000000001</v>
      </c>
      <c r="J153" s="4">
        <f t="shared" si="11"/>
        <v>320.57</v>
      </c>
      <c r="K153" s="1" t="s">
        <v>10</v>
      </c>
      <c r="L153" s="1">
        <v>1.99</v>
      </c>
      <c r="M153" s="10">
        <f t="shared" si="9"/>
        <v>320.57</v>
      </c>
    </row>
    <row r="154" spans="1:13" x14ac:dyDescent="0.2">
      <c r="A154" s="1">
        <v>41760</v>
      </c>
      <c r="B154" s="2">
        <v>40935</v>
      </c>
      <c r="C154" s="1" t="s">
        <v>7</v>
      </c>
      <c r="D154" s="1">
        <v>7</v>
      </c>
      <c r="E154" s="4" t="str">
        <f t="shared" si="8"/>
        <v>Small</v>
      </c>
      <c r="F154" s="4" t="str">
        <f>VLOOKUP(D154, lookup!$A$3:$B$12, 2, TRUE)</f>
        <v>Extra Small</v>
      </c>
      <c r="G154" s="1">
        <v>685.72050000000002</v>
      </c>
      <c r="H154" s="4" t="str">
        <f t="shared" si="10"/>
        <v>No Discount</v>
      </c>
      <c r="I154" s="4">
        <f>IFERROR((Table2[[#This Row],[Sales]]-(Table2[[#This Row],[Sales]]*H154)), Table2[[#This Row],[Sales]])</f>
        <v>685.72050000000002</v>
      </c>
      <c r="J154" s="4">
        <f t="shared" si="11"/>
        <v>685.72050000000002</v>
      </c>
      <c r="K154" s="1" t="s">
        <v>10</v>
      </c>
      <c r="L154" s="1">
        <v>2.5</v>
      </c>
      <c r="M154" s="10">
        <f t="shared" si="9"/>
        <v>685.72050000000002</v>
      </c>
    </row>
    <row r="155" spans="1:13" x14ac:dyDescent="0.2">
      <c r="A155" s="1">
        <v>45984</v>
      </c>
      <c r="B155" s="2">
        <v>40935</v>
      </c>
      <c r="C155" s="1" t="s">
        <v>14</v>
      </c>
      <c r="D155" s="1">
        <v>27</v>
      </c>
      <c r="E155" s="4" t="str">
        <f t="shared" si="8"/>
        <v>Medium</v>
      </c>
      <c r="F155" s="4" t="str">
        <f>VLOOKUP(D155, lookup!$A$3:$B$12, 2, TRUE)</f>
        <v>Medium-Large</v>
      </c>
      <c r="G155" s="1">
        <v>80.33</v>
      </c>
      <c r="H155" s="4" t="str">
        <f t="shared" si="10"/>
        <v>No Discount</v>
      </c>
      <c r="I155" s="4">
        <f>IFERROR((Table2[[#This Row],[Sales]]-(Table2[[#This Row],[Sales]]*H155)), Table2[[#This Row],[Sales]])</f>
        <v>80.33</v>
      </c>
      <c r="J155" s="4">
        <f t="shared" si="11"/>
        <v>80.33</v>
      </c>
      <c r="K155" s="1" t="s">
        <v>10</v>
      </c>
      <c r="L155" s="1">
        <v>0.96</v>
      </c>
      <c r="M155" s="10">
        <f t="shared" si="9"/>
        <v>80.33</v>
      </c>
    </row>
    <row r="156" spans="1:13" x14ac:dyDescent="0.2">
      <c r="A156" s="1">
        <v>46852</v>
      </c>
      <c r="B156" s="2">
        <v>40936</v>
      </c>
      <c r="C156" s="1" t="s">
        <v>11</v>
      </c>
      <c r="D156" s="1">
        <v>46</v>
      </c>
      <c r="E156" s="4" t="str">
        <f t="shared" si="8"/>
        <v>Large</v>
      </c>
      <c r="F156" s="4" t="str">
        <f>VLOOKUP(D156, lookup!$A$3:$B$12, 2, TRUE)</f>
        <v>XXX Large</v>
      </c>
      <c r="G156" s="1">
        <v>1591.89</v>
      </c>
      <c r="H156" s="4">
        <f t="shared" si="10"/>
        <v>0.01</v>
      </c>
      <c r="I156" s="4">
        <f>IFERROR((Table2[[#This Row],[Sales]]-(Table2[[#This Row],[Sales]]*H156)), Table2[[#This Row],[Sales]])</f>
        <v>1575.9711000000002</v>
      </c>
      <c r="J156" s="4">
        <f t="shared" si="11"/>
        <v>1584.3600000000001</v>
      </c>
      <c r="K156" s="1" t="s">
        <v>8</v>
      </c>
      <c r="L156" s="1">
        <v>7.53</v>
      </c>
      <c r="M156" s="10">
        <f t="shared" si="9"/>
        <v>1591.89</v>
      </c>
    </row>
    <row r="157" spans="1:13" x14ac:dyDescent="0.2">
      <c r="A157" s="1">
        <v>36484</v>
      </c>
      <c r="B157" s="2">
        <v>40936</v>
      </c>
      <c r="C157" s="1" t="s">
        <v>12</v>
      </c>
      <c r="D157" s="1">
        <v>41</v>
      </c>
      <c r="E157" s="4" t="str">
        <f t="shared" si="8"/>
        <v>Large</v>
      </c>
      <c r="F157" s="4" t="str">
        <f>VLOOKUP(D157, lookup!$A$3:$B$12, 2, TRUE)</f>
        <v>XX Large</v>
      </c>
      <c r="G157" s="1">
        <v>2380.5695000000001</v>
      </c>
      <c r="H157" s="4">
        <f t="shared" si="10"/>
        <v>0.01</v>
      </c>
      <c r="I157" s="4">
        <f>IFERROR((Table2[[#This Row],[Sales]]-(Table2[[#This Row],[Sales]]*H157)), Table2[[#This Row],[Sales]])</f>
        <v>2356.763805</v>
      </c>
      <c r="J157" s="4">
        <f t="shared" si="11"/>
        <v>2376.6695</v>
      </c>
      <c r="K157" s="1" t="s">
        <v>8</v>
      </c>
      <c r="L157" s="1">
        <v>3.9</v>
      </c>
      <c r="M157" s="10">
        <f t="shared" si="9"/>
        <v>2380.5695000000001</v>
      </c>
    </row>
    <row r="158" spans="1:13" x14ac:dyDescent="0.2">
      <c r="A158" s="1">
        <v>8070</v>
      </c>
      <c r="B158" s="2">
        <v>40936</v>
      </c>
      <c r="C158" s="1" t="s">
        <v>14</v>
      </c>
      <c r="D158" s="1">
        <v>14</v>
      </c>
      <c r="E158" s="4" t="str">
        <f t="shared" si="8"/>
        <v>Small</v>
      </c>
      <c r="F158" s="4" t="str">
        <f>VLOOKUP(D158, lookup!$A$3:$B$12, 2, TRUE)</f>
        <v>Small</v>
      </c>
      <c r="G158" s="1">
        <v>622.72</v>
      </c>
      <c r="H158" s="4" t="str">
        <f t="shared" si="10"/>
        <v>No Discount</v>
      </c>
      <c r="I158" s="4">
        <f>IFERROR((Table2[[#This Row],[Sales]]-(Table2[[#This Row],[Sales]]*H158)), Table2[[#This Row],[Sales]])</f>
        <v>622.72</v>
      </c>
      <c r="J158" s="4">
        <f t="shared" si="11"/>
        <v>622.72</v>
      </c>
      <c r="K158" s="1" t="s">
        <v>10</v>
      </c>
      <c r="L158" s="1">
        <v>8.99</v>
      </c>
      <c r="M158" s="10">
        <f t="shared" si="9"/>
        <v>622.72</v>
      </c>
    </row>
    <row r="159" spans="1:13" x14ac:dyDescent="0.2">
      <c r="A159" s="1">
        <v>46852</v>
      </c>
      <c r="B159" s="2">
        <v>40936</v>
      </c>
      <c r="C159" s="1" t="s">
        <v>11</v>
      </c>
      <c r="D159" s="1">
        <v>44</v>
      </c>
      <c r="E159" s="4" t="str">
        <f t="shared" si="8"/>
        <v>Large</v>
      </c>
      <c r="F159" s="4" t="str">
        <f>VLOOKUP(D159, lookup!$A$3:$B$12, 2, TRUE)</f>
        <v>XX Large</v>
      </c>
      <c r="G159" s="1">
        <v>220.07</v>
      </c>
      <c r="H159" s="4">
        <f t="shared" si="10"/>
        <v>0.01</v>
      </c>
      <c r="I159" s="4">
        <f>IFERROR((Table2[[#This Row],[Sales]]-(Table2[[#This Row],[Sales]]*H159)), Table2[[#This Row],[Sales]])</f>
        <v>217.86929999999998</v>
      </c>
      <c r="J159" s="4">
        <f t="shared" si="11"/>
        <v>215.14</v>
      </c>
      <c r="K159" s="1" t="s">
        <v>10</v>
      </c>
      <c r="L159" s="1">
        <v>4.93</v>
      </c>
      <c r="M159" s="10">
        <f t="shared" si="9"/>
        <v>220.07</v>
      </c>
    </row>
    <row r="160" spans="1:13" x14ac:dyDescent="0.2">
      <c r="A160" s="1">
        <v>3168</v>
      </c>
      <c r="B160" s="2">
        <v>40937</v>
      </c>
      <c r="C160" s="1" t="s">
        <v>7</v>
      </c>
      <c r="D160" s="1">
        <v>14</v>
      </c>
      <c r="E160" s="4" t="str">
        <f t="shared" si="8"/>
        <v>Small</v>
      </c>
      <c r="F160" s="4" t="str">
        <f>VLOOKUP(D160, lookup!$A$3:$B$12, 2, TRUE)</f>
        <v>Small</v>
      </c>
      <c r="G160" s="1">
        <v>80.599999999999994</v>
      </c>
      <c r="H160" s="4" t="str">
        <f t="shared" si="10"/>
        <v>No Discount</v>
      </c>
      <c r="I160" s="4">
        <f>IFERROR((Table2[[#This Row],[Sales]]-(Table2[[#This Row],[Sales]]*H160)), Table2[[#This Row],[Sales]])</f>
        <v>80.599999999999994</v>
      </c>
      <c r="J160" s="4">
        <f t="shared" si="11"/>
        <v>80.599999999999994</v>
      </c>
      <c r="K160" s="1" t="s">
        <v>10</v>
      </c>
      <c r="L160" s="1">
        <v>3.96</v>
      </c>
      <c r="M160" s="10">
        <f t="shared" si="9"/>
        <v>80.599999999999994</v>
      </c>
    </row>
    <row r="161" spans="1:13" x14ac:dyDescent="0.2">
      <c r="A161" s="1">
        <v>9925</v>
      </c>
      <c r="B161" s="2">
        <v>40938</v>
      </c>
      <c r="C161" s="1" t="s">
        <v>12</v>
      </c>
      <c r="D161" s="1">
        <v>31</v>
      </c>
      <c r="E161" s="4" t="str">
        <f t="shared" si="8"/>
        <v>Large</v>
      </c>
      <c r="F161" s="4" t="str">
        <f>VLOOKUP(D161, lookup!$A$3:$B$12, 2, TRUE)</f>
        <v>Large</v>
      </c>
      <c r="G161" s="1">
        <v>684.5</v>
      </c>
      <c r="H161" s="4">
        <f t="shared" si="10"/>
        <v>0.01</v>
      </c>
      <c r="I161" s="4">
        <f>IFERROR((Table2[[#This Row],[Sales]]-(Table2[[#This Row],[Sales]]*H161)), Table2[[#This Row],[Sales]])</f>
        <v>677.65499999999997</v>
      </c>
      <c r="J161" s="4">
        <f t="shared" si="11"/>
        <v>684.5</v>
      </c>
      <c r="K161" s="1" t="s">
        <v>10</v>
      </c>
      <c r="L161" s="1">
        <v>8.99</v>
      </c>
      <c r="M161" s="10">
        <f t="shared" si="9"/>
        <v>684.5</v>
      </c>
    </row>
    <row r="162" spans="1:13" x14ac:dyDescent="0.2">
      <c r="A162" s="1">
        <v>9253</v>
      </c>
      <c r="B162" s="2">
        <v>40938</v>
      </c>
      <c r="C162" s="1" t="s">
        <v>12</v>
      </c>
      <c r="D162" s="1">
        <v>36</v>
      </c>
      <c r="E162" s="4" t="str">
        <f t="shared" si="8"/>
        <v>Large</v>
      </c>
      <c r="F162" s="4" t="str">
        <f>VLOOKUP(D162, lookup!$A$3:$B$12, 2, TRUE)</f>
        <v>Extra Large</v>
      </c>
      <c r="G162" s="1">
        <v>1644.22</v>
      </c>
      <c r="H162" s="4">
        <f t="shared" si="10"/>
        <v>0.01</v>
      </c>
      <c r="I162" s="4">
        <f>IFERROR((Table2[[#This Row],[Sales]]-(Table2[[#This Row],[Sales]]*H162)), Table2[[#This Row],[Sales]])</f>
        <v>1627.7778000000001</v>
      </c>
      <c r="J162" s="4">
        <f t="shared" si="11"/>
        <v>1637.45</v>
      </c>
      <c r="K162" s="1" t="s">
        <v>10</v>
      </c>
      <c r="L162" s="1">
        <v>6.77</v>
      </c>
      <c r="M162" s="10">
        <f t="shared" si="9"/>
        <v>1644.22</v>
      </c>
    </row>
    <row r="163" spans="1:13" x14ac:dyDescent="0.2">
      <c r="A163" s="1">
        <v>20003</v>
      </c>
      <c r="B163" s="2">
        <v>40938</v>
      </c>
      <c r="C163" s="1" t="s">
        <v>14</v>
      </c>
      <c r="D163" s="1">
        <v>39</v>
      </c>
      <c r="E163" s="4" t="str">
        <f t="shared" si="8"/>
        <v>Large</v>
      </c>
      <c r="F163" s="4" t="str">
        <f>VLOOKUP(D163, lookup!$A$3:$B$12, 2, TRUE)</f>
        <v>Extra Large</v>
      </c>
      <c r="G163" s="1">
        <v>796.08</v>
      </c>
      <c r="H163" s="4">
        <f t="shared" si="10"/>
        <v>0.01</v>
      </c>
      <c r="I163" s="4">
        <f>IFERROR((Table2[[#This Row],[Sales]]-(Table2[[#This Row],[Sales]]*H163)), Table2[[#This Row],[Sales]])</f>
        <v>788.11920000000009</v>
      </c>
      <c r="J163" s="4">
        <f t="shared" si="11"/>
        <v>792.08</v>
      </c>
      <c r="K163" s="1" t="s">
        <v>10</v>
      </c>
      <c r="L163" s="1">
        <v>4</v>
      </c>
      <c r="M163" s="10">
        <f t="shared" si="9"/>
        <v>796.08</v>
      </c>
    </row>
    <row r="164" spans="1:13" x14ac:dyDescent="0.2">
      <c r="A164" s="1">
        <v>20003</v>
      </c>
      <c r="B164" s="2">
        <v>40938</v>
      </c>
      <c r="C164" s="1" t="s">
        <v>14</v>
      </c>
      <c r="D164" s="1">
        <v>5</v>
      </c>
      <c r="E164" s="4" t="str">
        <f t="shared" si="8"/>
        <v>Small</v>
      </c>
      <c r="F164" s="4" t="str">
        <f>VLOOKUP(D164, lookup!$A$3:$B$12, 2, TRUE)</f>
        <v>Mini</v>
      </c>
      <c r="G164" s="1">
        <v>141.97550000000001</v>
      </c>
      <c r="H164" s="4" t="str">
        <f t="shared" si="10"/>
        <v>No Discount</v>
      </c>
      <c r="I164" s="4">
        <f>IFERROR((Table2[[#This Row],[Sales]]-(Table2[[#This Row],[Sales]]*H164)), Table2[[#This Row],[Sales]])</f>
        <v>141.97550000000001</v>
      </c>
      <c r="J164" s="4">
        <f t="shared" si="11"/>
        <v>141.97550000000001</v>
      </c>
      <c r="K164" s="1" t="s">
        <v>10</v>
      </c>
      <c r="L164" s="1">
        <v>0.99</v>
      </c>
      <c r="M164" s="10">
        <f t="shared" si="9"/>
        <v>141.97550000000001</v>
      </c>
    </row>
    <row r="165" spans="1:13" x14ac:dyDescent="0.2">
      <c r="A165" s="1">
        <v>9925</v>
      </c>
      <c r="B165" s="2">
        <v>40938</v>
      </c>
      <c r="C165" s="1" t="s">
        <v>12</v>
      </c>
      <c r="D165" s="1">
        <v>43</v>
      </c>
      <c r="E165" s="4" t="str">
        <f t="shared" si="8"/>
        <v>Large</v>
      </c>
      <c r="F165" s="4" t="str">
        <f>VLOOKUP(D165, lookup!$A$3:$B$12, 2, TRUE)</f>
        <v>XX Large</v>
      </c>
      <c r="G165" s="1">
        <v>1751.68</v>
      </c>
      <c r="H165" s="4">
        <f t="shared" si="10"/>
        <v>0.01</v>
      </c>
      <c r="I165" s="4">
        <f>IFERROR((Table2[[#This Row],[Sales]]-(Table2[[#This Row],[Sales]]*H165)), Table2[[#This Row],[Sales]])</f>
        <v>1734.1632</v>
      </c>
      <c r="J165" s="4">
        <f t="shared" si="11"/>
        <v>1748.69</v>
      </c>
      <c r="K165" s="1" t="s">
        <v>8</v>
      </c>
      <c r="L165" s="1">
        <v>2.99</v>
      </c>
      <c r="M165" s="10">
        <f t="shared" si="9"/>
        <v>1751.68</v>
      </c>
    </row>
    <row r="166" spans="1:13" x14ac:dyDescent="0.2">
      <c r="A166" s="1">
        <v>9925</v>
      </c>
      <c r="B166" s="2">
        <v>40938</v>
      </c>
      <c r="C166" s="1" t="s">
        <v>12</v>
      </c>
      <c r="D166" s="1">
        <v>17</v>
      </c>
      <c r="E166" s="4" t="str">
        <f t="shared" si="8"/>
        <v>Medium</v>
      </c>
      <c r="F166" s="4" t="str">
        <f>VLOOKUP(D166, lookup!$A$3:$B$12, 2, TRUE)</f>
        <v>Small-Medium</v>
      </c>
      <c r="G166" s="1">
        <v>86.47</v>
      </c>
      <c r="H166" s="4" t="str">
        <f t="shared" si="10"/>
        <v>No Discount</v>
      </c>
      <c r="I166" s="4">
        <f>IFERROR((Table2[[#This Row],[Sales]]-(Table2[[#This Row],[Sales]]*H166)), Table2[[#This Row],[Sales]])</f>
        <v>86.47</v>
      </c>
      <c r="J166" s="4">
        <f t="shared" si="11"/>
        <v>86.47</v>
      </c>
      <c r="K166" s="1" t="s">
        <v>10</v>
      </c>
      <c r="L166" s="1">
        <v>2.99</v>
      </c>
      <c r="M166" s="10">
        <f t="shared" si="9"/>
        <v>86.47</v>
      </c>
    </row>
    <row r="167" spans="1:13" x14ac:dyDescent="0.2">
      <c r="A167" s="1">
        <v>44167</v>
      </c>
      <c r="B167" s="2">
        <v>40938</v>
      </c>
      <c r="C167" s="1" t="s">
        <v>12</v>
      </c>
      <c r="D167" s="1">
        <v>23</v>
      </c>
      <c r="E167" s="4" t="str">
        <f t="shared" si="8"/>
        <v>Medium</v>
      </c>
      <c r="F167" s="4" t="str">
        <f>VLOOKUP(D167, lookup!$A$3:$B$12, 2, TRUE)</f>
        <v>Medium</v>
      </c>
      <c r="G167" s="1">
        <v>3194.05</v>
      </c>
      <c r="H167" s="4" t="str">
        <f t="shared" si="10"/>
        <v>No Discount</v>
      </c>
      <c r="I167" s="4">
        <f>IFERROR((Table2[[#This Row],[Sales]]-(Table2[[#This Row],[Sales]]*H167)), Table2[[#This Row],[Sales]])</f>
        <v>3194.05</v>
      </c>
      <c r="J167" s="4">
        <f t="shared" si="11"/>
        <v>3194.05</v>
      </c>
      <c r="K167" s="1" t="s">
        <v>10</v>
      </c>
      <c r="L167" s="1">
        <v>19.989999999999998</v>
      </c>
      <c r="M167" s="10">
        <f t="shared" si="9"/>
        <v>3194.05</v>
      </c>
    </row>
    <row r="168" spans="1:13" x14ac:dyDescent="0.2">
      <c r="A168" s="1">
        <v>53795</v>
      </c>
      <c r="B168" s="2">
        <v>40938</v>
      </c>
      <c r="C168" s="1" t="s">
        <v>9</v>
      </c>
      <c r="D168" s="1">
        <v>21</v>
      </c>
      <c r="E168" s="4" t="str">
        <f t="shared" si="8"/>
        <v>Medium</v>
      </c>
      <c r="F168" s="4" t="str">
        <f>VLOOKUP(D168, lookup!$A$3:$B$12, 2, TRUE)</f>
        <v>Medium</v>
      </c>
      <c r="G168" s="1">
        <v>3356.7350000000001</v>
      </c>
      <c r="H168" s="4" t="str">
        <f t="shared" si="10"/>
        <v>No Discount</v>
      </c>
      <c r="I168" s="4">
        <f>IFERROR((Table2[[#This Row],[Sales]]-(Table2[[#This Row],[Sales]]*H168)), Table2[[#This Row],[Sales]])</f>
        <v>3356.7350000000001</v>
      </c>
      <c r="J168" s="4">
        <f t="shared" si="11"/>
        <v>3356.7350000000001</v>
      </c>
      <c r="K168" s="1" t="s">
        <v>10</v>
      </c>
      <c r="L168" s="1">
        <v>4.2</v>
      </c>
      <c r="M168" s="10">
        <f t="shared" si="9"/>
        <v>3356.7350000000001</v>
      </c>
    </row>
    <row r="169" spans="1:13" x14ac:dyDescent="0.2">
      <c r="A169" s="1">
        <v>53795</v>
      </c>
      <c r="B169" s="2">
        <v>40938</v>
      </c>
      <c r="C169" s="1" t="s">
        <v>9</v>
      </c>
      <c r="D169" s="1">
        <v>40</v>
      </c>
      <c r="E169" s="4" t="str">
        <f t="shared" si="8"/>
        <v>Large</v>
      </c>
      <c r="F169" s="4" t="str">
        <f>VLOOKUP(D169, lookup!$A$3:$B$12, 2, TRUE)</f>
        <v>Extra Large</v>
      </c>
      <c r="G169" s="1">
        <v>264.60000000000002</v>
      </c>
      <c r="H169" s="4">
        <f t="shared" si="10"/>
        <v>0.01</v>
      </c>
      <c r="I169" s="4">
        <f>IFERROR((Table2[[#This Row],[Sales]]-(Table2[[#This Row],[Sales]]*H169)), Table2[[#This Row],[Sales]])</f>
        <v>261.95400000000001</v>
      </c>
      <c r="J169" s="4">
        <f t="shared" si="11"/>
        <v>258.38</v>
      </c>
      <c r="K169" s="1" t="s">
        <v>8</v>
      </c>
      <c r="L169" s="1">
        <v>6.22</v>
      </c>
      <c r="M169" s="10">
        <f t="shared" si="9"/>
        <v>264.60000000000002</v>
      </c>
    </row>
    <row r="170" spans="1:13" x14ac:dyDescent="0.2">
      <c r="A170" s="1">
        <v>57280</v>
      </c>
      <c r="B170" s="2">
        <v>40939</v>
      </c>
      <c r="C170" s="1" t="s">
        <v>14</v>
      </c>
      <c r="D170" s="1">
        <v>44</v>
      </c>
      <c r="E170" s="4" t="str">
        <f t="shared" si="8"/>
        <v>Large</v>
      </c>
      <c r="F170" s="4" t="str">
        <f>VLOOKUP(D170, lookup!$A$3:$B$12, 2, TRUE)</f>
        <v>XX Large</v>
      </c>
      <c r="G170" s="1">
        <v>299.85000000000002</v>
      </c>
      <c r="H170" s="4">
        <f t="shared" si="10"/>
        <v>0.01</v>
      </c>
      <c r="I170" s="4">
        <f>IFERROR((Table2[[#This Row],[Sales]]-(Table2[[#This Row],[Sales]]*H170)), Table2[[#This Row],[Sales]])</f>
        <v>296.85150000000004</v>
      </c>
      <c r="J170" s="4">
        <f t="shared" si="11"/>
        <v>289.8</v>
      </c>
      <c r="K170" s="1" t="s">
        <v>8</v>
      </c>
      <c r="L170" s="1">
        <v>10.050000000000001</v>
      </c>
      <c r="M170" s="10">
        <f t="shared" si="9"/>
        <v>299.85000000000002</v>
      </c>
    </row>
    <row r="171" spans="1:13" x14ac:dyDescent="0.2">
      <c r="A171" s="1">
        <v>54020</v>
      </c>
      <c r="B171" s="2">
        <v>40939</v>
      </c>
      <c r="C171" s="1" t="s">
        <v>7</v>
      </c>
      <c r="D171" s="1">
        <v>43</v>
      </c>
      <c r="E171" s="4" t="str">
        <f t="shared" si="8"/>
        <v>Large</v>
      </c>
      <c r="F171" s="4" t="str">
        <f>VLOOKUP(D171, lookup!$A$3:$B$12, 2, TRUE)</f>
        <v>XX Large</v>
      </c>
      <c r="G171" s="1">
        <v>270.56</v>
      </c>
      <c r="H171" s="4">
        <f t="shared" si="10"/>
        <v>0.01</v>
      </c>
      <c r="I171" s="4">
        <f>IFERROR((Table2[[#This Row],[Sales]]-(Table2[[#This Row],[Sales]]*H171)), Table2[[#This Row],[Sales]])</f>
        <v>267.8544</v>
      </c>
      <c r="J171" s="4">
        <f t="shared" si="11"/>
        <v>263.7</v>
      </c>
      <c r="K171" s="1" t="s">
        <v>10</v>
      </c>
      <c r="L171" s="1">
        <v>6.86</v>
      </c>
      <c r="M171" s="10">
        <f t="shared" si="9"/>
        <v>270.56</v>
      </c>
    </row>
    <row r="172" spans="1:13" x14ac:dyDescent="0.2">
      <c r="A172" s="1">
        <v>54020</v>
      </c>
      <c r="B172" s="2">
        <v>40939</v>
      </c>
      <c r="C172" s="1" t="s">
        <v>7</v>
      </c>
      <c r="D172" s="1">
        <v>35</v>
      </c>
      <c r="E172" s="4" t="str">
        <f t="shared" si="8"/>
        <v>Large</v>
      </c>
      <c r="F172" s="4" t="str">
        <f>VLOOKUP(D172, lookup!$A$3:$B$12, 2, TRUE)</f>
        <v>Large</v>
      </c>
      <c r="G172" s="1">
        <v>648.58000000000004</v>
      </c>
      <c r="H172" s="4">
        <f t="shared" si="10"/>
        <v>0.01</v>
      </c>
      <c r="I172" s="4">
        <f>IFERROR((Table2[[#This Row],[Sales]]-(Table2[[#This Row],[Sales]]*H172)), Table2[[#This Row],[Sales]])</f>
        <v>642.0942</v>
      </c>
      <c r="J172" s="4">
        <f t="shared" si="11"/>
        <v>648.58000000000004</v>
      </c>
      <c r="K172" s="1" t="s">
        <v>10</v>
      </c>
      <c r="L172" s="1">
        <v>5.21</v>
      </c>
      <c r="M172" s="10">
        <f t="shared" si="9"/>
        <v>648.58000000000004</v>
      </c>
    </row>
    <row r="173" spans="1:13" x14ac:dyDescent="0.2">
      <c r="A173" s="1">
        <v>41312</v>
      </c>
      <c r="B173" s="2">
        <v>40939</v>
      </c>
      <c r="C173" s="1" t="s">
        <v>11</v>
      </c>
      <c r="D173" s="1">
        <v>21</v>
      </c>
      <c r="E173" s="4" t="str">
        <f t="shared" si="8"/>
        <v>Medium</v>
      </c>
      <c r="F173" s="4" t="str">
        <f>VLOOKUP(D173, lookup!$A$3:$B$12, 2, TRUE)</f>
        <v>Medium</v>
      </c>
      <c r="G173" s="1">
        <v>787.63</v>
      </c>
      <c r="H173" s="4" t="str">
        <f t="shared" si="10"/>
        <v>No Discount</v>
      </c>
      <c r="I173" s="4">
        <f>IFERROR((Table2[[#This Row],[Sales]]-(Table2[[#This Row],[Sales]]*H173)), Table2[[#This Row],[Sales]])</f>
        <v>787.63</v>
      </c>
      <c r="J173" s="4">
        <f t="shared" si="11"/>
        <v>787.63</v>
      </c>
      <c r="K173" s="1" t="s">
        <v>10</v>
      </c>
      <c r="L173" s="1">
        <v>1.99</v>
      </c>
      <c r="M173" s="10">
        <f t="shared" si="9"/>
        <v>787.63</v>
      </c>
    </row>
    <row r="174" spans="1:13" x14ac:dyDescent="0.2">
      <c r="A174" s="1">
        <v>20256</v>
      </c>
      <c r="B174" s="2">
        <v>40939</v>
      </c>
      <c r="C174" s="1" t="s">
        <v>7</v>
      </c>
      <c r="D174" s="1">
        <v>24</v>
      </c>
      <c r="E174" s="4" t="str">
        <f t="shared" si="8"/>
        <v>Medium</v>
      </c>
      <c r="F174" s="4" t="str">
        <f>VLOOKUP(D174, lookup!$A$3:$B$12, 2, TRUE)</f>
        <v>Medium</v>
      </c>
      <c r="G174" s="1">
        <v>512.83000000000004</v>
      </c>
      <c r="H174" s="4" t="str">
        <f t="shared" si="10"/>
        <v>No Discount</v>
      </c>
      <c r="I174" s="4">
        <f>IFERROR((Table2[[#This Row],[Sales]]-(Table2[[#This Row],[Sales]]*H174)), Table2[[#This Row],[Sales]])</f>
        <v>512.83000000000004</v>
      </c>
      <c r="J174" s="4">
        <f t="shared" si="11"/>
        <v>512.83000000000004</v>
      </c>
      <c r="K174" s="1" t="s">
        <v>10</v>
      </c>
      <c r="L174" s="1">
        <v>11.52</v>
      </c>
      <c r="M174" s="10">
        <f t="shared" si="9"/>
        <v>512.83000000000004</v>
      </c>
    </row>
    <row r="175" spans="1:13" x14ac:dyDescent="0.2">
      <c r="A175" s="1">
        <v>34470</v>
      </c>
      <c r="B175" s="2">
        <v>40940</v>
      </c>
      <c r="C175" s="1" t="s">
        <v>12</v>
      </c>
      <c r="D175" s="1">
        <v>31</v>
      </c>
      <c r="E175" s="4" t="str">
        <f t="shared" si="8"/>
        <v>Large</v>
      </c>
      <c r="F175" s="4" t="str">
        <f>VLOOKUP(D175, lookup!$A$3:$B$12, 2, TRUE)</f>
        <v>Large</v>
      </c>
      <c r="G175" s="1">
        <v>2966.13</v>
      </c>
      <c r="H175" s="4">
        <f t="shared" si="10"/>
        <v>0.01</v>
      </c>
      <c r="I175" s="4">
        <f>IFERROR((Table2[[#This Row],[Sales]]-(Table2[[#This Row],[Sales]]*H175)), Table2[[#This Row],[Sales]])</f>
        <v>2936.4686999999999</v>
      </c>
      <c r="J175" s="4">
        <f t="shared" si="11"/>
        <v>2966.13</v>
      </c>
      <c r="K175" s="1" t="s">
        <v>13</v>
      </c>
      <c r="L175" s="1">
        <v>57.38</v>
      </c>
      <c r="M175" s="10">
        <f t="shared" si="9"/>
        <v>2966.13</v>
      </c>
    </row>
    <row r="176" spans="1:13" x14ac:dyDescent="0.2">
      <c r="A176" s="1">
        <v>58113</v>
      </c>
      <c r="B176" s="2">
        <v>40940</v>
      </c>
      <c r="C176" s="1" t="s">
        <v>9</v>
      </c>
      <c r="D176" s="1">
        <v>12</v>
      </c>
      <c r="E176" s="4" t="str">
        <f t="shared" si="8"/>
        <v>Small</v>
      </c>
      <c r="F176" s="4" t="str">
        <f>VLOOKUP(D176, lookup!$A$3:$B$12, 2, TRUE)</f>
        <v>Small</v>
      </c>
      <c r="G176" s="1">
        <v>2077.1875</v>
      </c>
      <c r="H176" s="4" t="str">
        <f t="shared" si="10"/>
        <v>No Discount</v>
      </c>
      <c r="I176" s="4">
        <f>IFERROR((Table2[[#This Row],[Sales]]-(Table2[[#This Row],[Sales]]*H176)), Table2[[#This Row],[Sales]])</f>
        <v>2077.1875</v>
      </c>
      <c r="J176" s="4">
        <f t="shared" si="11"/>
        <v>2077.1875</v>
      </c>
      <c r="K176" s="1" t="s">
        <v>8</v>
      </c>
      <c r="L176" s="1">
        <v>4.2</v>
      </c>
      <c r="M176" s="10">
        <f t="shared" si="9"/>
        <v>2077.1875</v>
      </c>
    </row>
    <row r="177" spans="1:13" x14ac:dyDescent="0.2">
      <c r="A177" s="1">
        <v>6757</v>
      </c>
      <c r="B177" s="2">
        <v>40940</v>
      </c>
      <c r="C177" s="1" t="s">
        <v>14</v>
      </c>
      <c r="D177" s="1">
        <v>27</v>
      </c>
      <c r="E177" s="4" t="str">
        <f t="shared" si="8"/>
        <v>Medium</v>
      </c>
      <c r="F177" s="4" t="str">
        <f>VLOOKUP(D177, lookup!$A$3:$B$12, 2, TRUE)</f>
        <v>Medium-Large</v>
      </c>
      <c r="G177" s="1">
        <v>869.78</v>
      </c>
      <c r="H177" s="4" t="str">
        <f t="shared" si="10"/>
        <v>No Discount</v>
      </c>
      <c r="I177" s="4">
        <f>IFERROR((Table2[[#This Row],[Sales]]-(Table2[[#This Row],[Sales]]*H177)), Table2[[#This Row],[Sales]])</f>
        <v>869.78</v>
      </c>
      <c r="J177" s="4">
        <f t="shared" si="11"/>
        <v>869.78</v>
      </c>
      <c r="K177" s="1" t="s">
        <v>10</v>
      </c>
      <c r="L177" s="1">
        <v>8.2200000000000006</v>
      </c>
      <c r="M177" s="10">
        <f t="shared" si="9"/>
        <v>869.78</v>
      </c>
    </row>
    <row r="178" spans="1:13" x14ac:dyDescent="0.2">
      <c r="A178" s="1">
        <v>58113</v>
      </c>
      <c r="B178" s="2">
        <v>40940</v>
      </c>
      <c r="C178" s="1" t="s">
        <v>9</v>
      </c>
      <c r="D178" s="1">
        <v>48</v>
      </c>
      <c r="E178" s="4" t="str">
        <f t="shared" si="8"/>
        <v>Large</v>
      </c>
      <c r="F178" s="4" t="str">
        <f>VLOOKUP(D178, lookup!$A$3:$B$12, 2, TRUE)</f>
        <v>XXX Large</v>
      </c>
      <c r="G178" s="1">
        <v>362.71</v>
      </c>
      <c r="H178" s="4">
        <f t="shared" si="10"/>
        <v>0.01</v>
      </c>
      <c r="I178" s="4">
        <f>IFERROR((Table2[[#This Row],[Sales]]-(Table2[[#This Row],[Sales]]*H178)), Table2[[#This Row],[Sales]])</f>
        <v>359.0829</v>
      </c>
      <c r="J178" s="4">
        <f t="shared" si="11"/>
        <v>356.54999999999995</v>
      </c>
      <c r="K178" s="1" t="s">
        <v>10</v>
      </c>
      <c r="L178" s="1">
        <v>6.16</v>
      </c>
      <c r="M178" s="10">
        <f t="shared" si="9"/>
        <v>362.71</v>
      </c>
    </row>
    <row r="179" spans="1:13" x14ac:dyDescent="0.2">
      <c r="A179" s="1">
        <v>50148</v>
      </c>
      <c r="B179" s="2">
        <v>40940</v>
      </c>
      <c r="C179" s="1" t="s">
        <v>14</v>
      </c>
      <c r="D179" s="1">
        <v>9</v>
      </c>
      <c r="E179" s="4" t="str">
        <f t="shared" si="8"/>
        <v>Small</v>
      </c>
      <c r="F179" s="4" t="str">
        <f>VLOOKUP(D179, lookup!$A$3:$B$12, 2, TRUE)</f>
        <v>Extra Small</v>
      </c>
      <c r="G179" s="1">
        <v>17965.45</v>
      </c>
      <c r="H179" s="4" t="str">
        <f t="shared" si="10"/>
        <v>No Discount</v>
      </c>
      <c r="I179" s="4">
        <f>IFERROR((Table2[[#This Row],[Sales]]-(Table2[[#This Row],[Sales]]*H179)), Table2[[#This Row],[Sales]])</f>
        <v>17965.45</v>
      </c>
      <c r="J179" s="4">
        <f t="shared" si="11"/>
        <v>17965.45</v>
      </c>
      <c r="K179" s="1" t="s">
        <v>10</v>
      </c>
      <c r="L179" s="1">
        <v>13.99</v>
      </c>
      <c r="M179" s="10">
        <f t="shared" si="9"/>
        <v>17965.45</v>
      </c>
    </row>
    <row r="180" spans="1:13" x14ac:dyDescent="0.2">
      <c r="A180" s="1">
        <v>6757</v>
      </c>
      <c r="B180" s="2">
        <v>40940</v>
      </c>
      <c r="C180" s="1" t="s">
        <v>14</v>
      </c>
      <c r="D180" s="1">
        <v>11</v>
      </c>
      <c r="E180" s="4" t="str">
        <f t="shared" si="8"/>
        <v>Small</v>
      </c>
      <c r="F180" s="4" t="str">
        <f>VLOOKUP(D180, lookup!$A$3:$B$12, 2, TRUE)</f>
        <v>Small</v>
      </c>
      <c r="G180" s="1">
        <v>2503.0079999999998</v>
      </c>
      <c r="H180" s="4" t="str">
        <f t="shared" si="10"/>
        <v>No Discount</v>
      </c>
      <c r="I180" s="4">
        <f>IFERROR((Table2[[#This Row],[Sales]]-(Table2[[#This Row],[Sales]]*H180)), Table2[[#This Row],[Sales]])</f>
        <v>2503.0079999999998</v>
      </c>
      <c r="J180" s="4">
        <f t="shared" si="11"/>
        <v>2503.0079999999998</v>
      </c>
      <c r="K180" s="1" t="s">
        <v>13</v>
      </c>
      <c r="L180" s="1">
        <v>61.76</v>
      </c>
      <c r="M180" s="10">
        <f t="shared" si="9"/>
        <v>2503.0079999999998</v>
      </c>
    </row>
    <row r="181" spans="1:13" x14ac:dyDescent="0.2">
      <c r="A181" s="1">
        <v>8832</v>
      </c>
      <c r="B181" s="2">
        <v>40941</v>
      </c>
      <c r="C181" s="1" t="s">
        <v>7</v>
      </c>
      <c r="D181" s="1">
        <v>39</v>
      </c>
      <c r="E181" s="4" t="str">
        <f t="shared" si="8"/>
        <v>Large</v>
      </c>
      <c r="F181" s="4" t="str">
        <f>VLOOKUP(D181, lookup!$A$3:$B$12, 2, TRUE)</f>
        <v>Extra Large</v>
      </c>
      <c r="G181" s="1">
        <v>647.80999999999995</v>
      </c>
      <c r="H181" s="4">
        <f t="shared" si="10"/>
        <v>0.01</v>
      </c>
      <c r="I181" s="4">
        <f>IFERROR((Table2[[#This Row],[Sales]]-(Table2[[#This Row],[Sales]]*H181)), Table2[[#This Row],[Sales]])</f>
        <v>641.33189999999991</v>
      </c>
      <c r="J181" s="4">
        <f t="shared" si="11"/>
        <v>638.81999999999994</v>
      </c>
      <c r="K181" s="1" t="s">
        <v>10</v>
      </c>
      <c r="L181" s="1">
        <v>8.99</v>
      </c>
      <c r="M181" s="10">
        <f t="shared" si="9"/>
        <v>647.80999999999995</v>
      </c>
    </row>
    <row r="182" spans="1:13" x14ac:dyDescent="0.2">
      <c r="A182" s="1">
        <v>32513</v>
      </c>
      <c r="B182" s="2">
        <v>40941</v>
      </c>
      <c r="C182" s="1" t="s">
        <v>7</v>
      </c>
      <c r="D182" s="1">
        <v>23</v>
      </c>
      <c r="E182" s="4" t="str">
        <f t="shared" si="8"/>
        <v>Medium</v>
      </c>
      <c r="F182" s="4" t="str">
        <f>VLOOKUP(D182, lookup!$A$3:$B$12, 2, TRUE)</f>
        <v>Medium</v>
      </c>
      <c r="G182" s="1">
        <v>3982.21</v>
      </c>
      <c r="H182" s="4" t="str">
        <f t="shared" si="10"/>
        <v>No Discount</v>
      </c>
      <c r="I182" s="4">
        <f>IFERROR((Table2[[#This Row],[Sales]]-(Table2[[#This Row],[Sales]]*H182)), Table2[[#This Row],[Sales]])</f>
        <v>3982.21</v>
      </c>
      <c r="J182" s="4">
        <f t="shared" si="11"/>
        <v>3982.21</v>
      </c>
      <c r="K182" s="1" t="s">
        <v>10</v>
      </c>
      <c r="L182" s="1">
        <v>19.989999999999998</v>
      </c>
      <c r="M182" s="10">
        <f t="shared" si="9"/>
        <v>3982.21</v>
      </c>
    </row>
    <row r="183" spans="1:13" x14ac:dyDescent="0.2">
      <c r="A183" s="1">
        <v>41345</v>
      </c>
      <c r="B183" s="2">
        <v>40941</v>
      </c>
      <c r="C183" s="1" t="s">
        <v>14</v>
      </c>
      <c r="D183" s="1">
        <v>36</v>
      </c>
      <c r="E183" s="4" t="str">
        <f t="shared" si="8"/>
        <v>Large</v>
      </c>
      <c r="F183" s="4" t="str">
        <f>VLOOKUP(D183, lookup!$A$3:$B$12, 2, TRUE)</f>
        <v>Extra Large</v>
      </c>
      <c r="G183" s="1">
        <v>66.41</v>
      </c>
      <c r="H183" s="4">
        <f t="shared" si="10"/>
        <v>0.01</v>
      </c>
      <c r="I183" s="4">
        <f>IFERROR((Table2[[#This Row],[Sales]]-(Table2[[#This Row],[Sales]]*H183)), Table2[[#This Row],[Sales]])</f>
        <v>65.745899999999992</v>
      </c>
      <c r="J183" s="4">
        <f t="shared" si="11"/>
        <v>65.61999999999999</v>
      </c>
      <c r="K183" s="1" t="s">
        <v>10</v>
      </c>
      <c r="L183" s="1">
        <v>0.79</v>
      </c>
      <c r="M183" s="10">
        <f t="shared" si="9"/>
        <v>66.41</v>
      </c>
    </row>
    <row r="184" spans="1:13" x14ac:dyDescent="0.2">
      <c r="A184" s="1">
        <v>32513</v>
      </c>
      <c r="B184" s="2">
        <v>40941</v>
      </c>
      <c r="C184" s="1" t="s">
        <v>7</v>
      </c>
      <c r="D184" s="1">
        <v>40</v>
      </c>
      <c r="E184" s="4" t="str">
        <f t="shared" si="8"/>
        <v>Large</v>
      </c>
      <c r="F184" s="4" t="str">
        <f>VLOOKUP(D184, lookup!$A$3:$B$12, 2, TRUE)</f>
        <v>Extra Large</v>
      </c>
      <c r="G184" s="1">
        <v>66.55</v>
      </c>
      <c r="H184" s="4">
        <f t="shared" si="10"/>
        <v>0.01</v>
      </c>
      <c r="I184" s="4">
        <f>IFERROR((Table2[[#This Row],[Sales]]-(Table2[[#This Row],[Sales]]*H184)), Table2[[#This Row],[Sales]])</f>
        <v>65.884500000000003</v>
      </c>
      <c r="J184" s="4">
        <f t="shared" si="11"/>
        <v>65.259999999999991</v>
      </c>
      <c r="K184" s="1" t="s">
        <v>10</v>
      </c>
      <c r="L184" s="1">
        <v>1.29</v>
      </c>
      <c r="M184" s="10">
        <f t="shared" si="9"/>
        <v>66.55</v>
      </c>
    </row>
    <row r="185" spans="1:13" x14ac:dyDescent="0.2">
      <c r="A185" s="1">
        <v>22916</v>
      </c>
      <c r="B185" s="2">
        <v>40941</v>
      </c>
      <c r="C185" s="1" t="s">
        <v>14</v>
      </c>
      <c r="D185" s="1">
        <v>18</v>
      </c>
      <c r="E185" s="4" t="str">
        <f t="shared" si="8"/>
        <v>Medium</v>
      </c>
      <c r="F185" s="4" t="str">
        <f>VLOOKUP(D185, lookup!$A$3:$B$12, 2, TRUE)</f>
        <v>Small-Medium</v>
      </c>
      <c r="G185" s="1">
        <v>122.02</v>
      </c>
      <c r="H185" s="4" t="str">
        <f t="shared" si="10"/>
        <v>No Discount</v>
      </c>
      <c r="I185" s="4">
        <f>IFERROR((Table2[[#This Row],[Sales]]-(Table2[[#This Row],[Sales]]*H185)), Table2[[#This Row],[Sales]])</f>
        <v>122.02</v>
      </c>
      <c r="J185" s="4">
        <f t="shared" si="11"/>
        <v>122.02</v>
      </c>
      <c r="K185" s="1" t="s">
        <v>10</v>
      </c>
      <c r="L185" s="1">
        <v>10.050000000000001</v>
      </c>
      <c r="M185" s="10">
        <f t="shared" si="9"/>
        <v>122.02</v>
      </c>
    </row>
    <row r="186" spans="1:13" x14ac:dyDescent="0.2">
      <c r="A186" s="1">
        <v>39813</v>
      </c>
      <c r="B186" s="2">
        <v>40941</v>
      </c>
      <c r="C186" s="1" t="s">
        <v>12</v>
      </c>
      <c r="D186" s="1">
        <v>48</v>
      </c>
      <c r="E186" s="4" t="str">
        <f t="shared" si="8"/>
        <v>Large</v>
      </c>
      <c r="F186" s="4" t="str">
        <f>VLOOKUP(D186, lookup!$A$3:$B$12, 2, TRUE)</f>
        <v>XXX Large</v>
      </c>
      <c r="G186" s="1">
        <v>314.33999999999997</v>
      </c>
      <c r="H186" s="4">
        <f t="shared" si="10"/>
        <v>0.01</v>
      </c>
      <c r="I186" s="4">
        <f>IFERROR((Table2[[#This Row],[Sales]]-(Table2[[#This Row],[Sales]]*H186)), Table2[[#This Row],[Sales]])</f>
        <v>311.19659999999999</v>
      </c>
      <c r="J186" s="4">
        <f t="shared" si="11"/>
        <v>307.73999999999995</v>
      </c>
      <c r="K186" s="1" t="s">
        <v>10</v>
      </c>
      <c r="L186" s="1">
        <v>6.6</v>
      </c>
      <c r="M186" s="10">
        <f t="shared" si="9"/>
        <v>314.33999999999997</v>
      </c>
    </row>
    <row r="187" spans="1:13" x14ac:dyDescent="0.2">
      <c r="A187" s="1">
        <v>7072</v>
      </c>
      <c r="B187" s="2">
        <v>40943</v>
      </c>
      <c r="C187" s="1" t="s">
        <v>12</v>
      </c>
      <c r="D187" s="1">
        <v>29</v>
      </c>
      <c r="E187" s="4" t="str">
        <f t="shared" si="8"/>
        <v>Medium</v>
      </c>
      <c r="F187" s="4" t="str">
        <f>VLOOKUP(D187, lookup!$A$3:$B$12, 2, TRUE)</f>
        <v>Medium-Large</v>
      </c>
      <c r="G187" s="1">
        <v>258.61</v>
      </c>
      <c r="H187" s="4" t="str">
        <f t="shared" si="10"/>
        <v>No Discount</v>
      </c>
      <c r="I187" s="4">
        <f>IFERROR((Table2[[#This Row],[Sales]]-(Table2[[#This Row],[Sales]]*H187)), Table2[[#This Row],[Sales]])</f>
        <v>258.61</v>
      </c>
      <c r="J187" s="4">
        <f t="shared" si="11"/>
        <v>258.61</v>
      </c>
      <c r="K187" s="1" t="s">
        <v>10</v>
      </c>
      <c r="L187" s="1">
        <v>5.6</v>
      </c>
      <c r="M187" s="10">
        <f t="shared" si="9"/>
        <v>258.61</v>
      </c>
    </row>
    <row r="188" spans="1:13" x14ac:dyDescent="0.2">
      <c r="A188" s="1">
        <v>40100</v>
      </c>
      <c r="B188" s="2">
        <v>40943</v>
      </c>
      <c r="C188" s="1" t="s">
        <v>7</v>
      </c>
      <c r="D188" s="1">
        <v>47</v>
      </c>
      <c r="E188" s="4" t="str">
        <f t="shared" si="8"/>
        <v>Large</v>
      </c>
      <c r="F188" s="4" t="str">
        <f>VLOOKUP(D188, lookup!$A$3:$B$12, 2, TRUE)</f>
        <v>XXX Large</v>
      </c>
      <c r="G188" s="1">
        <v>1001.17</v>
      </c>
      <c r="H188" s="4">
        <f t="shared" si="10"/>
        <v>0.01</v>
      </c>
      <c r="I188" s="4">
        <f>IFERROR((Table2[[#This Row],[Sales]]-(Table2[[#This Row],[Sales]]*H188)), Table2[[#This Row],[Sales]])</f>
        <v>991.15829999999994</v>
      </c>
      <c r="J188" s="4">
        <f t="shared" si="11"/>
        <v>995.4</v>
      </c>
      <c r="K188" s="1" t="s">
        <v>10</v>
      </c>
      <c r="L188" s="1">
        <v>5.77</v>
      </c>
      <c r="M188" s="10">
        <f t="shared" si="9"/>
        <v>1001.17</v>
      </c>
    </row>
    <row r="189" spans="1:13" x14ac:dyDescent="0.2">
      <c r="A189" s="1">
        <v>50567</v>
      </c>
      <c r="B189" s="2">
        <v>40944</v>
      </c>
      <c r="C189" s="1" t="s">
        <v>14</v>
      </c>
      <c r="D189" s="1">
        <v>22</v>
      </c>
      <c r="E189" s="4" t="str">
        <f t="shared" si="8"/>
        <v>Medium</v>
      </c>
      <c r="F189" s="4" t="str">
        <f>VLOOKUP(D189, lookup!$A$3:$B$12, 2, TRUE)</f>
        <v>Medium</v>
      </c>
      <c r="G189" s="1">
        <v>1505.67</v>
      </c>
      <c r="H189" s="4" t="str">
        <f t="shared" si="10"/>
        <v>No Discount</v>
      </c>
      <c r="I189" s="4">
        <f>IFERROR((Table2[[#This Row],[Sales]]-(Table2[[#This Row],[Sales]]*H189)), Table2[[#This Row],[Sales]])</f>
        <v>1505.67</v>
      </c>
      <c r="J189" s="4">
        <f t="shared" si="11"/>
        <v>1505.67</v>
      </c>
      <c r="K189" s="1" t="s">
        <v>13</v>
      </c>
      <c r="L189" s="1">
        <v>30</v>
      </c>
      <c r="M189" s="10">
        <f t="shared" si="9"/>
        <v>1505.67</v>
      </c>
    </row>
    <row r="190" spans="1:13" x14ac:dyDescent="0.2">
      <c r="A190" s="1">
        <v>40098</v>
      </c>
      <c r="B190" s="2">
        <v>40944</v>
      </c>
      <c r="C190" s="1" t="s">
        <v>7</v>
      </c>
      <c r="D190" s="1">
        <v>46</v>
      </c>
      <c r="E190" s="4" t="str">
        <f t="shared" si="8"/>
        <v>Large</v>
      </c>
      <c r="F190" s="4" t="str">
        <f>VLOOKUP(D190, lookup!$A$3:$B$12, 2, TRUE)</f>
        <v>XXX Large</v>
      </c>
      <c r="G190" s="1">
        <v>557.35</v>
      </c>
      <c r="H190" s="4">
        <f t="shared" si="10"/>
        <v>0.01</v>
      </c>
      <c r="I190" s="4">
        <f>IFERROR((Table2[[#This Row],[Sales]]-(Table2[[#This Row],[Sales]]*H190)), Table2[[#This Row],[Sales]])</f>
        <v>551.77650000000006</v>
      </c>
      <c r="J190" s="4">
        <f t="shared" si="11"/>
        <v>550.16</v>
      </c>
      <c r="K190" s="1" t="s">
        <v>10</v>
      </c>
      <c r="L190" s="1">
        <v>7.19</v>
      </c>
      <c r="M190" s="10">
        <f t="shared" si="9"/>
        <v>557.35</v>
      </c>
    </row>
    <row r="191" spans="1:13" x14ac:dyDescent="0.2">
      <c r="A191" s="1">
        <v>16548</v>
      </c>
      <c r="B191" s="2">
        <v>40944</v>
      </c>
      <c r="C191" s="1" t="s">
        <v>11</v>
      </c>
      <c r="D191" s="1">
        <v>40</v>
      </c>
      <c r="E191" s="4" t="str">
        <f t="shared" si="8"/>
        <v>Large</v>
      </c>
      <c r="F191" s="4" t="str">
        <f>VLOOKUP(D191, lookup!$A$3:$B$12, 2, TRUE)</f>
        <v>Extra Large</v>
      </c>
      <c r="G191" s="1">
        <v>3028.86</v>
      </c>
      <c r="H191" s="4">
        <f t="shared" si="10"/>
        <v>0.01</v>
      </c>
      <c r="I191" s="4">
        <f>IFERROR((Table2[[#This Row],[Sales]]-(Table2[[#This Row],[Sales]]*H191)), Table2[[#This Row],[Sales]])</f>
        <v>2998.5714000000003</v>
      </c>
      <c r="J191" s="4">
        <f t="shared" si="11"/>
        <v>2959.86</v>
      </c>
      <c r="K191" s="1" t="s">
        <v>10</v>
      </c>
      <c r="L191" s="1">
        <v>69</v>
      </c>
      <c r="M191" s="10">
        <f t="shared" si="9"/>
        <v>3028.86</v>
      </c>
    </row>
    <row r="192" spans="1:13" x14ac:dyDescent="0.2">
      <c r="A192" s="1">
        <v>16548</v>
      </c>
      <c r="B192" s="2">
        <v>40944</v>
      </c>
      <c r="C192" s="1" t="s">
        <v>11</v>
      </c>
      <c r="D192" s="1">
        <v>22</v>
      </c>
      <c r="E192" s="4" t="str">
        <f t="shared" si="8"/>
        <v>Medium</v>
      </c>
      <c r="F192" s="4" t="str">
        <f>VLOOKUP(D192, lookup!$A$3:$B$12, 2, TRUE)</f>
        <v>Medium</v>
      </c>
      <c r="G192" s="1">
        <v>75.19</v>
      </c>
      <c r="H192" s="4" t="str">
        <f t="shared" si="10"/>
        <v>No Discount</v>
      </c>
      <c r="I192" s="4">
        <f>IFERROR((Table2[[#This Row],[Sales]]-(Table2[[#This Row],[Sales]]*H192)), Table2[[#This Row],[Sales]])</f>
        <v>75.19</v>
      </c>
      <c r="J192" s="4">
        <f t="shared" si="11"/>
        <v>75.19</v>
      </c>
      <c r="K192" s="1" t="s">
        <v>10</v>
      </c>
      <c r="L192" s="1">
        <v>3.97</v>
      </c>
      <c r="M192" s="10">
        <f t="shared" si="9"/>
        <v>75.19</v>
      </c>
    </row>
    <row r="193" spans="1:13" x14ac:dyDescent="0.2">
      <c r="A193" s="1">
        <v>40098</v>
      </c>
      <c r="B193" s="2">
        <v>40944</v>
      </c>
      <c r="C193" s="1" t="s">
        <v>7</v>
      </c>
      <c r="D193" s="1">
        <v>50</v>
      </c>
      <c r="E193" s="4" t="str">
        <f t="shared" si="8"/>
        <v>Large</v>
      </c>
      <c r="F193" s="4" t="str">
        <f>VLOOKUP(D193, lookup!$A$3:$B$12, 2, TRUE)</f>
        <v>XXX Large</v>
      </c>
      <c r="G193" s="1">
        <v>490.87</v>
      </c>
      <c r="H193" s="4">
        <f t="shared" si="10"/>
        <v>0.01</v>
      </c>
      <c r="I193" s="4">
        <f>IFERROR((Table2[[#This Row],[Sales]]-(Table2[[#This Row],[Sales]]*H193)), Table2[[#This Row],[Sales]])</f>
        <v>485.96129999999999</v>
      </c>
      <c r="J193" s="4">
        <f t="shared" si="11"/>
        <v>488.84000000000003</v>
      </c>
      <c r="K193" s="1" t="s">
        <v>10</v>
      </c>
      <c r="L193" s="1">
        <v>2.0299999999999998</v>
      </c>
      <c r="M193" s="10">
        <f t="shared" si="9"/>
        <v>490.87</v>
      </c>
    </row>
    <row r="194" spans="1:13" x14ac:dyDescent="0.2">
      <c r="A194" s="1">
        <v>34083</v>
      </c>
      <c r="B194" s="2">
        <v>40944</v>
      </c>
      <c r="C194" s="1" t="s">
        <v>11</v>
      </c>
      <c r="D194" s="1">
        <v>29</v>
      </c>
      <c r="E194" s="4" t="str">
        <f t="shared" ref="E194:E257" si="12">IF(D194&gt;=30, "Large", IF(D194&lt;=15, "Small","Medium"))</f>
        <v>Medium</v>
      </c>
      <c r="F194" s="4" t="str">
        <f>VLOOKUP(D194, lookup!$A$3:$B$12, 2, TRUE)</f>
        <v>Medium-Large</v>
      </c>
      <c r="G194" s="1">
        <v>1415.1479999999999</v>
      </c>
      <c r="H194" s="4" t="str">
        <f t="shared" si="10"/>
        <v>No Discount</v>
      </c>
      <c r="I194" s="4">
        <f>IFERROR((Table2[[#This Row],[Sales]]-(Table2[[#This Row],[Sales]]*H194)), Table2[[#This Row],[Sales]])</f>
        <v>1415.1479999999999</v>
      </c>
      <c r="J194" s="4">
        <f t="shared" si="11"/>
        <v>1415.1479999999999</v>
      </c>
      <c r="K194" s="1" t="s">
        <v>8</v>
      </c>
      <c r="L194" s="1">
        <v>5</v>
      </c>
      <c r="M194" s="10">
        <f t="shared" ref="M194:M257" si="13">IF(K194="Delivery Truck", J194, G194)</f>
        <v>1415.1479999999999</v>
      </c>
    </row>
    <row r="195" spans="1:13" x14ac:dyDescent="0.2">
      <c r="A195" s="1">
        <v>2755</v>
      </c>
      <c r="B195" s="2">
        <v>40945</v>
      </c>
      <c r="C195" s="1" t="s">
        <v>11</v>
      </c>
      <c r="D195" s="1">
        <v>50</v>
      </c>
      <c r="E195" s="4" t="str">
        <f t="shared" si="12"/>
        <v>Large</v>
      </c>
      <c r="F195" s="4" t="str">
        <f>VLOOKUP(D195, lookup!$A$3:$B$12, 2, TRUE)</f>
        <v>XXX Large</v>
      </c>
      <c r="G195" s="1">
        <v>346.06</v>
      </c>
      <c r="H195" s="4">
        <f t="shared" ref="H195:H258" si="14">IF(OR(F195="Large",F195="Extra Large",F195="XX Large",F195="XXX Large"), 0.01, "No Discount")</f>
        <v>0.01</v>
      </c>
      <c r="I195" s="4">
        <f>IFERROR((Table2[[#This Row],[Sales]]-(Table2[[#This Row],[Sales]]*H195)), Table2[[#This Row],[Sales]])</f>
        <v>342.5994</v>
      </c>
      <c r="J195" s="4">
        <f t="shared" ref="J195:J258" si="15">IF(OR(F195="XX Large", F195="XXX Large", F195="Extra Large"), G195-L195, G195)</f>
        <v>340.2</v>
      </c>
      <c r="K195" s="1" t="s">
        <v>10</v>
      </c>
      <c r="L195" s="1">
        <v>5.86</v>
      </c>
      <c r="M195" s="10">
        <f t="shared" si="13"/>
        <v>346.06</v>
      </c>
    </row>
    <row r="196" spans="1:13" x14ac:dyDescent="0.2">
      <c r="A196" s="1">
        <v>24448</v>
      </c>
      <c r="B196" s="2">
        <v>40945</v>
      </c>
      <c r="C196" s="1" t="s">
        <v>9</v>
      </c>
      <c r="D196" s="1">
        <v>46</v>
      </c>
      <c r="E196" s="4" t="str">
        <f t="shared" si="12"/>
        <v>Large</v>
      </c>
      <c r="F196" s="4" t="str">
        <f>VLOOKUP(D196, lookup!$A$3:$B$12, 2, TRUE)</f>
        <v>XXX Large</v>
      </c>
      <c r="G196" s="1">
        <v>11036.16</v>
      </c>
      <c r="H196" s="4">
        <f t="shared" si="14"/>
        <v>0.01</v>
      </c>
      <c r="I196" s="4">
        <f>IFERROR((Table2[[#This Row],[Sales]]-(Table2[[#This Row],[Sales]]*H196)), Table2[[#This Row],[Sales]])</f>
        <v>10925.7984</v>
      </c>
      <c r="J196" s="4">
        <f t="shared" si="15"/>
        <v>10976.92</v>
      </c>
      <c r="K196" s="1" t="s">
        <v>13</v>
      </c>
      <c r="L196" s="1">
        <v>59.24</v>
      </c>
      <c r="M196" s="10">
        <f t="shared" si="13"/>
        <v>10976.92</v>
      </c>
    </row>
    <row r="197" spans="1:13" x14ac:dyDescent="0.2">
      <c r="A197" s="1">
        <v>2755</v>
      </c>
      <c r="B197" s="2">
        <v>40945</v>
      </c>
      <c r="C197" s="1" t="s">
        <v>11</v>
      </c>
      <c r="D197" s="1">
        <v>30</v>
      </c>
      <c r="E197" s="4" t="str">
        <f t="shared" si="12"/>
        <v>Large</v>
      </c>
      <c r="F197" s="4" t="str">
        <f>VLOOKUP(D197, lookup!$A$3:$B$12, 2, TRUE)</f>
        <v>Medium-Large</v>
      </c>
      <c r="G197" s="1">
        <v>736.3</v>
      </c>
      <c r="H197" s="4" t="str">
        <f t="shared" si="14"/>
        <v>No Discount</v>
      </c>
      <c r="I197" s="4">
        <f>IFERROR((Table2[[#This Row],[Sales]]-(Table2[[#This Row],[Sales]]*H197)), Table2[[#This Row],[Sales]])</f>
        <v>736.3</v>
      </c>
      <c r="J197" s="4">
        <f t="shared" si="15"/>
        <v>736.3</v>
      </c>
      <c r="K197" s="1" t="s">
        <v>10</v>
      </c>
      <c r="L197" s="1">
        <v>2.99</v>
      </c>
      <c r="M197" s="10">
        <f t="shared" si="13"/>
        <v>736.3</v>
      </c>
    </row>
    <row r="198" spans="1:13" x14ac:dyDescent="0.2">
      <c r="A198" s="1">
        <v>16866</v>
      </c>
      <c r="B198" s="2">
        <v>40945</v>
      </c>
      <c r="C198" s="1" t="s">
        <v>11</v>
      </c>
      <c r="D198" s="1">
        <v>43</v>
      </c>
      <c r="E198" s="4" t="str">
        <f t="shared" si="12"/>
        <v>Large</v>
      </c>
      <c r="F198" s="4" t="str">
        <f>VLOOKUP(D198, lookup!$A$3:$B$12, 2, TRUE)</f>
        <v>XX Large</v>
      </c>
      <c r="G198" s="1">
        <v>2357.9085</v>
      </c>
      <c r="H198" s="4">
        <f t="shared" si="14"/>
        <v>0.01</v>
      </c>
      <c r="I198" s="4">
        <f>IFERROR((Table2[[#This Row],[Sales]]-(Table2[[#This Row],[Sales]]*H198)), Table2[[#This Row],[Sales]])</f>
        <v>2334.3294150000002</v>
      </c>
      <c r="J198" s="4">
        <f t="shared" si="15"/>
        <v>2353.9185000000002</v>
      </c>
      <c r="K198" s="1" t="s">
        <v>10</v>
      </c>
      <c r="L198" s="1">
        <v>3.99</v>
      </c>
      <c r="M198" s="10">
        <f t="shared" si="13"/>
        <v>2357.9085</v>
      </c>
    </row>
    <row r="199" spans="1:13" x14ac:dyDescent="0.2">
      <c r="A199" s="1">
        <v>58978</v>
      </c>
      <c r="B199" s="2">
        <v>40945</v>
      </c>
      <c r="C199" s="1" t="s">
        <v>7</v>
      </c>
      <c r="D199" s="1">
        <v>13</v>
      </c>
      <c r="E199" s="4" t="str">
        <f t="shared" si="12"/>
        <v>Small</v>
      </c>
      <c r="F199" s="4" t="str">
        <f>VLOOKUP(D199, lookup!$A$3:$B$12, 2, TRUE)</f>
        <v>Small</v>
      </c>
      <c r="G199" s="1">
        <v>75.89</v>
      </c>
      <c r="H199" s="4" t="str">
        <f t="shared" si="14"/>
        <v>No Discount</v>
      </c>
      <c r="I199" s="4">
        <f>IFERROR((Table2[[#This Row],[Sales]]-(Table2[[#This Row],[Sales]]*H199)), Table2[[#This Row],[Sales]])</f>
        <v>75.89</v>
      </c>
      <c r="J199" s="4">
        <f t="shared" si="15"/>
        <v>75.89</v>
      </c>
      <c r="K199" s="1" t="s">
        <v>10</v>
      </c>
      <c r="L199" s="1">
        <v>5.15</v>
      </c>
      <c r="M199" s="10">
        <f t="shared" si="13"/>
        <v>75.89</v>
      </c>
    </row>
    <row r="200" spans="1:13" x14ac:dyDescent="0.2">
      <c r="A200" s="1">
        <v>27909</v>
      </c>
      <c r="B200" s="2">
        <v>40946</v>
      </c>
      <c r="C200" s="1" t="s">
        <v>12</v>
      </c>
      <c r="D200" s="1">
        <v>1</v>
      </c>
      <c r="E200" s="4" t="str">
        <f t="shared" si="12"/>
        <v>Small</v>
      </c>
      <c r="F200" s="4" t="str">
        <f>VLOOKUP(D200, lookup!$A$3:$B$12, 2, TRUE)</f>
        <v>Mini</v>
      </c>
      <c r="G200" s="1">
        <v>62.26</v>
      </c>
      <c r="H200" s="4" t="str">
        <f t="shared" si="14"/>
        <v>No Discount</v>
      </c>
      <c r="I200" s="4">
        <f>IFERROR((Table2[[#This Row],[Sales]]-(Table2[[#This Row],[Sales]]*H200)), Table2[[#This Row],[Sales]])</f>
        <v>62.26</v>
      </c>
      <c r="J200" s="4">
        <f t="shared" si="15"/>
        <v>62.26</v>
      </c>
      <c r="K200" s="1" t="s">
        <v>10</v>
      </c>
      <c r="L200" s="1">
        <v>10.75</v>
      </c>
      <c r="M200" s="10">
        <f t="shared" si="13"/>
        <v>62.26</v>
      </c>
    </row>
    <row r="201" spans="1:13" x14ac:dyDescent="0.2">
      <c r="A201" s="1">
        <v>11683</v>
      </c>
      <c r="B201" s="2">
        <v>40946</v>
      </c>
      <c r="C201" s="1" t="s">
        <v>11</v>
      </c>
      <c r="D201" s="1">
        <v>28</v>
      </c>
      <c r="E201" s="4" t="str">
        <f t="shared" si="12"/>
        <v>Medium</v>
      </c>
      <c r="F201" s="4" t="str">
        <f>VLOOKUP(D201, lookup!$A$3:$B$12, 2, TRUE)</f>
        <v>Medium-Large</v>
      </c>
      <c r="G201" s="1">
        <v>1650.4110000000001</v>
      </c>
      <c r="H201" s="4" t="str">
        <f t="shared" si="14"/>
        <v>No Discount</v>
      </c>
      <c r="I201" s="4">
        <f>IFERROR((Table2[[#This Row],[Sales]]-(Table2[[#This Row],[Sales]]*H201)), Table2[[#This Row],[Sales]])</f>
        <v>1650.4110000000001</v>
      </c>
      <c r="J201" s="4">
        <f t="shared" si="15"/>
        <v>1650.4110000000001</v>
      </c>
      <c r="K201" s="1" t="s">
        <v>10</v>
      </c>
      <c r="L201" s="1">
        <v>5.99</v>
      </c>
      <c r="M201" s="10">
        <f t="shared" si="13"/>
        <v>1650.4110000000001</v>
      </c>
    </row>
    <row r="202" spans="1:13" x14ac:dyDescent="0.2">
      <c r="A202" s="1">
        <v>27909</v>
      </c>
      <c r="B202" s="2">
        <v>40946</v>
      </c>
      <c r="C202" s="1" t="s">
        <v>12</v>
      </c>
      <c r="D202" s="1">
        <v>47</v>
      </c>
      <c r="E202" s="4" t="str">
        <f t="shared" si="12"/>
        <v>Large</v>
      </c>
      <c r="F202" s="4" t="str">
        <f>VLOOKUP(D202, lookup!$A$3:$B$12, 2, TRUE)</f>
        <v>XXX Large</v>
      </c>
      <c r="G202" s="1">
        <v>58.53</v>
      </c>
      <c r="H202" s="4">
        <f t="shared" si="14"/>
        <v>0.01</v>
      </c>
      <c r="I202" s="4">
        <f>IFERROR((Table2[[#This Row],[Sales]]-(Table2[[#This Row],[Sales]]*H202)), Table2[[#This Row],[Sales]])</f>
        <v>57.944700000000005</v>
      </c>
      <c r="J202" s="4">
        <f t="shared" si="15"/>
        <v>57.83</v>
      </c>
      <c r="K202" s="1" t="s">
        <v>10</v>
      </c>
      <c r="L202" s="1">
        <v>0.7</v>
      </c>
      <c r="M202" s="10">
        <f t="shared" si="13"/>
        <v>58.53</v>
      </c>
    </row>
    <row r="203" spans="1:13" x14ac:dyDescent="0.2">
      <c r="A203" s="1">
        <v>8224</v>
      </c>
      <c r="B203" s="2">
        <v>40946</v>
      </c>
      <c r="C203" s="1" t="s">
        <v>11</v>
      </c>
      <c r="D203" s="1">
        <v>41</v>
      </c>
      <c r="E203" s="4" t="str">
        <f t="shared" si="12"/>
        <v>Large</v>
      </c>
      <c r="F203" s="4" t="str">
        <f>VLOOKUP(D203, lookup!$A$3:$B$12, 2, TRUE)</f>
        <v>XX Large</v>
      </c>
      <c r="G203" s="1">
        <v>89.77</v>
      </c>
      <c r="H203" s="4">
        <f t="shared" si="14"/>
        <v>0.01</v>
      </c>
      <c r="I203" s="4">
        <f>IFERROR((Table2[[#This Row],[Sales]]-(Table2[[#This Row],[Sales]]*H203)), Table2[[#This Row],[Sales]])</f>
        <v>88.872299999999996</v>
      </c>
      <c r="J203" s="4">
        <f t="shared" si="15"/>
        <v>88.77</v>
      </c>
      <c r="K203" s="1" t="s">
        <v>10</v>
      </c>
      <c r="L203" s="1">
        <v>1</v>
      </c>
      <c r="M203" s="10">
        <f t="shared" si="13"/>
        <v>89.77</v>
      </c>
    </row>
    <row r="204" spans="1:13" x14ac:dyDescent="0.2">
      <c r="A204" s="1">
        <v>28390</v>
      </c>
      <c r="B204" s="2">
        <v>40946</v>
      </c>
      <c r="C204" s="1" t="s">
        <v>9</v>
      </c>
      <c r="D204" s="1">
        <v>44</v>
      </c>
      <c r="E204" s="4" t="str">
        <f t="shared" si="12"/>
        <v>Large</v>
      </c>
      <c r="F204" s="4" t="str">
        <f>VLOOKUP(D204, lookup!$A$3:$B$12, 2, TRUE)</f>
        <v>XX Large</v>
      </c>
      <c r="G204" s="1">
        <v>809.77</v>
      </c>
      <c r="H204" s="4">
        <f t="shared" si="14"/>
        <v>0.01</v>
      </c>
      <c r="I204" s="4">
        <f>IFERROR((Table2[[#This Row],[Sales]]-(Table2[[#This Row],[Sales]]*H204)), Table2[[#This Row],[Sales]])</f>
        <v>801.67229999999995</v>
      </c>
      <c r="J204" s="4">
        <f t="shared" si="15"/>
        <v>803.09</v>
      </c>
      <c r="K204" s="1" t="s">
        <v>10</v>
      </c>
      <c r="L204" s="1">
        <v>6.68</v>
      </c>
      <c r="M204" s="10">
        <f t="shared" si="13"/>
        <v>809.77</v>
      </c>
    </row>
    <row r="205" spans="1:13" x14ac:dyDescent="0.2">
      <c r="A205" s="1">
        <v>34117</v>
      </c>
      <c r="B205" s="2">
        <v>40946</v>
      </c>
      <c r="C205" s="1" t="s">
        <v>9</v>
      </c>
      <c r="D205" s="1">
        <v>45</v>
      </c>
      <c r="E205" s="4" t="str">
        <f t="shared" si="12"/>
        <v>Large</v>
      </c>
      <c r="F205" s="4" t="str">
        <f>VLOOKUP(D205, lookup!$A$3:$B$12, 2, TRUE)</f>
        <v>XX Large</v>
      </c>
      <c r="G205" s="1">
        <v>299.94</v>
      </c>
      <c r="H205" s="4">
        <f t="shared" si="14"/>
        <v>0.01</v>
      </c>
      <c r="I205" s="4">
        <f>IFERROR((Table2[[#This Row],[Sales]]-(Table2[[#This Row],[Sales]]*H205)), Table2[[#This Row],[Sales]])</f>
        <v>296.94060000000002</v>
      </c>
      <c r="J205" s="4">
        <f t="shared" si="15"/>
        <v>296.95</v>
      </c>
      <c r="K205" s="1" t="s">
        <v>10</v>
      </c>
      <c r="L205" s="1">
        <v>2.99</v>
      </c>
      <c r="M205" s="10">
        <f t="shared" si="13"/>
        <v>299.94</v>
      </c>
    </row>
    <row r="206" spans="1:13" x14ac:dyDescent="0.2">
      <c r="A206" s="1">
        <v>50822</v>
      </c>
      <c r="B206" s="2">
        <v>40946</v>
      </c>
      <c r="C206" s="1" t="s">
        <v>14</v>
      </c>
      <c r="D206" s="1">
        <v>6</v>
      </c>
      <c r="E206" s="4" t="str">
        <f t="shared" si="12"/>
        <v>Small</v>
      </c>
      <c r="F206" s="4" t="str">
        <f>VLOOKUP(D206, lookup!$A$3:$B$12, 2, TRUE)</f>
        <v>Extra Small</v>
      </c>
      <c r="G206" s="1">
        <v>1635.29</v>
      </c>
      <c r="H206" s="4" t="str">
        <f t="shared" si="14"/>
        <v>No Discount</v>
      </c>
      <c r="I206" s="4">
        <f>IFERROR((Table2[[#This Row],[Sales]]-(Table2[[#This Row],[Sales]]*H206)), Table2[[#This Row],[Sales]])</f>
        <v>1635.29</v>
      </c>
      <c r="J206" s="4">
        <f t="shared" si="15"/>
        <v>1635.29</v>
      </c>
      <c r="K206" s="1" t="s">
        <v>10</v>
      </c>
      <c r="L206" s="1">
        <v>24.49</v>
      </c>
      <c r="M206" s="10">
        <f t="shared" si="13"/>
        <v>1635.29</v>
      </c>
    </row>
    <row r="207" spans="1:13" x14ac:dyDescent="0.2">
      <c r="A207" s="1">
        <v>50822</v>
      </c>
      <c r="B207" s="2">
        <v>40946</v>
      </c>
      <c r="C207" s="1" t="s">
        <v>14</v>
      </c>
      <c r="D207" s="1">
        <v>37</v>
      </c>
      <c r="E207" s="4" t="str">
        <f t="shared" si="12"/>
        <v>Large</v>
      </c>
      <c r="F207" s="4" t="str">
        <f>VLOOKUP(D207, lookup!$A$3:$B$12, 2, TRUE)</f>
        <v>Extra Large</v>
      </c>
      <c r="G207" s="1">
        <v>316.35000000000002</v>
      </c>
      <c r="H207" s="4">
        <f t="shared" si="14"/>
        <v>0.01</v>
      </c>
      <c r="I207" s="4">
        <f>IFERROR((Table2[[#This Row],[Sales]]-(Table2[[#This Row],[Sales]]*H207)), Table2[[#This Row],[Sales]])</f>
        <v>313.18650000000002</v>
      </c>
      <c r="J207" s="4">
        <f t="shared" si="15"/>
        <v>313.52000000000004</v>
      </c>
      <c r="K207" s="1" t="s">
        <v>8</v>
      </c>
      <c r="L207" s="1">
        <v>2.83</v>
      </c>
      <c r="M207" s="10">
        <f t="shared" si="13"/>
        <v>316.35000000000002</v>
      </c>
    </row>
    <row r="208" spans="1:13" x14ac:dyDescent="0.2">
      <c r="A208" s="1">
        <v>23140</v>
      </c>
      <c r="B208" s="2">
        <v>40947</v>
      </c>
      <c r="C208" s="1" t="s">
        <v>9</v>
      </c>
      <c r="D208" s="1">
        <v>16</v>
      </c>
      <c r="E208" s="4" t="str">
        <f t="shared" si="12"/>
        <v>Medium</v>
      </c>
      <c r="F208" s="4" t="str">
        <f>VLOOKUP(D208, lookup!$A$3:$B$12, 2, TRUE)</f>
        <v>Small-Medium</v>
      </c>
      <c r="G208" s="1">
        <v>116.69</v>
      </c>
      <c r="H208" s="4" t="str">
        <f t="shared" si="14"/>
        <v>No Discount</v>
      </c>
      <c r="I208" s="4">
        <f>IFERROR((Table2[[#This Row],[Sales]]-(Table2[[#This Row],[Sales]]*H208)), Table2[[#This Row],[Sales]])</f>
        <v>116.69</v>
      </c>
      <c r="J208" s="4">
        <f t="shared" si="15"/>
        <v>116.69</v>
      </c>
      <c r="K208" s="1" t="s">
        <v>10</v>
      </c>
      <c r="L208" s="1">
        <v>2.35</v>
      </c>
      <c r="M208" s="10">
        <f t="shared" si="13"/>
        <v>116.69</v>
      </c>
    </row>
    <row r="209" spans="1:13" x14ac:dyDescent="0.2">
      <c r="A209" s="1">
        <v>27109</v>
      </c>
      <c r="B209" s="2">
        <v>40947</v>
      </c>
      <c r="C209" s="1" t="s">
        <v>12</v>
      </c>
      <c r="D209" s="1">
        <v>48</v>
      </c>
      <c r="E209" s="4" t="str">
        <f t="shared" si="12"/>
        <v>Large</v>
      </c>
      <c r="F209" s="4" t="str">
        <f>VLOOKUP(D209, lookup!$A$3:$B$12, 2, TRUE)</f>
        <v>XXX Large</v>
      </c>
      <c r="G209" s="1">
        <v>538.22</v>
      </c>
      <c r="H209" s="4">
        <f t="shared" si="14"/>
        <v>0.01</v>
      </c>
      <c r="I209" s="4">
        <f>IFERROR((Table2[[#This Row],[Sales]]-(Table2[[#This Row],[Sales]]*H209)), Table2[[#This Row],[Sales]])</f>
        <v>532.83780000000002</v>
      </c>
      <c r="J209" s="4">
        <f t="shared" si="15"/>
        <v>531.72</v>
      </c>
      <c r="K209" s="1" t="s">
        <v>10</v>
      </c>
      <c r="L209" s="1">
        <v>6.5</v>
      </c>
      <c r="M209" s="10">
        <f t="shared" si="13"/>
        <v>538.22</v>
      </c>
    </row>
    <row r="210" spans="1:13" x14ac:dyDescent="0.2">
      <c r="A210" s="1">
        <v>27557</v>
      </c>
      <c r="B210" s="2">
        <v>40947</v>
      </c>
      <c r="C210" s="1" t="s">
        <v>7</v>
      </c>
      <c r="D210" s="1">
        <v>18</v>
      </c>
      <c r="E210" s="4" t="str">
        <f t="shared" si="12"/>
        <v>Medium</v>
      </c>
      <c r="F210" s="4" t="str">
        <f>VLOOKUP(D210, lookup!$A$3:$B$12, 2, TRUE)</f>
        <v>Small-Medium</v>
      </c>
      <c r="G210" s="1">
        <v>56.13</v>
      </c>
      <c r="H210" s="4" t="str">
        <f t="shared" si="14"/>
        <v>No Discount</v>
      </c>
      <c r="I210" s="4">
        <f>IFERROR((Table2[[#This Row],[Sales]]-(Table2[[#This Row],[Sales]]*H210)), Table2[[#This Row],[Sales]])</f>
        <v>56.13</v>
      </c>
      <c r="J210" s="4">
        <f t="shared" si="15"/>
        <v>56.13</v>
      </c>
      <c r="K210" s="1" t="s">
        <v>10</v>
      </c>
      <c r="L210" s="1">
        <v>5.33</v>
      </c>
      <c r="M210" s="10">
        <f t="shared" si="13"/>
        <v>56.13</v>
      </c>
    </row>
    <row r="211" spans="1:13" x14ac:dyDescent="0.2">
      <c r="A211" s="1">
        <v>43906</v>
      </c>
      <c r="B211" s="2">
        <v>40947</v>
      </c>
      <c r="C211" s="1" t="s">
        <v>9</v>
      </c>
      <c r="D211" s="1">
        <v>50</v>
      </c>
      <c r="E211" s="4" t="str">
        <f t="shared" si="12"/>
        <v>Large</v>
      </c>
      <c r="F211" s="4" t="str">
        <f>VLOOKUP(D211, lookup!$A$3:$B$12, 2, TRUE)</f>
        <v>XXX Large</v>
      </c>
      <c r="G211" s="1">
        <v>3601.07</v>
      </c>
      <c r="H211" s="4">
        <f t="shared" si="14"/>
        <v>0.01</v>
      </c>
      <c r="I211" s="4">
        <f>IFERROR((Table2[[#This Row],[Sales]]-(Table2[[#This Row],[Sales]]*H211)), Table2[[#This Row],[Sales]])</f>
        <v>3565.0593000000003</v>
      </c>
      <c r="J211" s="4">
        <f t="shared" si="15"/>
        <v>3586.55</v>
      </c>
      <c r="K211" s="1" t="s">
        <v>10</v>
      </c>
      <c r="L211" s="1">
        <v>14.52</v>
      </c>
      <c r="M211" s="10">
        <f t="shared" si="13"/>
        <v>3601.07</v>
      </c>
    </row>
    <row r="212" spans="1:13" x14ac:dyDescent="0.2">
      <c r="A212" s="1">
        <v>23140</v>
      </c>
      <c r="B212" s="2">
        <v>40947</v>
      </c>
      <c r="C212" s="1" t="s">
        <v>9</v>
      </c>
      <c r="D212" s="1">
        <v>18</v>
      </c>
      <c r="E212" s="4" t="str">
        <f t="shared" si="12"/>
        <v>Medium</v>
      </c>
      <c r="F212" s="4" t="str">
        <f>VLOOKUP(D212, lookup!$A$3:$B$12, 2, TRUE)</f>
        <v>Small-Medium</v>
      </c>
      <c r="G212" s="1">
        <v>1713.8</v>
      </c>
      <c r="H212" s="4" t="str">
        <f t="shared" si="14"/>
        <v>No Discount</v>
      </c>
      <c r="I212" s="4">
        <f>IFERROR((Table2[[#This Row],[Sales]]-(Table2[[#This Row],[Sales]]*H212)), Table2[[#This Row],[Sales]])</f>
        <v>1713.8</v>
      </c>
      <c r="J212" s="4">
        <f t="shared" si="15"/>
        <v>1713.8</v>
      </c>
      <c r="K212" s="1" t="s">
        <v>10</v>
      </c>
      <c r="L212" s="1">
        <v>8.99</v>
      </c>
      <c r="M212" s="10">
        <f t="shared" si="13"/>
        <v>1713.8</v>
      </c>
    </row>
    <row r="213" spans="1:13" x14ac:dyDescent="0.2">
      <c r="A213" s="1">
        <v>37763</v>
      </c>
      <c r="B213" s="2">
        <v>40947</v>
      </c>
      <c r="C213" s="1" t="s">
        <v>11</v>
      </c>
      <c r="D213" s="1">
        <v>24</v>
      </c>
      <c r="E213" s="4" t="str">
        <f t="shared" si="12"/>
        <v>Medium</v>
      </c>
      <c r="F213" s="4" t="str">
        <f>VLOOKUP(D213, lookup!$A$3:$B$12, 2, TRUE)</f>
        <v>Medium</v>
      </c>
      <c r="G213" s="1">
        <v>1247.9275</v>
      </c>
      <c r="H213" s="4" t="str">
        <f t="shared" si="14"/>
        <v>No Discount</v>
      </c>
      <c r="I213" s="4">
        <f>IFERROR((Table2[[#This Row],[Sales]]-(Table2[[#This Row],[Sales]]*H213)), Table2[[#This Row],[Sales]])</f>
        <v>1247.9275</v>
      </c>
      <c r="J213" s="4">
        <f t="shared" si="15"/>
        <v>1247.9275</v>
      </c>
      <c r="K213" s="1" t="s">
        <v>10</v>
      </c>
      <c r="L213" s="1">
        <v>2.5</v>
      </c>
      <c r="M213" s="10">
        <f t="shared" si="13"/>
        <v>1247.9275</v>
      </c>
    </row>
    <row r="214" spans="1:13" x14ac:dyDescent="0.2">
      <c r="A214" s="1">
        <v>28198</v>
      </c>
      <c r="B214" s="2">
        <v>40947</v>
      </c>
      <c r="C214" s="1" t="s">
        <v>14</v>
      </c>
      <c r="D214" s="1">
        <v>50</v>
      </c>
      <c r="E214" s="4" t="str">
        <f t="shared" si="12"/>
        <v>Large</v>
      </c>
      <c r="F214" s="4" t="str">
        <f>VLOOKUP(D214, lookup!$A$3:$B$12, 2, TRUE)</f>
        <v>XXX Large</v>
      </c>
      <c r="G214" s="1">
        <v>7703.9665000000005</v>
      </c>
      <c r="H214" s="4">
        <f t="shared" si="14"/>
        <v>0.01</v>
      </c>
      <c r="I214" s="4">
        <f>IFERROR((Table2[[#This Row],[Sales]]-(Table2[[#This Row],[Sales]]*H214)), Table2[[#This Row],[Sales]])</f>
        <v>7626.9268350000002</v>
      </c>
      <c r="J214" s="4">
        <f t="shared" si="15"/>
        <v>7694.9765000000007</v>
      </c>
      <c r="K214" s="1" t="s">
        <v>10</v>
      </c>
      <c r="L214" s="1">
        <v>8.99</v>
      </c>
      <c r="M214" s="10">
        <f t="shared" si="13"/>
        <v>7703.9665000000005</v>
      </c>
    </row>
    <row r="215" spans="1:13" x14ac:dyDescent="0.2">
      <c r="A215" s="1">
        <v>37763</v>
      </c>
      <c r="B215" s="2">
        <v>40947</v>
      </c>
      <c r="C215" s="1" t="s">
        <v>11</v>
      </c>
      <c r="D215" s="1">
        <v>29</v>
      </c>
      <c r="E215" s="4" t="str">
        <f t="shared" si="12"/>
        <v>Medium</v>
      </c>
      <c r="F215" s="4" t="str">
        <f>VLOOKUP(D215, lookup!$A$3:$B$12, 2, TRUE)</f>
        <v>Medium-Large</v>
      </c>
      <c r="G215" s="1">
        <v>169.61</v>
      </c>
      <c r="H215" s="4" t="str">
        <f t="shared" si="14"/>
        <v>No Discount</v>
      </c>
      <c r="I215" s="4">
        <f>IFERROR((Table2[[#This Row],[Sales]]-(Table2[[#This Row],[Sales]]*H215)), Table2[[#This Row],[Sales]])</f>
        <v>169.61</v>
      </c>
      <c r="J215" s="4">
        <f t="shared" si="15"/>
        <v>169.61</v>
      </c>
      <c r="K215" s="1" t="s">
        <v>10</v>
      </c>
      <c r="L215" s="1">
        <v>9.92</v>
      </c>
      <c r="M215" s="10">
        <f t="shared" si="13"/>
        <v>169.61</v>
      </c>
    </row>
    <row r="216" spans="1:13" x14ac:dyDescent="0.2">
      <c r="A216" s="1">
        <v>29507</v>
      </c>
      <c r="B216" s="2">
        <v>40948</v>
      </c>
      <c r="C216" s="1" t="s">
        <v>7</v>
      </c>
      <c r="D216" s="1">
        <v>14</v>
      </c>
      <c r="E216" s="4" t="str">
        <f t="shared" si="12"/>
        <v>Small</v>
      </c>
      <c r="F216" s="4" t="str">
        <f>VLOOKUP(D216, lookup!$A$3:$B$12, 2, TRUE)</f>
        <v>Small</v>
      </c>
      <c r="G216" s="1">
        <v>3049.6320000000001</v>
      </c>
      <c r="H216" s="4" t="str">
        <f t="shared" si="14"/>
        <v>No Discount</v>
      </c>
      <c r="I216" s="4">
        <f>IFERROR((Table2[[#This Row],[Sales]]-(Table2[[#This Row],[Sales]]*H216)), Table2[[#This Row],[Sales]])</f>
        <v>3049.6320000000001</v>
      </c>
      <c r="J216" s="4">
        <f t="shared" si="15"/>
        <v>3049.6320000000001</v>
      </c>
      <c r="K216" s="1" t="s">
        <v>13</v>
      </c>
      <c r="L216" s="1">
        <v>35.67</v>
      </c>
      <c r="M216" s="10">
        <f t="shared" si="13"/>
        <v>3049.6320000000001</v>
      </c>
    </row>
    <row r="217" spans="1:13" x14ac:dyDescent="0.2">
      <c r="A217" s="1">
        <v>11239</v>
      </c>
      <c r="B217" s="2">
        <v>40948</v>
      </c>
      <c r="C217" s="1" t="s">
        <v>12</v>
      </c>
      <c r="D217" s="1">
        <v>33</v>
      </c>
      <c r="E217" s="4" t="str">
        <f t="shared" si="12"/>
        <v>Large</v>
      </c>
      <c r="F217" s="4" t="str">
        <f>VLOOKUP(D217, lookup!$A$3:$B$12, 2, TRUE)</f>
        <v>Large</v>
      </c>
      <c r="G217" s="1">
        <v>6170.02</v>
      </c>
      <c r="H217" s="4">
        <f t="shared" si="14"/>
        <v>0.01</v>
      </c>
      <c r="I217" s="4">
        <f>IFERROR((Table2[[#This Row],[Sales]]-(Table2[[#This Row],[Sales]]*H217)), Table2[[#This Row],[Sales]])</f>
        <v>6108.3198000000002</v>
      </c>
      <c r="J217" s="4">
        <f t="shared" si="15"/>
        <v>6170.02</v>
      </c>
      <c r="K217" s="1" t="s">
        <v>13</v>
      </c>
      <c r="L217" s="1">
        <v>29.21</v>
      </c>
      <c r="M217" s="10">
        <f t="shared" si="13"/>
        <v>6170.02</v>
      </c>
    </row>
    <row r="218" spans="1:13" x14ac:dyDescent="0.2">
      <c r="A218" s="1">
        <v>4162</v>
      </c>
      <c r="B218" s="2">
        <v>40948</v>
      </c>
      <c r="C218" s="1" t="s">
        <v>7</v>
      </c>
      <c r="D218" s="1">
        <v>2</v>
      </c>
      <c r="E218" s="4" t="str">
        <f t="shared" si="12"/>
        <v>Small</v>
      </c>
      <c r="F218" s="4" t="str">
        <f>VLOOKUP(D218, lookup!$A$3:$B$12, 2, TRUE)</f>
        <v>Mini</v>
      </c>
      <c r="G218" s="1">
        <v>381.6</v>
      </c>
      <c r="H218" s="4" t="str">
        <f t="shared" si="14"/>
        <v>No Discount</v>
      </c>
      <c r="I218" s="4">
        <f>IFERROR((Table2[[#This Row],[Sales]]-(Table2[[#This Row],[Sales]]*H218)), Table2[[#This Row],[Sales]])</f>
        <v>381.6</v>
      </c>
      <c r="J218" s="4">
        <f t="shared" si="15"/>
        <v>381.6</v>
      </c>
      <c r="K218" s="1" t="s">
        <v>10</v>
      </c>
      <c r="L218" s="1">
        <v>19.989999999999998</v>
      </c>
      <c r="M218" s="10">
        <f t="shared" si="13"/>
        <v>381.6</v>
      </c>
    </row>
    <row r="219" spans="1:13" x14ac:dyDescent="0.2">
      <c r="A219" s="1">
        <v>51111</v>
      </c>
      <c r="B219" s="2">
        <v>40948</v>
      </c>
      <c r="C219" s="1" t="s">
        <v>11</v>
      </c>
      <c r="D219" s="1">
        <v>1</v>
      </c>
      <c r="E219" s="4" t="str">
        <f t="shared" si="12"/>
        <v>Small</v>
      </c>
      <c r="F219" s="4" t="str">
        <f>VLOOKUP(D219, lookup!$A$3:$B$12, 2, TRUE)</f>
        <v>Mini</v>
      </c>
      <c r="G219" s="1">
        <v>61.097999999999999</v>
      </c>
      <c r="H219" s="4" t="str">
        <f t="shared" si="14"/>
        <v>No Discount</v>
      </c>
      <c r="I219" s="4">
        <f>IFERROR((Table2[[#This Row],[Sales]]-(Table2[[#This Row],[Sales]]*H219)), Table2[[#This Row],[Sales]])</f>
        <v>61.097999999999999</v>
      </c>
      <c r="J219" s="4">
        <f t="shared" si="15"/>
        <v>61.097999999999999</v>
      </c>
      <c r="K219" s="1" t="s">
        <v>10</v>
      </c>
      <c r="L219" s="1">
        <v>5.92</v>
      </c>
      <c r="M219" s="10">
        <f t="shared" si="13"/>
        <v>61.097999999999999</v>
      </c>
    </row>
    <row r="220" spans="1:13" x14ac:dyDescent="0.2">
      <c r="A220" s="1">
        <v>29507</v>
      </c>
      <c r="B220" s="2">
        <v>40948</v>
      </c>
      <c r="C220" s="1" t="s">
        <v>7</v>
      </c>
      <c r="D220" s="1">
        <v>41</v>
      </c>
      <c r="E220" s="4" t="str">
        <f t="shared" si="12"/>
        <v>Large</v>
      </c>
      <c r="F220" s="4" t="str">
        <f>VLOOKUP(D220, lookup!$A$3:$B$12, 2, TRUE)</f>
        <v>XX Large</v>
      </c>
      <c r="G220" s="1">
        <v>1274.9490000000001</v>
      </c>
      <c r="H220" s="4">
        <f t="shared" si="14"/>
        <v>0.01</v>
      </c>
      <c r="I220" s="4">
        <f>IFERROR((Table2[[#This Row],[Sales]]-(Table2[[#This Row],[Sales]]*H220)), Table2[[#This Row],[Sales]])</f>
        <v>1262.1995100000001</v>
      </c>
      <c r="J220" s="4">
        <f t="shared" si="15"/>
        <v>1273.8490000000002</v>
      </c>
      <c r="K220" s="1" t="s">
        <v>10</v>
      </c>
      <c r="L220" s="1">
        <v>1.1000000000000001</v>
      </c>
      <c r="M220" s="10">
        <f t="shared" si="13"/>
        <v>1274.9490000000001</v>
      </c>
    </row>
    <row r="221" spans="1:13" x14ac:dyDescent="0.2">
      <c r="A221" s="1">
        <v>33414</v>
      </c>
      <c r="B221" s="2">
        <v>40949</v>
      </c>
      <c r="C221" s="1" t="s">
        <v>11</v>
      </c>
      <c r="D221" s="1">
        <v>9</v>
      </c>
      <c r="E221" s="4" t="str">
        <f t="shared" si="12"/>
        <v>Small</v>
      </c>
      <c r="F221" s="4" t="str">
        <f>VLOOKUP(D221, lookup!$A$3:$B$12, 2, TRUE)</f>
        <v>Extra Small</v>
      </c>
      <c r="G221" s="1">
        <v>37.22</v>
      </c>
      <c r="H221" s="4" t="str">
        <f t="shared" si="14"/>
        <v>No Discount</v>
      </c>
      <c r="I221" s="4">
        <f>IFERROR((Table2[[#This Row],[Sales]]-(Table2[[#This Row],[Sales]]*H221)), Table2[[#This Row],[Sales]])</f>
        <v>37.22</v>
      </c>
      <c r="J221" s="4">
        <f t="shared" si="15"/>
        <v>37.22</v>
      </c>
      <c r="K221" s="1" t="s">
        <v>10</v>
      </c>
      <c r="L221" s="1">
        <v>1.17</v>
      </c>
      <c r="M221" s="10">
        <f t="shared" si="13"/>
        <v>37.22</v>
      </c>
    </row>
    <row r="222" spans="1:13" x14ac:dyDescent="0.2">
      <c r="A222" s="1">
        <v>30599</v>
      </c>
      <c r="B222" s="2">
        <v>40949</v>
      </c>
      <c r="C222" s="1" t="s">
        <v>11</v>
      </c>
      <c r="D222" s="1">
        <v>23</v>
      </c>
      <c r="E222" s="4" t="str">
        <f t="shared" si="12"/>
        <v>Medium</v>
      </c>
      <c r="F222" s="4" t="str">
        <f>VLOOKUP(D222, lookup!$A$3:$B$12, 2, TRUE)</f>
        <v>Medium</v>
      </c>
      <c r="G222" s="1">
        <v>105.93</v>
      </c>
      <c r="H222" s="4" t="str">
        <f t="shared" si="14"/>
        <v>No Discount</v>
      </c>
      <c r="I222" s="4">
        <f>IFERROR((Table2[[#This Row],[Sales]]-(Table2[[#This Row],[Sales]]*H222)), Table2[[#This Row],[Sales]])</f>
        <v>105.93</v>
      </c>
      <c r="J222" s="4">
        <f t="shared" si="15"/>
        <v>105.93</v>
      </c>
      <c r="K222" s="1" t="s">
        <v>10</v>
      </c>
      <c r="L222" s="1">
        <v>0.88</v>
      </c>
      <c r="M222" s="10">
        <f t="shared" si="13"/>
        <v>105.93</v>
      </c>
    </row>
    <row r="223" spans="1:13" x14ac:dyDescent="0.2">
      <c r="A223" s="1">
        <v>10917</v>
      </c>
      <c r="B223" s="2">
        <v>40949</v>
      </c>
      <c r="C223" s="1" t="s">
        <v>12</v>
      </c>
      <c r="D223" s="1">
        <v>14</v>
      </c>
      <c r="E223" s="4" t="str">
        <f t="shared" si="12"/>
        <v>Small</v>
      </c>
      <c r="F223" s="4" t="str">
        <f>VLOOKUP(D223, lookup!$A$3:$B$12, 2, TRUE)</f>
        <v>Small</v>
      </c>
      <c r="G223" s="1">
        <v>1281.3579999999999</v>
      </c>
      <c r="H223" s="4" t="str">
        <f t="shared" si="14"/>
        <v>No Discount</v>
      </c>
      <c r="I223" s="4">
        <f>IFERROR((Table2[[#This Row],[Sales]]-(Table2[[#This Row],[Sales]]*H223)), Table2[[#This Row],[Sales]])</f>
        <v>1281.3579999999999</v>
      </c>
      <c r="J223" s="4">
        <f t="shared" si="15"/>
        <v>1281.3579999999999</v>
      </c>
      <c r="K223" s="1" t="s">
        <v>8</v>
      </c>
      <c r="L223" s="1">
        <v>5.99</v>
      </c>
      <c r="M223" s="10">
        <f t="shared" si="13"/>
        <v>1281.3579999999999</v>
      </c>
    </row>
    <row r="224" spans="1:13" x14ac:dyDescent="0.2">
      <c r="A224" s="1">
        <v>50784</v>
      </c>
      <c r="B224" s="2">
        <v>40949</v>
      </c>
      <c r="C224" s="1" t="s">
        <v>9</v>
      </c>
      <c r="D224" s="1">
        <v>20</v>
      </c>
      <c r="E224" s="4" t="str">
        <f t="shared" si="12"/>
        <v>Medium</v>
      </c>
      <c r="F224" s="4" t="str">
        <f>VLOOKUP(D224, lookup!$A$3:$B$12, 2, TRUE)</f>
        <v>Small-Medium</v>
      </c>
      <c r="G224" s="1">
        <v>638.72</v>
      </c>
      <c r="H224" s="4" t="str">
        <f t="shared" si="14"/>
        <v>No Discount</v>
      </c>
      <c r="I224" s="4">
        <f>IFERROR((Table2[[#This Row],[Sales]]-(Table2[[#This Row],[Sales]]*H224)), Table2[[#This Row],[Sales]])</f>
        <v>638.72</v>
      </c>
      <c r="J224" s="4">
        <f t="shared" si="15"/>
        <v>638.72</v>
      </c>
      <c r="K224" s="1" t="s">
        <v>10</v>
      </c>
      <c r="L224" s="1">
        <v>5.5</v>
      </c>
      <c r="M224" s="10">
        <f t="shared" si="13"/>
        <v>638.72</v>
      </c>
    </row>
    <row r="225" spans="1:13" x14ac:dyDescent="0.2">
      <c r="A225" s="1">
        <v>35492</v>
      </c>
      <c r="B225" s="2">
        <v>40949</v>
      </c>
      <c r="C225" s="1" t="s">
        <v>14</v>
      </c>
      <c r="D225" s="1">
        <v>36</v>
      </c>
      <c r="E225" s="4" t="str">
        <f t="shared" si="12"/>
        <v>Large</v>
      </c>
      <c r="F225" s="4" t="str">
        <f>VLOOKUP(D225, lookup!$A$3:$B$12, 2, TRUE)</f>
        <v>Extra Large</v>
      </c>
      <c r="G225" s="1">
        <v>455.93</v>
      </c>
      <c r="H225" s="4">
        <f t="shared" si="14"/>
        <v>0.01</v>
      </c>
      <c r="I225" s="4">
        <f>IFERROR((Table2[[#This Row],[Sales]]-(Table2[[#This Row],[Sales]]*H225)), Table2[[#This Row],[Sales]])</f>
        <v>451.3707</v>
      </c>
      <c r="J225" s="4">
        <f t="shared" si="15"/>
        <v>450.95</v>
      </c>
      <c r="K225" s="1" t="s">
        <v>8</v>
      </c>
      <c r="L225" s="1">
        <v>4.9800000000000004</v>
      </c>
      <c r="M225" s="10">
        <f t="shared" si="13"/>
        <v>455.93</v>
      </c>
    </row>
    <row r="226" spans="1:13" x14ac:dyDescent="0.2">
      <c r="A226" s="1">
        <v>18500</v>
      </c>
      <c r="B226" s="2">
        <v>40950</v>
      </c>
      <c r="C226" s="1" t="s">
        <v>14</v>
      </c>
      <c r="D226" s="1">
        <v>30</v>
      </c>
      <c r="E226" s="4" t="str">
        <f t="shared" si="12"/>
        <v>Large</v>
      </c>
      <c r="F226" s="4" t="str">
        <f>VLOOKUP(D226, lookup!$A$3:$B$12, 2, TRUE)</f>
        <v>Medium-Large</v>
      </c>
      <c r="G226" s="1">
        <v>2536.31</v>
      </c>
      <c r="H226" s="4" t="str">
        <f t="shared" si="14"/>
        <v>No Discount</v>
      </c>
      <c r="I226" s="4">
        <f>IFERROR((Table2[[#This Row],[Sales]]-(Table2[[#This Row],[Sales]]*H226)), Table2[[#This Row],[Sales]])</f>
        <v>2536.31</v>
      </c>
      <c r="J226" s="4">
        <f t="shared" si="15"/>
        <v>2536.31</v>
      </c>
      <c r="K226" s="1" t="s">
        <v>10</v>
      </c>
      <c r="L226" s="1">
        <v>35</v>
      </c>
      <c r="M226" s="10">
        <f t="shared" si="13"/>
        <v>2536.31</v>
      </c>
    </row>
    <row r="227" spans="1:13" x14ac:dyDescent="0.2">
      <c r="A227" s="1">
        <v>56514</v>
      </c>
      <c r="B227" s="2">
        <v>40950</v>
      </c>
      <c r="C227" s="1" t="s">
        <v>7</v>
      </c>
      <c r="D227" s="1">
        <v>3</v>
      </c>
      <c r="E227" s="4" t="str">
        <f t="shared" si="12"/>
        <v>Small</v>
      </c>
      <c r="F227" s="4" t="str">
        <f>VLOOKUP(D227, lookup!$A$3:$B$12, 2, TRUE)</f>
        <v>Mini</v>
      </c>
      <c r="G227" s="1">
        <v>110</v>
      </c>
      <c r="H227" s="4" t="str">
        <f t="shared" si="14"/>
        <v>No Discount</v>
      </c>
      <c r="I227" s="4">
        <f>IFERROR((Table2[[#This Row],[Sales]]-(Table2[[#This Row],[Sales]]*H227)), Table2[[#This Row],[Sales]])</f>
        <v>110</v>
      </c>
      <c r="J227" s="4">
        <f t="shared" si="15"/>
        <v>110</v>
      </c>
      <c r="K227" s="1" t="s">
        <v>10</v>
      </c>
      <c r="L227" s="1">
        <v>11.63</v>
      </c>
      <c r="M227" s="10">
        <f t="shared" si="13"/>
        <v>110</v>
      </c>
    </row>
    <row r="228" spans="1:13" x14ac:dyDescent="0.2">
      <c r="A228" s="1">
        <v>13157</v>
      </c>
      <c r="B228" s="2">
        <v>40950</v>
      </c>
      <c r="C228" s="1" t="s">
        <v>14</v>
      </c>
      <c r="D228" s="1">
        <v>2</v>
      </c>
      <c r="E228" s="4" t="str">
        <f t="shared" si="12"/>
        <v>Small</v>
      </c>
      <c r="F228" s="4" t="str">
        <f>VLOOKUP(D228, lookup!$A$3:$B$12, 2, TRUE)</f>
        <v>Mini</v>
      </c>
      <c r="G228" s="1">
        <v>38.93</v>
      </c>
      <c r="H228" s="4" t="str">
        <f t="shared" si="14"/>
        <v>No Discount</v>
      </c>
      <c r="I228" s="4">
        <f>IFERROR((Table2[[#This Row],[Sales]]-(Table2[[#This Row],[Sales]]*H228)), Table2[[#This Row],[Sales]])</f>
        <v>38.93</v>
      </c>
      <c r="J228" s="4">
        <f t="shared" si="15"/>
        <v>38.93</v>
      </c>
      <c r="K228" s="1" t="s">
        <v>10</v>
      </c>
      <c r="L228" s="1">
        <v>4.8099999999999996</v>
      </c>
      <c r="M228" s="10">
        <f t="shared" si="13"/>
        <v>38.93</v>
      </c>
    </row>
    <row r="229" spans="1:13" x14ac:dyDescent="0.2">
      <c r="A229" s="1">
        <v>17093</v>
      </c>
      <c r="B229" s="2">
        <v>40950</v>
      </c>
      <c r="C229" s="1" t="s">
        <v>11</v>
      </c>
      <c r="D229" s="1">
        <v>50</v>
      </c>
      <c r="E229" s="4" t="str">
        <f t="shared" si="12"/>
        <v>Large</v>
      </c>
      <c r="F229" s="4" t="str">
        <f>VLOOKUP(D229, lookup!$A$3:$B$12, 2, TRUE)</f>
        <v>XXX Large</v>
      </c>
      <c r="G229" s="1">
        <v>4550.0600000000004</v>
      </c>
      <c r="H229" s="4">
        <f t="shared" si="14"/>
        <v>0.01</v>
      </c>
      <c r="I229" s="4">
        <f>IFERROR((Table2[[#This Row],[Sales]]-(Table2[[#This Row],[Sales]]*H229)), Table2[[#This Row],[Sales]])</f>
        <v>4504.5594000000001</v>
      </c>
      <c r="J229" s="4">
        <f t="shared" si="15"/>
        <v>4491.8600000000006</v>
      </c>
      <c r="K229" s="1" t="s">
        <v>13</v>
      </c>
      <c r="L229" s="1">
        <v>58.2</v>
      </c>
      <c r="M229" s="10">
        <f t="shared" si="13"/>
        <v>4491.8600000000006</v>
      </c>
    </row>
    <row r="230" spans="1:13" x14ac:dyDescent="0.2">
      <c r="A230" s="1">
        <v>8007</v>
      </c>
      <c r="B230" s="2">
        <v>40950</v>
      </c>
      <c r="C230" s="1" t="s">
        <v>7</v>
      </c>
      <c r="D230" s="1">
        <v>35</v>
      </c>
      <c r="E230" s="4" t="str">
        <f t="shared" si="12"/>
        <v>Large</v>
      </c>
      <c r="F230" s="4" t="str">
        <f>VLOOKUP(D230, lookup!$A$3:$B$12, 2, TRUE)</f>
        <v>Large</v>
      </c>
      <c r="G230" s="1">
        <v>3332.06</v>
      </c>
      <c r="H230" s="4">
        <f t="shared" si="14"/>
        <v>0.01</v>
      </c>
      <c r="I230" s="4">
        <f>IFERROR((Table2[[#This Row],[Sales]]-(Table2[[#This Row],[Sales]]*H230)), Table2[[#This Row],[Sales]])</f>
        <v>3298.7393999999999</v>
      </c>
      <c r="J230" s="4">
        <f t="shared" si="15"/>
        <v>3332.06</v>
      </c>
      <c r="K230" s="1" t="s">
        <v>10</v>
      </c>
      <c r="L230" s="1">
        <v>19.989999999999998</v>
      </c>
      <c r="M230" s="10">
        <f t="shared" si="13"/>
        <v>3332.06</v>
      </c>
    </row>
    <row r="231" spans="1:13" x14ac:dyDescent="0.2">
      <c r="A231" s="1">
        <v>18500</v>
      </c>
      <c r="B231" s="2">
        <v>40950</v>
      </c>
      <c r="C231" s="1" t="s">
        <v>14</v>
      </c>
      <c r="D231" s="1">
        <v>44</v>
      </c>
      <c r="E231" s="4" t="str">
        <f t="shared" si="12"/>
        <v>Large</v>
      </c>
      <c r="F231" s="4" t="str">
        <f>VLOOKUP(D231, lookup!$A$3:$B$12, 2, TRUE)</f>
        <v>XX Large</v>
      </c>
      <c r="G231" s="1">
        <v>2507.79</v>
      </c>
      <c r="H231" s="4">
        <f t="shared" si="14"/>
        <v>0.01</v>
      </c>
      <c r="I231" s="4">
        <f>IFERROR((Table2[[#This Row],[Sales]]-(Table2[[#This Row],[Sales]]*H231)), Table2[[#This Row],[Sales]])</f>
        <v>2482.7120999999997</v>
      </c>
      <c r="J231" s="4">
        <f t="shared" si="15"/>
        <v>2471.1799999999998</v>
      </c>
      <c r="K231" s="1" t="s">
        <v>13</v>
      </c>
      <c r="L231" s="1">
        <v>36.61</v>
      </c>
      <c r="M231" s="10">
        <f t="shared" si="13"/>
        <v>2471.1799999999998</v>
      </c>
    </row>
    <row r="232" spans="1:13" x14ac:dyDescent="0.2">
      <c r="A232" s="1">
        <v>18500</v>
      </c>
      <c r="B232" s="2">
        <v>40950</v>
      </c>
      <c r="C232" s="1" t="s">
        <v>14</v>
      </c>
      <c r="D232" s="1">
        <v>30</v>
      </c>
      <c r="E232" s="4" t="str">
        <f t="shared" si="12"/>
        <v>Large</v>
      </c>
      <c r="F232" s="4" t="str">
        <f>VLOOKUP(D232, lookup!$A$3:$B$12, 2, TRUE)</f>
        <v>Medium-Large</v>
      </c>
      <c r="G232" s="1">
        <v>1052.68</v>
      </c>
      <c r="H232" s="4" t="str">
        <f t="shared" si="14"/>
        <v>No Discount</v>
      </c>
      <c r="I232" s="4">
        <f>IFERROR((Table2[[#This Row],[Sales]]-(Table2[[#This Row],[Sales]]*H232)), Table2[[#This Row],[Sales]])</f>
        <v>1052.68</v>
      </c>
      <c r="J232" s="4">
        <f t="shared" si="15"/>
        <v>1052.68</v>
      </c>
      <c r="K232" s="1" t="s">
        <v>10</v>
      </c>
      <c r="L232" s="1">
        <v>5.5</v>
      </c>
      <c r="M232" s="10">
        <f t="shared" si="13"/>
        <v>1052.68</v>
      </c>
    </row>
    <row r="233" spans="1:13" x14ac:dyDescent="0.2">
      <c r="A233" s="1">
        <v>56514</v>
      </c>
      <c r="B233" s="2">
        <v>40950</v>
      </c>
      <c r="C233" s="1" t="s">
        <v>7</v>
      </c>
      <c r="D233" s="1">
        <v>35</v>
      </c>
      <c r="E233" s="4" t="str">
        <f t="shared" si="12"/>
        <v>Large</v>
      </c>
      <c r="F233" s="4" t="str">
        <f>VLOOKUP(D233, lookup!$A$3:$B$12, 2, TRUE)</f>
        <v>Large</v>
      </c>
      <c r="G233" s="1">
        <v>186.89</v>
      </c>
      <c r="H233" s="4">
        <f t="shared" si="14"/>
        <v>0.01</v>
      </c>
      <c r="I233" s="4">
        <f>IFERROR((Table2[[#This Row],[Sales]]-(Table2[[#This Row],[Sales]]*H233)), Table2[[#This Row],[Sales]])</f>
        <v>185.02109999999999</v>
      </c>
      <c r="J233" s="4">
        <f t="shared" si="15"/>
        <v>186.89</v>
      </c>
      <c r="K233" s="1" t="s">
        <v>10</v>
      </c>
      <c r="L233" s="1">
        <v>7.54</v>
      </c>
      <c r="M233" s="10">
        <f t="shared" si="13"/>
        <v>186.89</v>
      </c>
    </row>
    <row r="234" spans="1:13" x14ac:dyDescent="0.2">
      <c r="A234" s="1">
        <v>8007</v>
      </c>
      <c r="B234" s="2">
        <v>40950</v>
      </c>
      <c r="C234" s="1" t="s">
        <v>7</v>
      </c>
      <c r="D234" s="1">
        <v>5</v>
      </c>
      <c r="E234" s="4" t="str">
        <f t="shared" si="12"/>
        <v>Small</v>
      </c>
      <c r="F234" s="4" t="str">
        <f>VLOOKUP(D234, lookup!$A$3:$B$12, 2, TRUE)</f>
        <v>Mini</v>
      </c>
      <c r="G234" s="1">
        <v>820.56449999999995</v>
      </c>
      <c r="H234" s="4" t="str">
        <f t="shared" si="14"/>
        <v>No Discount</v>
      </c>
      <c r="I234" s="4">
        <f>IFERROR((Table2[[#This Row],[Sales]]-(Table2[[#This Row],[Sales]]*H234)), Table2[[#This Row],[Sales]])</f>
        <v>820.56449999999995</v>
      </c>
      <c r="J234" s="4">
        <f t="shared" si="15"/>
        <v>820.56449999999995</v>
      </c>
      <c r="K234" s="1" t="s">
        <v>10</v>
      </c>
      <c r="L234" s="1">
        <v>8.99</v>
      </c>
      <c r="M234" s="10">
        <f t="shared" si="13"/>
        <v>820.56449999999995</v>
      </c>
    </row>
    <row r="235" spans="1:13" x14ac:dyDescent="0.2">
      <c r="A235" s="1">
        <v>54981</v>
      </c>
      <c r="B235" s="2">
        <v>40950</v>
      </c>
      <c r="C235" s="1" t="s">
        <v>9</v>
      </c>
      <c r="D235" s="1">
        <v>31</v>
      </c>
      <c r="E235" s="4" t="str">
        <f t="shared" si="12"/>
        <v>Large</v>
      </c>
      <c r="F235" s="4" t="str">
        <f>VLOOKUP(D235, lookup!$A$3:$B$12, 2, TRUE)</f>
        <v>Large</v>
      </c>
      <c r="G235" s="1">
        <v>1024.31</v>
      </c>
      <c r="H235" s="4">
        <f t="shared" si="14"/>
        <v>0.01</v>
      </c>
      <c r="I235" s="4">
        <f>IFERROR((Table2[[#This Row],[Sales]]-(Table2[[#This Row],[Sales]]*H235)), Table2[[#This Row],[Sales]])</f>
        <v>1014.0668999999999</v>
      </c>
      <c r="J235" s="4">
        <f t="shared" si="15"/>
        <v>1024.31</v>
      </c>
      <c r="K235" s="1" t="s">
        <v>10</v>
      </c>
      <c r="L235" s="1">
        <v>12.62</v>
      </c>
      <c r="M235" s="10">
        <f t="shared" si="13"/>
        <v>1024.31</v>
      </c>
    </row>
    <row r="236" spans="1:13" x14ac:dyDescent="0.2">
      <c r="A236" s="1">
        <v>10593</v>
      </c>
      <c r="B236" s="2">
        <v>40951</v>
      </c>
      <c r="C236" s="1" t="s">
        <v>9</v>
      </c>
      <c r="D236" s="1">
        <v>26</v>
      </c>
      <c r="E236" s="4" t="str">
        <f t="shared" si="12"/>
        <v>Medium</v>
      </c>
      <c r="F236" s="4" t="str">
        <f>VLOOKUP(D236, lookup!$A$3:$B$12, 2, TRUE)</f>
        <v>Medium-Large</v>
      </c>
      <c r="G236" s="1">
        <v>723.82</v>
      </c>
      <c r="H236" s="4" t="str">
        <f t="shared" si="14"/>
        <v>No Discount</v>
      </c>
      <c r="I236" s="4">
        <f>IFERROR((Table2[[#This Row],[Sales]]-(Table2[[#This Row],[Sales]]*H236)), Table2[[#This Row],[Sales]])</f>
        <v>723.82</v>
      </c>
      <c r="J236" s="4">
        <f t="shared" si="15"/>
        <v>723.82</v>
      </c>
      <c r="K236" s="1" t="s">
        <v>10</v>
      </c>
      <c r="L236" s="1">
        <v>19.46</v>
      </c>
      <c r="M236" s="10">
        <f t="shared" si="13"/>
        <v>723.82</v>
      </c>
    </row>
    <row r="237" spans="1:13" x14ac:dyDescent="0.2">
      <c r="A237" s="1">
        <v>38661</v>
      </c>
      <c r="B237" s="2">
        <v>40951</v>
      </c>
      <c r="C237" s="1" t="s">
        <v>9</v>
      </c>
      <c r="D237" s="1">
        <v>6</v>
      </c>
      <c r="E237" s="4" t="str">
        <f t="shared" si="12"/>
        <v>Small</v>
      </c>
      <c r="F237" s="4" t="str">
        <f>VLOOKUP(D237, lookup!$A$3:$B$12, 2, TRUE)</f>
        <v>Extra Small</v>
      </c>
      <c r="G237" s="1">
        <v>170.374</v>
      </c>
      <c r="H237" s="4" t="str">
        <f t="shared" si="14"/>
        <v>No Discount</v>
      </c>
      <c r="I237" s="4">
        <f>IFERROR((Table2[[#This Row],[Sales]]-(Table2[[#This Row],[Sales]]*H237)), Table2[[#This Row],[Sales]])</f>
        <v>170.374</v>
      </c>
      <c r="J237" s="4">
        <f t="shared" si="15"/>
        <v>170.374</v>
      </c>
      <c r="K237" s="1" t="s">
        <v>10</v>
      </c>
      <c r="L237" s="1">
        <v>0.99</v>
      </c>
      <c r="M237" s="10">
        <f t="shared" si="13"/>
        <v>170.374</v>
      </c>
    </row>
    <row r="238" spans="1:13" x14ac:dyDescent="0.2">
      <c r="A238" s="1">
        <v>4199</v>
      </c>
      <c r="B238" s="2">
        <v>40951</v>
      </c>
      <c r="C238" s="1" t="s">
        <v>12</v>
      </c>
      <c r="D238" s="1">
        <v>43</v>
      </c>
      <c r="E238" s="4" t="str">
        <f t="shared" si="12"/>
        <v>Large</v>
      </c>
      <c r="F238" s="4" t="str">
        <f>VLOOKUP(D238, lookup!$A$3:$B$12, 2, TRUE)</f>
        <v>XX Large</v>
      </c>
      <c r="G238" s="1">
        <v>639.71</v>
      </c>
      <c r="H238" s="4">
        <f t="shared" si="14"/>
        <v>0.01</v>
      </c>
      <c r="I238" s="4">
        <f>IFERROR((Table2[[#This Row],[Sales]]-(Table2[[#This Row],[Sales]]*H238)), Table2[[#This Row],[Sales]])</f>
        <v>633.31290000000001</v>
      </c>
      <c r="J238" s="4">
        <f t="shared" si="15"/>
        <v>634.41000000000008</v>
      </c>
      <c r="K238" s="1" t="s">
        <v>8</v>
      </c>
      <c r="L238" s="1">
        <v>5.3</v>
      </c>
      <c r="M238" s="10">
        <f t="shared" si="13"/>
        <v>639.71</v>
      </c>
    </row>
    <row r="239" spans="1:13" x14ac:dyDescent="0.2">
      <c r="A239" s="1">
        <v>38661</v>
      </c>
      <c r="B239" s="2">
        <v>40951</v>
      </c>
      <c r="C239" s="1" t="s">
        <v>9</v>
      </c>
      <c r="D239" s="1">
        <v>48</v>
      </c>
      <c r="E239" s="4" t="str">
        <f t="shared" si="12"/>
        <v>Large</v>
      </c>
      <c r="F239" s="4" t="str">
        <f>VLOOKUP(D239, lookup!$A$3:$B$12, 2, TRUE)</f>
        <v>XXX Large</v>
      </c>
      <c r="G239" s="1">
        <v>326.10000000000002</v>
      </c>
      <c r="H239" s="4">
        <f t="shared" si="14"/>
        <v>0.01</v>
      </c>
      <c r="I239" s="4">
        <f>IFERROR((Table2[[#This Row],[Sales]]-(Table2[[#This Row],[Sales]]*H239)), Table2[[#This Row],[Sales]])</f>
        <v>322.839</v>
      </c>
      <c r="J239" s="4">
        <f t="shared" si="15"/>
        <v>319.5</v>
      </c>
      <c r="K239" s="1" t="s">
        <v>10</v>
      </c>
      <c r="L239" s="1">
        <v>6.6</v>
      </c>
      <c r="M239" s="10">
        <f t="shared" si="13"/>
        <v>326.10000000000002</v>
      </c>
    </row>
    <row r="240" spans="1:13" x14ac:dyDescent="0.2">
      <c r="A240" s="1">
        <v>14272</v>
      </c>
      <c r="B240" s="2">
        <v>40951</v>
      </c>
      <c r="C240" s="1" t="s">
        <v>14</v>
      </c>
      <c r="D240" s="1">
        <v>32</v>
      </c>
      <c r="E240" s="4" t="str">
        <f t="shared" si="12"/>
        <v>Large</v>
      </c>
      <c r="F240" s="4" t="str">
        <f>VLOOKUP(D240, lookup!$A$3:$B$12, 2, TRUE)</f>
        <v>Large</v>
      </c>
      <c r="G240" s="1">
        <v>2409.96</v>
      </c>
      <c r="H240" s="4">
        <f t="shared" si="14"/>
        <v>0.01</v>
      </c>
      <c r="I240" s="4">
        <f>IFERROR((Table2[[#This Row],[Sales]]-(Table2[[#This Row],[Sales]]*H240)), Table2[[#This Row],[Sales]])</f>
        <v>2385.8604</v>
      </c>
      <c r="J240" s="4">
        <f t="shared" si="15"/>
        <v>2409.96</v>
      </c>
      <c r="K240" s="1" t="s">
        <v>10</v>
      </c>
      <c r="L240" s="1">
        <v>4.5</v>
      </c>
      <c r="M240" s="10">
        <f t="shared" si="13"/>
        <v>2409.96</v>
      </c>
    </row>
    <row r="241" spans="1:13" x14ac:dyDescent="0.2">
      <c r="A241" s="1">
        <v>10593</v>
      </c>
      <c r="B241" s="2">
        <v>40951</v>
      </c>
      <c r="C241" s="1" t="s">
        <v>9</v>
      </c>
      <c r="D241" s="1">
        <v>27</v>
      </c>
      <c r="E241" s="4" t="str">
        <f t="shared" si="12"/>
        <v>Medium</v>
      </c>
      <c r="F241" s="4" t="str">
        <f>VLOOKUP(D241, lookup!$A$3:$B$12, 2, TRUE)</f>
        <v>Medium-Large</v>
      </c>
      <c r="G241" s="1">
        <v>435.27</v>
      </c>
      <c r="H241" s="4" t="str">
        <f t="shared" si="14"/>
        <v>No Discount</v>
      </c>
      <c r="I241" s="4">
        <f>IFERROR((Table2[[#This Row],[Sales]]-(Table2[[#This Row],[Sales]]*H241)), Table2[[#This Row],[Sales]])</f>
        <v>435.27</v>
      </c>
      <c r="J241" s="4">
        <f t="shared" si="15"/>
        <v>435.27</v>
      </c>
      <c r="K241" s="1" t="s">
        <v>10</v>
      </c>
      <c r="L241" s="1">
        <v>8.99</v>
      </c>
      <c r="M241" s="10">
        <f t="shared" si="13"/>
        <v>435.27</v>
      </c>
    </row>
    <row r="242" spans="1:13" x14ac:dyDescent="0.2">
      <c r="A242" s="1">
        <v>40772</v>
      </c>
      <c r="B242" s="2">
        <v>40952</v>
      </c>
      <c r="C242" s="1" t="s">
        <v>12</v>
      </c>
      <c r="D242" s="1">
        <v>15</v>
      </c>
      <c r="E242" s="4" t="str">
        <f t="shared" si="12"/>
        <v>Small</v>
      </c>
      <c r="F242" s="4" t="str">
        <f>VLOOKUP(D242, lookup!$A$3:$B$12, 2, TRUE)</f>
        <v>Small</v>
      </c>
      <c r="G242" s="1">
        <v>128.27000000000001</v>
      </c>
      <c r="H242" s="4" t="str">
        <f t="shared" si="14"/>
        <v>No Discount</v>
      </c>
      <c r="I242" s="4">
        <f>IFERROR((Table2[[#This Row],[Sales]]-(Table2[[#This Row],[Sales]]*H242)), Table2[[#This Row],[Sales]])</f>
        <v>128.27000000000001</v>
      </c>
      <c r="J242" s="4">
        <f t="shared" si="15"/>
        <v>128.27000000000001</v>
      </c>
      <c r="K242" s="1" t="s">
        <v>10</v>
      </c>
      <c r="L242" s="1">
        <v>2.82</v>
      </c>
      <c r="M242" s="10">
        <f t="shared" si="13"/>
        <v>128.27000000000001</v>
      </c>
    </row>
    <row r="243" spans="1:13" x14ac:dyDescent="0.2">
      <c r="A243" s="1">
        <v>33184</v>
      </c>
      <c r="B243" s="2">
        <v>40952</v>
      </c>
      <c r="C243" s="1" t="s">
        <v>11</v>
      </c>
      <c r="D243" s="1">
        <v>1</v>
      </c>
      <c r="E243" s="4" t="str">
        <f t="shared" si="12"/>
        <v>Small</v>
      </c>
      <c r="F243" s="4" t="str">
        <f>VLOOKUP(D243, lookup!$A$3:$B$12, 2, TRUE)</f>
        <v>Mini</v>
      </c>
      <c r="G243" s="1">
        <v>1754.29</v>
      </c>
      <c r="H243" s="4" t="str">
        <f t="shared" si="14"/>
        <v>No Discount</v>
      </c>
      <c r="I243" s="4">
        <f>IFERROR((Table2[[#This Row],[Sales]]-(Table2[[#This Row],[Sales]]*H243)), Table2[[#This Row],[Sales]])</f>
        <v>1754.29</v>
      </c>
      <c r="J243" s="4">
        <f t="shared" si="15"/>
        <v>1754.29</v>
      </c>
      <c r="K243" s="1" t="s">
        <v>10</v>
      </c>
      <c r="L243" s="1">
        <v>19.989999999999998</v>
      </c>
      <c r="M243" s="10">
        <f t="shared" si="13"/>
        <v>1754.29</v>
      </c>
    </row>
    <row r="244" spans="1:13" x14ac:dyDescent="0.2">
      <c r="A244" s="1">
        <v>34211</v>
      </c>
      <c r="B244" s="2">
        <v>40952</v>
      </c>
      <c r="C244" s="1" t="s">
        <v>11</v>
      </c>
      <c r="D244" s="1">
        <v>15</v>
      </c>
      <c r="E244" s="4" t="str">
        <f t="shared" si="12"/>
        <v>Small</v>
      </c>
      <c r="F244" s="4" t="str">
        <f>VLOOKUP(D244, lookup!$A$3:$B$12, 2, TRUE)</f>
        <v>Small</v>
      </c>
      <c r="G244" s="1">
        <v>136.49</v>
      </c>
      <c r="H244" s="4" t="str">
        <f t="shared" si="14"/>
        <v>No Discount</v>
      </c>
      <c r="I244" s="4">
        <f>IFERROR((Table2[[#This Row],[Sales]]-(Table2[[#This Row],[Sales]]*H244)), Table2[[#This Row],[Sales]])</f>
        <v>136.49</v>
      </c>
      <c r="J244" s="4">
        <f t="shared" si="15"/>
        <v>136.49</v>
      </c>
      <c r="K244" s="1" t="s">
        <v>10</v>
      </c>
      <c r="L244" s="1">
        <v>1.0900000000000001</v>
      </c>
      <c r="M244" s="10">
        <f t="shared" si="13"/>
        <v>136.49</v>
      </c>
    </row>
    <row r="245" spans="1:13" x14ac:dyDescent="0.2">
      <c r="A245" s="1">
        <v>33184</v>
      </c>
      <c r="B245" s="2">
        <v>40952</v>
      </c>
      <c r="C245" s="1" t="s">
        <v>11</v>
      </c>
      <c r="D245" s="1">
        <v>32</v>
      </c>
      <c r="E245" s="4" t="str">
        <f t="shared" si="12"/>
        <v>Large</v>
      </c>
      <c r="F245" s="4" t="str">
        <f>VLOOKUP(D245, lookup!$A$3:$B$12, 2, TRUE)</f>
        <v>Large</v>
      </c>
      <c r="G245" s="1">
        <v>402.49</v>
      </c>
      <c r="H245" s="4">
        <f t="shared" si="14"/>
        <v>0.01</v>
      </c>
      <c r="I245" s="4">
        <f>IFERROR((Table2[[#This Row],[Sales]]-(Table2[[#This Row],[Sales]]*H245)), Table2[[#This Row],[Sales]])</f>
        <v>398.46510000000001</v>
      </c>
      <c r="J245" s="4">
        <f t="shared" si="15"/>
        <v>402.49</v>
      </c>
      <c r="K245" s="1" t="s">
        <v>10</v>
      </c>
      <c r="L245" s="1">
        <v>5.63</v>
      </c>
      <c r="M245" s="10">
        <f t="shared" si="13"/>
        <v>402.49</v>
      </c>
    </row>
    <row r="246" spans="1:13" x14ac:dyDescent="0.2">
      <c r="A246" s="1">
        <v>1154</v>
      </c>
      <c r="B246" s="2">
        <v>40953</v>
      </c>
      <c r="C246" s="1" t="s">
        <v>12</v>
      </c>
      <c r="D246" s="1">
        <v>44</v>
      </c>
      <c r="E246" s="4" t="str">
        <f t="shared" si="12"/>
        <v>Large</v>
      </c>
      <c r="F246" s="4" t="str">
        <f>VLOOKUP(D246, lookup!$A$3:$B$12, 2, TRUE)</f>
        <v>XX Large</v>
      </c>
      <c r="G246" s="1">
        <v>4462.2299999999996</v>
      </c>
      <c r="H246" s="4">
        <f t="shared" si="14"/>
        <v>0.01</v>
      </c>
      <c r="I246" s="4">
        <f>IFERROR((Table2[[#This Row],[Sales]]-(Table2[[#This Row],[Sales]]*H246)), Table2[[#This Row],[Sales]])</f>
        <v>4417.6076999999996</v>
      </c>
      <c r="J246" s="4">
        <f t="shared" si="15"/>
        <v>4436.0099999999993</v>
      </c>
      <c r="K246" s="1" t="s">
        <v>13</v>
      </c>
      <c r="L246" s="1">
        <v>26.22</v>
      </c>
      <c r="M246" s="10">
        <f t="shared" si="13"/>
        <v>4436.0099999999993</v>
      </c>
    </row>
    <row r="247" spans="1:13" x14ac:dyDescent="0.2">
      <c r="A247" s="1">
        <v>43203</v>
      </c>
      <c r="B247" s="2">
        <v>40953</v>
      </c>
      <c r="C247" s="1" t="s">
        <v>11</v>
      </c>
      <c r="D247" s="1">
        <v>32</v>
      </c>
      <c r="E247" s="4" t="str">
        <f t="shared" si="12"/>
        <v>Large</v>
      </c>
      <c r="F247" s="4" t="str">
        <f>VLOOKUP(D247, lookup!$A$3:$B$12, 2, TRUE)</f>
        <v>Large</v>
      </c>
      <c r="G247" s="1">
        <v>225.16</v>
      </c>
      <c r="H247" s="4">
        <f t="shared" si="14"/>
        <v>0.01</v>
      </c>
      <c r="I247" s="4">
        <f>IFERROR((Table2[[#This Row],[Sales]]-(Table2[[#This Row],[Sales]]*H247)), Table2[[#This Row],[Sales]])</f>
        <v>222.9084</v>
      </c>
      <c r="J247" s="4">
        <f t="shared" si="15"/>
        <v>225.16</v>
      </c>
      <c r="K247" s="1" t="s">
        <v>10</v>
      </c>
      <c r="L247" s="1">
        <v>5.2</v>
      </c>
      <c r="M247" s="10">
        <f t="shared" si="13"/>
        <v>225.16</v>
      </c>
    </row>
    <row r="248" spans="1:13" x14ac:dyDescent="0.2">
      <c r="A248" s="1">
        <v>1537</v>
      </c>
      <c r="B248" s="2">
        <v>40953</v>
      </c>
      <c r="C248" s="1" t="s">
        <v>11</v>
      </c>
      <c r="D248" s="1">
        <v>5</v>
      </c>
      <c r="E248" s="4" t="str">
        <f t="shared" si="12"/>
        <v>Small</v>
      </c>
      <c r="F248" s="4" t="str">
        <f>VLOOKUP(D248, lookup!$A$3:$B$12, 2, TRUE)</f>
        <v>Mini</v>
      </c>
      <c r="G248" s="1">
        <v>16.600000000000001</v>
      </c>
      <c r="H248" s="4" t="str">
        <f t="shared" si="14"/>
        <v>No Discount</v>
      </c>
      <c r="I248" s="4">
        <f>IFERROR((Table2[[#This Row],[Sales]]-(Table2[[#This Row],[Sales]]*H248)), Table2[[#This Row],[Sales]])</f>
        <v>16.600000000000001</v>
      </c>
      <c r="J248" s="4">
        <f t="shared" si="15"/>
        <v>16.600000000000001</v>
      </c>
      <c r="K248" s="1" t="s">
        <v>10</v>
      </c>
      <c r="L248" s="1">
        <v>6.05</v>
      </c>
      <c r="M248" s="10">
        <f t="shared" si="13"/>
        <v>16.600000000000001</v>
      </c>
    </row>
    <row r="249" spans="1:13" x14ac:dyDescent="0.2">
      <c r="A249" s="1">
        <v>1154</v>
      </c>
      <c r="B249" s="2">
        <v>40953</v>
      </c>
      <c r="C249" s="1" t="s">
        <v>12</v>
      </c>
      <c r="D249" s="1">
        <v>11</v>
      </c>
      <c r="E249" s="4" t="str">
        <f t="shared" si="12"/>
        <v>Small</v>
      </c>
      <c r="F249" s="4" t="str">
        <f>VLOOKUP(D249, lookup!$A$3:$B$12, 2, TRUE)</f>
        <v>Small</v>
      </c>
      <c r="G249" s="1">
        <v>663.78399999999999</v>
      </c>
      <c r="H249" s="4" t="str">
        <f t="shared" si="14"/>
        <v>No Discount</v>
      </c>
      <c r="I249" s="4">
        <f>IFERROR((Table2[[#This Row],[Sales]]-(Table2[[#This Row],[Sales]]*H249)), Table2[[#This Row],[Sales]])</f>
        <v>663.78399999999999</v>
      </c>
      <c r="J249" s="4">
        <f t="shared" si="15"/>
        <v>663.78399999999999</v>
      </c>
      <c r="K249" s="1" t="s">
        <v>10</v>
      </c>
      <c r="L249" s="1">
        <v>69</v>
      </c>
      <c r="M249" s="10">
        <f t="shared" si="13"/>
        <v>663.78399999999999</v>
      </c>
    </row>
    <row r="250" spans="1:13" x14ac:dyDescent="0.2">
      <c r="A250" s="1">
        <v>54053</v>
      </c>
      <c r="B250" s="2">
        <v>40953</v>
      </c>
      <c r="C250" s="1" t="s">
        <v>9</v>
      </c>
      <c r="D250" s="1">
        <v>34</v>
      </c>
      <c r="E250" s="4" t="str">
        <f t="shared" si="12"/>
        <v>Large</v>
      </c>
      <c r="F250" s="4" t="str">
        <f>VLOOKUP(D250, lookup!$A$3:$B$12, 2, TRUE)</f>
        <v>Large</v>
      </c>
      <c r="G250" s="1">
        <v>5634.3525</v>
      </c>
      <c r="H250" s="4">
        <f t="shared" si="14"/>
        <v>0.01</v>
      </c>
      <c r="I250" s="4">
        <f>IFERROR((Table2[[#This Row],[Sales]]-(Table2[[#This Row],[Sales]]*H250)), Table2[[#This Row],[Sales]])</f>
        <v>5578.0089749999997</v>
      </c>
      <c r="J250" s="4">
        <f t="shared" si="15"/>
        <v>5634.3525</v>
      </c>
      <c r="K250" s="1" t="s">
        <v>10</v>
      </c>
      <c r="L250" s="1">
        <v>8.08</v>
      </c>
      <c r="M250" s="10">
        <f t="shared" si="13"/>
        <v>5634.3525</v>
      </c>
    </row>
    <row r="251" spans="1:13" x14ac:dyDescent="0.2">
      <c r="A251" s="1">
        <v>54053</v>
      </c>
      <c r="B251" s="2">
        <v>40953</v>
      </c>
      <c r="C251" s="1" t="s">
        <v>9</v>
      </c>
      <c r="D251" s="1">
        <v>18</v>
      </c>
      <c r="E251" s="4" t="str">
        <f t="shared" si="12"/>
        <v>Medium</v>
      </c>
      <c r="F251" s="4" t="str">
        <f>VLOOKUP(D251, lookup!$A$3:$B$12, 2, TRUE)</f>
        <v>Small-Medium</v>
      </c>
      <c r="G251" s="1">
        <v>821.7885</v>
      </c>
      <c r="H251" s="4" t="str">
        <f t="shared" si="14"/>
        <v>No Discount</v>
      </c>
      <c r="I251" s="4">
        <f>IFERROR((Table2[[#This Row],[Sales]]-(Table2[[#This Row],[Sales]]*H251)), Table2[[#This Row],[Sales]])</f>
        <v>821.7885</v>
      </c>
      <c r="J251" s="4">
        <f t="shared" si="15"/>
        <v>821.7885</v>
      </c>
      <c r="K251" s="1" t="s">
        <v>8</v>
      </c>
      <c r="L251" s="1">
        <v>5</v>
      </c>
      <c r="M251" s="10">
        <f t="shared" si="13"/>
        <v>821.7885</v>
      </c>
    </row>
    <row r="252" spans="1:13" x14ac:dyDescent="0.2">
      <c r="A252" s="1">
        <v>1154</v>
      </c>
      <c r="B252" s="2">
        <v>40953</v>
      </c>
      <c r="C252" s="1" t="s">
        <v>12</v>
      </c>
      <c r="D252" s="1">
        <v>23</v>
      </c>
      <c r="E252" s="4" t="str">
        <f t="shared" si="12"/>
        <v>Medium</v>
      </c>
      <c r="F252" s="4" t="str">
        <f>VLOOKUP(D252, lookup!$A$3:$B$12, 2, TRUE)</f>
        <v>Medium</v>
      </c>
      <c r="G252" s="1">
        <v>115.1</v>
      </c>
      <c r="H252" s="4" t="str">
        <f t="shared" si="14"/>
        <v>No Discount</v>
      </c>
      <c r="I252" s="4">
        <f>IFERROR((Table2[[#This Row],[Sales]]-(Table2[[#This Row],[Sales]]*H252)), Table2[[#This Row],[Sales]])</f>
        <v>115.1</v>
      </c>
      <c r="J252" s="4">
        <f t="shared" si="15"/>
        <v>115.1</v>
      </c>
      <c r="K252" s="1" t="s">
        <v>10</v>
      </c>
      <c r="L252" s="1">
        <v>0.5</v>
      </c>
      <c r="M252" s="10">
        <f t="shared" si="13"/>
        <v>115.1</v>
      </c>
    </row>
    <row r="253" spans="1:13" x14ac:dyDescent="0.2">
      <c r="A253" s="1">
        <v>1154</v>
      </c>
      <c r="B253" s="2">
        <v>40953</v>
      </c>
      <c r="C253" s="1" t="s">
        <v>12</v>
      </c>
      <c r="D253" s="1">
        <v>7</v>
      </c>
      <c r="E253" s="4" t="str">
        <f t="shared" si="12"/>
        <v>Small</v>
      </c>
      <c r="F253" s="4" t="str">
        <f>VLOOKUP(D253, lookup!$A$3:$B$12, 2, TRUE)</f>
        <v>Extra Small</v>
      </c>
      <c r="G253" s="1">
        <v>516.65</v>
      </c>
      <c r="H253" s="4" t="str">
        <f t="shared" si="14"/>
        <v>No Discount</v>
      </c>
      <c r="I253" s="4">
        <f>IFERROR((Table2[[#This Row],[Sales]]-(Table2[[#This Row],[Sales]]*H253)), Table2[[#This Row],[Sales]])</f>
        <v>516.65</v>
      </c>
      <c r="J253" s="4">
        <f t="shared" si="15"/>
        <v>516.65</v>
      </c>
      <c r="K253" s="1" t="s">
        <v>8</v>
      </c>
      <c r="L253" s="1">
        <v>3.5</v>
      </c>
      <c r="M253" s="10">
        <f t="shared" si="13"/>
        <v>516.65</v>
      </c>
    </row>
    <row r="254" spans="1:13" x14ac:dyDescent="0.2">
      <c r="A254" s="1">
        <v>29473</v>
      </c>
      <c r="B254" s="2">
        <v>40954</v>
      </c>
      <c r="C254" s="1" t="s">
        <v>14</v>
      </c>
      <c r="D254" s="1">
        <v>31</v>
      </c>
      <c r="E254" s="4" t="str">
        <f t="shared" si="12"/>
        <v>Large</v>
      </c>
      <c r="F254" s="4" t="str">
        <f>VLOOKUP(D254, lookup!$A$3:$B$12, 2, TRUE)</f>
        <v>Large</v>
      </c>
      <c r="G254" s="1">
        <v>206.28649999999999</v>
      </c>
      <c r="H254" s="4">
        <f t="shared" si="14"/>
        <v>0.01</v>
      </c>
      <c r="I254" s="4">
        <f>IFERROR((Table2[[#This Row],[Sales]]-(Table2[[#This Row],[Sales]]*H254)), Table2[[#This Row],[Sales]])</f>
        <v>204.223635</v>
      </c>
      <c r="J254" s="4">
        <f t="shared" si="15"/>
        <v>206.28649999999999</v>
      </c>
      <c r="K254" s="1" t="s">
        <v>10</v>
      </c>
      <c r="L254" s="1">
        <v>5.03</v>
      </c>
      <c r="M254" s="10">
        <f t="shared" si="13"/>
        <v>206.28649999999999</v>
      </c>
    </row>
    <row r="255" spans="1:13" x14ac:dyDescent="0.2">
      <c r="A255" s="1">
        <v>54371</v>
      </c>
      <c r="B255" s="2">
        <v>40954</v>
      </c>
      <c r="C255" s="1" t="s">
        <v>11</v>
      </c>
      <c r="D255" s="1">
        <v>28</v>
      </c>
      <c r="E255" s="4" t="str">
        <f t="shared" si="12"/>
        <v>Medium</v>
      </c>
      <c r="F255" s="4" t="str">
        <f>VLOOKUP(D255, lookup!$A$3:$B$12, 2, TRUE)</f>
        <v>Medium-Large</v>
      </c>
      <c r="G255" s="1">
        <v>115.02</v>
      </c>
      <c r="H255" s="4" t="str">
        <f t="shared" si="14"/>
        <v>No Discount</v>
      </c>
      <c r="I255" s="4">
        <f>IFERROR((Table2[[#This Row],[Sales]]-(Table2[[#This Row],[Sales]]*H255)), Table2[[#This Row],[Sales]])</f>
        <v>115.02</v>
      </c>
      <c r="J255" s="4">
        <f t="shared" si="15"/>
        <v>115.02</v>
      </c>
      <c r="K255" s="1" t="s">
        <v>10</v>
      </c>
      <c r="L255" s="1">
        <v>0.71</v>
      </c>
      <c r="M255" s="10">
        <f t="shared" si="13"/>
        <v>115.02</v>
      </c>
    </row>
    <row r="256" spans="1:13" x14ac:dyDescent="0.2">
      <c r="A256" s="1">
        <v>32292</v>
      </c>
      <c r="B256" s="2">
        <v>40954</v>
      </c>
      <c r="C256" s="1" t="s">
        <v>7</v>
      </c>
      <c r="D256" s="1">
        <v>49</v>
      </c>
      <c r="E256" s="4" t="str">
        <f t="shared" si="12"/>
        <v>Large</v>
      </c>
      <c r="F256" s="4" t="str">
        <f>VLOOKUP(D256, lookup!$A$3:$B$12, 2, TRUE)</f>
        <v>XXX Large</v>
      </c>
      <c r="G256" s="1">
        <v>5008.7610000000004</v>
      </c>
      <c r="H256" s="4">
        <f t="shared" si="14"/>
        <v>0.01</v>
      </c>
      <c r="I256" s="4">
        <f>IFERROR((Table2[[#This Row],[Sales]]-(Table2[[#This Row],[Sales]]*H256)), Table2[[#This Row],[Sales]])</f>
        <v>4958.6733900000008</v>
      </c>
      <c r="J256" s="4">
        <f t="shared" si="15"/>
        <v>5002.7710000000006</v>
      </c>
      <c r="K256" s="1" t="s">
        <v>10</v>
      </c>
      <c r="L256" s="1">
        <v>5.99</v>
      </c>
      <c r="M256" s="10">
        <f t="shared" si="13"/>
        <v>5008.7610000000004</v>
      </c>
    </row>
    <row r="257" spans="1:13" x14ac:dyDescent="0.2">
      <c r="A257" s="1">
        <v>54371</v>
      </c>
      <c r="B257" s="2">
        <v>40954</v>
      </c>
      <c r="C257" s="1" t="s">
        <v>11</v>
      </c>
      <c r="D257" s="1">
        <v>7</v>
      </c>
      <c r="E257" s="4" t="str">
        <f t="shared" si="12"/>
        <v>Small</v>
      </c>
      <c r="F257" s="4" t="str">
        <f>VLOOKUP(D257, lookup!$A$3:$B$12, 2, TRUE)</f>
        <v>Extra Small</v>
      </c>
      <c r="G257" s="1">
        <v>118.63</v>
      </c>
      <c r="H257" s="4" t="str">
        <f t="shared" si="14"/>
        <v>No Discount</v>
      </c>
      <c r="I257" s="4">
        <f>IFERROR((Table2[[#This Row],[Sales]]-(Table2[[#This Row],[Sales]]*H257)), Table2[[#This Row],[Sales]])</f>
        <v>118.63</v>
      </c>
      <c r="J257" s="4">
        <f t="shared" si="15"/>
        <v>118.63</v>
      </c>
      <c r="K257" s="1" t="s">
        <v>10</v>
      </c>
      <c r="L257" s="1">
        <v>5.08</v>
      </c>
      <c r="M257" s="10">
        <f t="shared" si="13"/>
        <v>118.63</v>
      </c>
    </row>
    <row r="258" spans="1:13" x14ac:dyDescent="0.2">
      <c r="A258" s="1">
        <v>29473</v>
      </c>
      <c r="B258" s="2">
        <v>40954</v>
      </c>
      <c r="C258" s="1" t="s">
        <v>14</v>
      </c>
      <c r="D258" s="1">
        <v>40</v>
      </c>
      <c r="E258" s="4" t="str">
        <f t="shared" ref="E258:E321" si="16">IF(D258&gt;=30, "Large", IF(D258&lt;=15, "Small","Medium"))</f>
        <v>Large</v>
      </c>
      <c r="F258" s="4" t="str">
        <f>VLOOKUP(D258, lookup!$A$3:$B$12, 2, TRUE)</f>
        <v>Extra Large</v>
      </c>
      <c r="G258" s="1">
        <v>13367.82</v>
      </c>
      <c r="H258" s="4">
        <f t="shared" si="14"/>
        <v>0.01</v>
      </c>
      <c r="I258" s="4">
        <f>IFERROR((Table2[[#This Row],[Sales]]-(Table2[[#This Row],[Sales]]*H258)), Table2[[#This Row],[Sales]])</f>
        <v>13234.141799999999</v>
      </c>
      <c r="J258" s="4">
        <f t="shared" si="15"/>
        <v>13338.619999999999</v>
      </c>
      <c r="K258" s="1" t="s">
        <v>13</v>
      </c>
      <c r="L258" s="1">
        <v>29.2</v>
      </c>
      <c r="M258" s="10">
        <f t="shared" ref="M258:M321" si="17">IF(K258="Delivery Truck", J258, G258)</f>
        <v>13338.619999999999</v>
      </c>
    </row>
    <row r="259" spans="1:13" x14ac:dyDescent="0.2">
      <c r="A259" s="1">
        <v>32292</v>
      </c>
      <c r="B259" s="2">
        <v>40954</v>
      </c>
      <c r="C259" s="1" t="s">
        <v>7</v>
      </c>
      <c r="D259" s="1">
        <v>1</v>
      </c>
      <c r="E259" s="4" t="str">
        <f t="shared" si="16"/>
        <v>Small</v>
      </c>
      <c r="F259" s="4" t="str">
        <f>VLOOKUP(D259, lookup!$A$3:$B$12, 2, TRUE)</f>
        <v>Mini</v>
      </c>
      <c r="G259" s="1">
        <v>13.53</v>
      </c>
      <c r="H259" s="4" t="str">
        <f t="shared" ref="H259:H322" si="18">IF(OR(F259="Large",F259="Extra Large",F259="XX Large",F259="XXX Large"), 0.01, "No Discount")</f>
        <v>No Discount</v>
      </c>
      <c r="I259" s="4">
        <f>IFERROR((Table2[[#This Row],[Sales]]-(Table2[[#This Row],[Sales]]*H259)), Table2[[#This Row],[Sales]])</f>
        <v>13.53</v>
      </c>
      <c r="J259" s="4">
        <f t="shared" ref="J259:J322" si="19">IF(OR(F259="XX Large", F259="XXX Large", F259="Extra Large"), G259-L259, G259)</f>
        <v>13.53</v>
      </c>
      <c r="K259" s="1" t="s">
        <v>10</v>
      </c>
      <c r="L259" s="1">
        <v>2.36</v>
      </c>
      <c r="M259" s="10">
        <f t="shared" si="17"/>
        <v>13.53</v>
      </c>
    </row>
    <row r="260" spans="1:13" x14ac:dyDescent="0.2">
      <c r="A260" s="1">
        <v>38052</v>
      </c>
      <c r="B260" s="2">
        <v>40954</v>
      </c>
      <c r="C260" s="1" t="s">
        <v>7</v>
      </c>
      <c r="D260" s="1">
        <v>13</v>
      </c>
      <c r="E260" s="4" t="str">
        <f t="shared" si="16"/>
        <v>Small</v>
      </c>
      <c r="F260" s="4" t="str">
        <f>VLOOKUP(D260, lookup!$A$3:$B$12, 2, TRUE)</f>
        <v>Small</v>
      </c>
      <c r="G260" s="1">
        <v>542.6</v>
      </c>
      <c r="H260" s="4" t="str">
        <f t="shared" si="18"/>
        <v>No Discount</v>
      </c>
      <c r="I260" s="4">
        <f>IFERROR((Table2[[#This Row],[Sales]]-(Table2[[#This Row],[Sales]]*H260)), Table2[[#This Row],[Sales]])</f>
        <v>542.6</v>
      </c>
      <c r="J260" s="4">
        <f t="shared" si="19"/>
        <v>542.6</v>
      </c>
      <c r="K260" s="1" t="s">
        <v>10</v>
      </c>
      <c r="L260" s="1">
        <v>1.99</v>
      </c>
      <c r="M260" s="10">
        <f t="shared" si="17"/>
        <v>542.6</v>
      </c>
    </row>
    <row r="261" spans="1:13" x14ac:dyDescent="0.2">
      <c r="A261" s="1">
        <v>31106</v>
      </c>
      <c r="B261" s="2">
        <v>40955</v>
      </c>
      <c r="C261" s="1" t="s">
        <v>7</v>
      </c>
      <c r="D261" s="1">
        <v>37</v>
      </c>
      <c r="E261" s="4" t="str">
        <f t="shared" si="16"/>
        <v>Large</v>
      </c>
      <c r="F261" s="4" t="str">
        <f>VLOOKUP(D261, lookup!$A$3:$B$12, 2, TRUE)</f>
        <v>Extra Large</v>
      </c>
      <c r="G261" s="1">
        <v>101.9</v>
      </c>
      <c r="H261" s="4">
        <f t="shared" si="18"/>
        <v>0.01</v>
      </c>
      <c r="I261" s="4">
        <f>IFERROR((Table2[[#This Row],[Sales]]-(Table2[[#This Row],[Sales]]*H261)), Table2[[#This Row],[Sales]])</f>
        <v>100.881</v>
      </c>
      <c r="J261" s="4">
        <f t="shared" si="19"/>
        <v>101.4</v>
      </c>
      <c r="K261" s="1" t="s">
        <v>10</v>
      </c>
      <c r="L261" s="1">
        <v>0.5</v>
      </c>
      <c r="M261" s="10">
        <f t="shared" si="17"/>
        <v>101.9</v>
      </c>
    </row>
    <row r="262" spans="1:13" x14ac:dyDescent="0.2">
      <c r="A262" s="1">
        <v>31106</v>
      </c>
      <c r="B262" s="2">
        <v>40955</v>
      </c>
      <c r="C262" s="1" t="s">
        <v>7</v>
      </c>
      <c r="D262" s="1">
        <v>7</v>
      </c>
      <c r="E262" s="4" t="str">
        <f t="shared" si="16"/>
        <v>Small</v>
      </c>
      <c r="F262" s="4" t="str">
        <f>VLOOKUP(D262, lookup!$A$3:$B$12, 2, TRUE)</f>
        <v>Extra Small</v>
      </c>
      <c r="G262" s="1">
        <v>187.33</v>
      </c>
      <c r="H262" s="4" t="str">
        <f t="shared" si="18"/>
        <v>No Discount</v>
      </c>
      <c r="I262" s="4">
        <f>IFERROR((Table2[[#This Row],[Sales]]-(Table2[[#This Row],[Sales]]*H262)), Table2[[#This Row],[Sales]])</f>
        <v>187.33</v>
      </c>
      <c r="J262" s="4">
        <f t="shared" si="19"/>
        <v>187.33</v>
      </c>
      <c r="K262" s="1" t="s">
        <v>10</v>
      </c>
      <c r="L262" s="1">
        <v>9.8699999999999992</v>
      </c>
      <c r="M262" s="10">
        <f t="shared" si="17"/>
        <v>187.33</v>
      </c>
    </row>
    <row r="263" spans="1:13" x14ac:dyDescent="0.2">
      <c r="A263" s="1">
        <v>31106</v>
      </c>
      <c r="B263" s="2">
        <v>40955</v>
      </c>
      <c r="C263" s="1" t="s">
        <v>7</v>
      </c>
      <c r="D263" s="1">
        <v>43</v>
      </c>
      <c r="E263" s="4" t="str">
        <f t="shared" si="16"/>
        <v>Large</v>
      </c>
      <c r="F263" s="4" t="str">
        <f>VLOOKUP(D263, lookup!$A$3:$B$12, 2, TRUE)</f>
        <v>XX Large</v>
      </c>
      <c r="G263" s="1">
        <v>4697.0320000000002</v>
      </c>
      <c r="H263" s="4">
        <f t="shared" si="18"/>
        <v>0.01</v>
      </c>
      <c r="I263" s="4">
        <f>IFERROR((Table2[[#This Row],[Sales]]-(Table2[[#This Row],[Sales]]*H263)), Table2[[#This Row],[Sales]])</f>
        <v>4650.0616799999998</v>
      </c>
      <c r="J263" s="4">
        <f t="shared" si="19"/>
        <v>4691.402</v>
      </c>
      <c r="K263" s="1" t="s">
        <v>10</v>
      </c>
      <c r="L263" s="1">
        <v>5.63</v>
      </c>
      <c r="M263" s="10">
        <f t="shared" si="17"/>
        <v>4697.0320000000002</v>
      </c>
    </row>
    <row r="264" spans="1:13" x14ac:dyDescent="0.2">
      <c r="A264" s="1">
        <v>31106</v>
      </c>
      <c r="B264" s="2">
        <v>40955</v>
      </c>
      <c r="C264" s="1" t="s">
        <v>7</v>
      </c>
      <c r="D264" s="1">
        <v>45</v>
      </c>
      <c r="E264" s="4" t="str">
        <f t="shared" si="16"/>
        <v>Large</v>
      </c>
      <c r="F264" s="4" t="str">
        <f>VLOOKUP(D264, lookup!$A$3:$B$12, 2, TRUE)</f>
        <v>XX Large</v>
      </c>
      <c r="G264" s="1">
        <v>259.17</v>
      </c>
      <c r="H264" s="4">
        <f t="shared" si="18"/>
        <v>0.01</v>
      </c>
      <c r="I264" s="4">
        <f>IFERROR((Table2[[#This Row],[Sales]]-(Table2[[#This Row],[Sales]]*H264)), Table2[[#This Row],[Sales]])</f>
        <v>256.57830000000001</v>
      </c>
      <c r="J264" s="4">
        <f t="shared" si="19"/>
        <v>255.57000000000002</v>
      </c>
      <c r="K264" s="1" t="s">
        <v>10</v>
      </c>
      <c r="L264" s="1">
        <v>3.6</v>
      </c>
      <c r="M264" s="10">
        <f t="shared" si="17"/>
        <v>259.17</v>
      </c>
    </row>
    <row r="265" spans="1:13" x14ac:dyDescent="0.2">
      <c r="A265" s="1">
        <v>14212</v>
      </c>
      <c r="B265" s="2">
        <v>40955</v>
      </c>
      <c r="C265" s="1" t="s">
        <v>12</v>
      </c>
      <c r="D265" s="1">
        <v>8</v>
      </c>
      <c r="E265" s="4" t="str">
        <f t="shared" si="16"/>
        <v>Small</v>
      </c>
      <c r="F265" s="4" t="str">
        <f>VLOOKUP(D265, lookup!$A$3:$B$12, 2, TRUE)</f>
        <v>Extra Small</v>
      </c>
      <c r="G265" s="1">
        <v>21.99</v>
      </c>
      <c r="H265" s="4" t="str">
        <f t="shared" si="18"/>
        <v>No Discount</v>
      </c>
      <c r="I265" s="4">
        <f>IFERROR((Table2[[#This Row],[Sales]]-(Table2[[#This Row],[Sales]]*H265)), Table2[[#This Row],[Sales]])</f>
        <v>21.99</v>
      </c>
      <c r="J265" s="4">
        <f t="shared" si="19"/>
        <v>21.99</v>
      </c>
      <c r="K265" s="1" t="s">
        <v>10</v>
      </c>
      <c r="L265" s="1">
        <v>0.5</v>
      </c>
      <c r="M265" s="10">
        <f t="shared" si="17"/>
        <v>21.99</v>
      </c>
    </row>
    <row r="266" spans="1:13" x14ac:dyDescent="0.2">
      <c r="A266" s="1">
        <v>14212</v>
      </c>
      <c r="B266" s="2">
        <v>40955</v>
      </c>
      <c r="C266" s="1" t="s">
        <v>12</v>
      </c>
      <c r="D266" s="1">
        <v>4</v>
      </c>
      <c r="E266" s="4" t="str">
        <f t="shared" si="16"/>
        <v>Small</v>
      </c>
      <c r="F266" s="4" t="str">
        <f>VLOOKUP(D266, lookup!$A$3:$B$12, 2, TRUE)</f>
        <v>Mini</v>
      </c>
      <c r="G266" s="1">
        <v>31.18</v>
      </c>
      <c r="H266" s="4" t="str">
        <f t="shared" si="18"/>
        <v>No Discount</v>
      </c>
      <c r="I266" s="4">
        <f>IFERROR((Table2[[#This Row],[Sales]]-(Table2[[#This Row],[Sales]]*H266)), Table2[[#This Row],[Sales]])</f>
        <v>31.18</v>
      </c>
      <c r="J266" s="4">
        <f t="shared" si="19"/>
        <v>31.18</v>
      </c>
      <c r="K266" s="1" t="s">
        <v>10</v>
      </c>
      <c r="L266" s="1">
        <v>5.22</v>
      </c>
      <c r="M266" s="10">
        <f t="shared" si="17"/>
        <v>31.18</v>
      </c>
    </row>
    <row r="267" spans="1:13" x14ac:dyDescent="0.2">
      <c r="A267" s="1">
        <v>24775</v>
      </c>
      <c r="B267" s="2">
        <v>40956</v>
      </c>
      <c r="C267" s="1" t="s">
        <v>12</v>
      </c>
      <c r="D267" s="1">
        <v>6</v>
      </c>
      <c r="E267" s="4" t="str">
        <f t="shared" si="16"/>
        <v>Small</v>
      </c>
      <c r="F267" s="4" t="str">
        <f>VLOOKUP(D267, lookup!$A$3:$B$12, 2, TRUE)</f>
        <v>Extra Small</v>
      </c>
      <c r="G267" s="1">
        <v>96.21</v>
      </c>
      <c r="H267" s="4" t="str">
        <f t="shared" si="18"/>
        <v>No Discount</v>
      </c>
      <c r="I267" s="4">
        <f>IFERROR((Table2[[#This Row],[Sales]]-(Table2[[#This Row],[Sales]]*H267)), Table2[[#This Row],[Sales]])</f>
        <v>96.21</v>
      </c>
      <c r="J267" s="4">
        <f t="shared" si="19"/>
        <v>96.21</v>
      </c>
      <c r="K267" s="1" t="s">
        <v>10</v>
      </c>
      <c r="L267" s="1">
        <v>57.4</v>
      </c>
      <c r="M267" s="10">
        <f t="shared" si="17"/>
        <v>96.21</v>
      </c>
    </row>
    <row r="268" spans="1:13" x14ac:dyDescent="0.2">
      <c r="A268" s="1">
        <v>41830</v>
      </c>
      <c r="B268" s="2">
        <v>40956</v>
      </c>
      <c r="C268" s="1" t="s">
        <v>7</v>
      </c>
      <c r="D268" s="1">
        <v>42</v>
      </c>
      <c r="E268" s="4" t="str">
        <f t="shared" si="16"/>
        <v>Large</v>
      </c>
      <c r="F268" s="4" t="str">
        <f>VLOOKUP(D268, lookup!$A$3:$B$12, 2, TRUE)</f>
        <v>XX Large</v>
      </c>
      <c r="G268" s="1">
        <v>5361.08</v>
      </c>
      <c r="H268" s="4">
        <f t="shared" si="18"/>
        <v>0.01</v>
      </c>
      <c r="I268" s="4">
        <f>IFERROR((Table2[[#This Row],[Sales]]-(Table2[[#This Row],[Sales]]*H268)), Table2[[#This Row],[Sales]])</f>
        <v>5307.4691999999995</v>
      </c>
      <c r="J268" s="4">
        <f t="shared" si="19"/>
        <v>5334.78</v>
      </c>
      <c r="K268" s="1" t="s">
        <v>13</v>
      </c>
      <c r="L268" s="1">
        <v>26.3</v>
      </c>
      <c r="M268" s="10">
        <f t="shared" si="17"/>
        <v>5334.78</v>
      </c>
    </row>
    <row r="269" spans="1:13" x14ac:dyDescent="0.2">
      <c r="A269" s="1">
        <v>40065</v>
      </c>
      <c r="B269" s="2">
        <v>40956</v>
      </c>
      <c r="C269" s="1" t="s">
        <v>9</v>
      </c>
      <c r="D269" s="1">
        <v>4</v>
      </c>
      <c r="E269" s="4" t="str">
        <f t="shared" si="16"/>
        <v>Small</v>
      </c>
      <c r="F269" s="4" t="str">
        <f>VLOOKUP(D269, lookup!$A$3:$B$12, 2, TRUE)</f>
        <v>Mini</v>
      </c>
      <c r="G269" s="1">
        <v>76.865499999999997</v>
      </c>
      <c r="H269" s="4" t="str">
        <f t="shared" si="18"/>
        <v>No Discount</v>
      </c>
      <c r="I269" s="4">
        <f>IFERROR((Table2[[#This Row],[Sales]]-(Table2[[#This Row],[Sales]]*H269)), Table2[[#This Row],[Sales]])</f>
        <v>76.865499999999997</v>
      </c>
      <c r="J269" s="4">
        <f t="shared" si="19"/>
        <v>76.865499999999997</v>
      </c>
      <c r="K269" s="1" t="s">
        <v>8</v>
      </c>
      <c r="L269" s="1">
        <v>0.99</v>
      </c>
      <c r="M269" s="10">
        <f t="shared" si="17"/>
        <v>76.865499999999997</v>
      </c>
    </row>
    <row r="270" spans="1:13" x14ac:dyDescent="0.2">
      <c r="A270" s="1">
        <v>40065</v>
      </c>
      <c r="B270" s="2">
        <v>40956</v>
      </c>
      <c r="C270" s="1" t="s">
        <v>9</v>
      </c>
      <c r="D270" s="1">
        <v>49</v>
      </c>
      <c r="E270" s="4" t="str">
        <f t="shared" si="16"/>
        <v>Large</v>
      </c>
      <c r="F270" s="4" t="str">
        <f>VLOOKUP(D270, lookup!$A$3:$B$12, 2, TRUE)</f>
        <v>XXX Large</v>
      </c>
      <c r="G270" s="1">
        <v>21141.07</v>
      </c>
      <c r="H270" s="4">
        <f t="shared" si="18"/>
        <v>0.01</v>
      </c>
      <c r="I270" s="4">
        <f>IFERROR((Table2[[#This Row],[Sales]]-(Table2[[#This Row],[Sales]]*H270)), Table2[[#This Row],[Sales]])</f>
        <v>20929.659299999999</v>
      </c>
      <c r="J270" s="4">
        <f t="shared" si="19"/>
        <v>21116.579999999998</v>
      </c>
      <c r="K270" s="1" t="s">
        <v>10</v>
      </c>
      <c r="L270" s="1">
        <v>24.49</v>
      </c>
      <c r="M270" s="10">
        <f t="shared" si="17"/>
        <v>21141.07</v>
      </c>
    </row>
    <row r="271" spans="1:13" x14ac:dyDescent="0.2">
      <c r="A271" s="1">
        <v>14240</v>
      </c>
      <c r="B271" s="2">
        <v>40956</v>
      </c>
      <c r="C271" s="1" t="s">
        <v>9</v>
      </c>
      <c r="D271" s="1">
        <v>24</v>
      </c>
      <c r="E271" s="4" t="str">
        <f t="shared" si="16"/>
        <v>Medium</v>
      </c>
      <c r="F271" s="4" t="str">
        <f>VLOOKUP(D271, lookup!$A$3:$B$12, 2, TRUE)</f>
        <v>Medium</v>
      </c>
      <c r="G271" s="1">
        <v>68.88</v>
      </c>
      <c r="H271" s="4" t="str">
        <f t="shared" si="18"/>
        <v>No Discount</v>
      </c>
      <c r="I271" s="4">
        <f>IFERROR((Table2[[#This Row],[Sales]]-(Table2[[#This Row],[Sales]]*H271)), Table2[[#This Row],[Sales]])</f>
        <v>68.88</v>
      </c>
      <c r="J271" s="4">
        <f t="shared" si="19"/>
        <v>68.88</v>
      </c>
      <c r="K271" s="1" t="s">
        <v>10</v>
      </c>
      <c r="L271" s="1">
        <v>1.49</v>
      </c>
      <c r="M271" s="10">
        <f t="shared" si="17"/>
        <v>68.88</v>
      </c>
    </row>
    <row r="272" spans="1:13" x14ac:dyDescent="0.2">
      <c r="A272" s="1">
        <v>801</v>
      </c>
      <c r="B272" s="2">
        <v>40956</v>
      </c>
      <c r="C272" s="1" t="s">
        <v>12</v>
      </c>
      <c r="D272" s="1">
        <v>20</v>
      </c>
      <c r="E272" s="4" t="str">
        <f t="shared" si="16"/>
        <v>Medium</v>
      </c>
      <c r="F272" s="4" t="str">
        <f>VLOOKUP(D272, lookup!$A$3:$B$12, 2, TRUE)</f>
        <v>Small-Medium</v>
      </c>
      <c r="G272" s="1">
        <v>59.85</v>
      </c>
      <c r="H272" s="4" t="str">
        <f t="shared" si="18"/>
        <v>No Discount</v>
      </c>
      <c r="I272" s="4">
        <f>IFERROR((Table2[[#This Row],[Sales]]-(Table2[[#This Row],[Sales]]*H272)), Table2[[#This Row],[Sales]])</f>
        <v>59.85</v>
      </c>
      <c r="J272" s="4">
        <f t="shared" si="19"/>
        <v>59.85</v>
      </c>
      <c r="K272" s="1" t="s">
        <v>10</v>
      </c>
      <c r="L272" s="1">
        <v>3.5</v>
      </c>
      <c r="M272" s="10">
        <f t="shared" si="17"/>
        <v>59.85</v>
      </c>
    </row>
    <row r="273" spans="1:13" x14ac:dyDescent="0.2">
      <c r="A273" s="1">
        <v>40067</v>
      </c>
      <c r="B273" s="2">
        <v>40956</v>
      </c>
      <c r="C273" s="1" t="s">
        <v>7</v>
      </c>
      <c r="D273" s="1">
        <v>38</v>
      </c>
      <c r="E273" s="4" t="str">
        <f t="shared" si="16"/>
        <v>Large</v>
      </c>
      <c r="F273" s="4" t="str">
        <f>VLOOKUP(D273, lookup!$A$3:$B$12, 2, TRUE)</f>
        <v>Extra Large</v>
      </c>
      <c r="G273" s="1">
        <v>2157.3085000000001</v>
      </c>
      <c r="H273" s="4">
        <f t="shared" si="18"/>
        <v>0.01</v>
      </c>
      <c r="I273" s="4">
        <f>IFERROR((Table2[[#This Row],[Sales]]-(Table2[[#This Row],[Sales]]*H273)), Table2[[#This Row],[Sales]])</f>
        <v>2135.7354150000001</v>
      </c>
      <c r="J273" s="4">
        <f t="shared" si="19"/>
        <v>2151.9985000000001</v>
      </c>
      <c r="K273" s="1" t="s">
        <v>10</v>
      </c>
      <c r="L273" s="1">
        <v>5.31</v>
      </c>
      <c r="M273" s="10">
        <f t="shared" si="17"/>
        <v>2157.3085000000001</v>
      </c>
    </row>
    <row r="274" spans="1:13" x14ac:dyDescent="0.2">
      <c r="A274" s="1">
        <v>24775</v>
      </c>
      <c r="B274" s="2">
        <v>40956</v>
      </c>
      <c r="C274" s="1" t="s">
        <v>12</v>
      </c>
      <c r="D274" s="1">
        <v>15</v>
      </c>
      <c r="E274" s="4" t="str">
        <f t="shared" si="16"/>
        <v>Small</v>
      </c>
      <c r="F274" s="4" t="str">
        <f>VLOOKUP(D274, lookup!$A$3:$B$12, 2, TRUE)</f>
        <v>Small</v>
      </c>
      <c r="G274" s="1">
        <v>1616.66</v>
      </c>
      <c r="H274" s="4" t="str">
        <f t="shared" si="18"/>
        <v>No Discount</v>
      </c>
      <c r="I274" s="4">
        <f>IFERROR((Table2[[#This Row],[Sales]]-(Table2[[#This Row],[Sales]]*H274)), Table2[[#This Row],[Sales]])</f>
        <v>1616.66</v>
      </c>
      <c r="J274" s="4">
        <f t="shared" si="19"/>
        <v>1616.66</v>
      </c>
      <c r="K274" s="1" t="s">
        <v>13</v>
      </c>
      <c r="L274" s="1">
        <v>56.22</v>
      </c>
      <c r="M274" s="10">
        <f t="shared" si="17"/>
        <v>1616.66</v>
      </c>
    </row>
    <row r="275" spans="1:13" x14ac:dyDescent="0.2">
      <c r="A275" s="1">
        <v>4391</v>
      </c>
      <c r="B275" s="2">
        <v>40956</v>
      </c>
      <c r="C275" s="1" t="s">
        <v>9</v>
      </c>
      <c r="D275" s="1">
        <v>20</v>
      </c>
      <c r="E275" s="4" t="str">
        <f t="shared" si="16"/>
        <v>Medium</v>
      </c>
      <c r="F275" s="4" t="str">
        <f>VLOOKUP(D275, lookup!$A$3:$B$12, 2, TRUE)</f>
        <v>Small-Medium</v>
      </c>
      <c r="G275" s="1">
        <v>2592.4319999999998</v>
      </c>
      <c r="H275" s="4" t="str">
        <f t="shared" si="18"/>
        <v>No Discount</v>
      </c>
      <c r="I275" s="4">
        <f>IFERROR((Table2[[#This Row],[Sales]]-(Table2[[#This Row],[Sales]]*H275)), Table2[[#This Row],[Sales]])</f>
        <v>2592.4319999999998</v>
      </c>
      <c r="J275" s="4">
        <f t="shared" si="19"/>
        <v>2592.4319999999998</v>
      </c>
      <c r="K275" s="1" t="s">
        <v>10</v>
      </c>
      <c r="L275" s="1">
        <v>3.9</v>
      </c>
      <c r="M275" s="10">
        <f t="shared" si="17"/>
        <v>2592.4319999999998</v>
      </c>
    </row>
    <row r="276" spans="1:13" x14ac:dyDescent="0.2">
      <c r="A276" s="1">
        <v>40673</v>
      </c>
      <c r="B276" s="2">
        <v>40956</v>
      </c>
      <c r="C276" s="1" t="s">
        <v>7</v>
      </c>
      <c r="D276" s="1">
        <v>14</v>
      </c>
      <c r="E276" s="4" t="str">
        <f t="shared" si="16"/>
        <v>Small</v>
      </c>
      <c r="F276" s="4" t="str">
        <f>VLOOKUP(D276, lookup!$A$3:$B$12, 2, TRUE)</f>
        <v>Small</v>
      </c>
      <c r="G276" s="1">
        <v>157.49</v>
      </c>
      <c r="H276" s="4" t="str">
        <f t="shared" si="18"/>
        <v>No Discount</v>
      </c>
      <c r="I276" s="4">
        <f>IFERROR((Table2[[#This Row],[Sales]]-(Table2[[#This Row],[Sales]]*H276)), Table2[[#This Row],[Sales]])</f>
        <v>157.49</v>
      </c>
      <c r="J276" s="4">
        <f t="shared" si="19"/>
        <v>157.49</v>
      </c>
      <c r="K276" s="1" t="s">
        <v>10</v>
      </c>
      <c r="L276" s="1">
        <v>1.39</v>
      </c>
      <c r="M276" s="10">
        <f t="shared" si="17"/>
        <v>157.49</v>
      </c>
    </row>
    <row r="277" spans="1:13" x14ac:dyDescent="0.2">
      <c r="A277" s="1">
        <v>42115</v>
      </c>
      <c r="B277" s="2">
        <v>40957</v>
      </c>
      <c r="C277" s="1" t="s">
        <v>12</v>
      </c>
      <c r="D277" s="1">
        <v>21</v>
      </c>
      <c r="E277" s="4" t="str">
        <f t="shared" si="16"/>
        <v>Medium</v>
      </c>
      <c r="F277" s="4" t="str">
        <f>VLOOKUP(D277, lookup!$A$3:$B$12, 2, TRUE)</f>
        <v>Medium</v>
      </c>
      <c r="G277" s="1">
        <v>673.92</v>
      </c>
      <c r="H277" s="4" t="str">
        <f t="shared" si="18"/>
        <v>No Discount</v>
      </c>
      <c r="I277" s="4">
        <f>IFERROR((Table2[[#This Row],[Sales]]-(Table2[[#This Row],[Sales]]*H277)), Table2[[#This Row],[Sales]])</f>
        <v>673.92</v>
      </c>
      <c r="J277" s="4">
        <f t="shared" si="19"/>
        <v>673.92</v>
      </c>
      <c r="K277" s="1" t="s">
        <v>10</v>
      </c>
      <c r="L277" s="1">
        <v>1.99</v>
      </c>
      <c r="M277" s="10">
        <f t="shared" si="17"/>
        <v>673.92</v>
      </c>
    </row>
    <row r="278" spans="1:13" x14ac:dyDescent="0.2">
      <c r="A278" s="1">
        <v>32192</v>
      </c>
      <c r="B278" s="2">
        <v>40957</v>
      </c>
      <c r="C278" s="1" t="s">
        <v>11</v>
      </c>
      <c r="D278" s="1">
        <v>4</v>
      </c>
      <c r="E278" s="4" t="str">
        <f t="shared" si="16"/>
        <v>Small</v>
      </c>
      <c r="F278" s="4" t="str">
        <f>VLOOKUP(D278, lookup!$A$3:$B$12, 2, TRUE)</f>
        <v>Mini</v>
      </c>
      <c r="G278" s="1">
        <v>159.256</v>
      </c>
      <c r="H278" s="4" t="str">
        <f t="shared" si="18"/>
        <v>No Discount</v>
      </c>
      <c r="I278" s="4">
        <f>IFERROR((Table2[[#This Row],[Sales]]-(Table2[[#This Row],[Sales]]*H278)), Table2[[#This Row],[Sales]])</f>
        <v>159.256</v>
      </c>
      <c r="J278" s="4">
        <f t="shared" si="19"/>
        <v>159.256</v>
      </c>
      <c r="K278" s="1" t="s">
        <v>10</v>
      </c>
      <c r="L278" s="1">
        <v>2.5</v>
      </c>
      <c r="M278" s="10">
        <f t="shared" si="17"/>
        <v>159.256</v>
      </c>
    </row>
    <row r="279" spans="1:13" x14ac:dyDescent="0.2">
      <c r="A279" s="1">
        <v>37123</v>
      </c>
      <c r="B279" s="2">
        <v>40957</v>
      </c>
      <c r="C279" s="1" t="s">
        <v>9</v>
      </c>
      <c r="D279" s="1">
        <v>50</v>
      </c>
      <c r="E279" s="4" t="str">
        <f t="shared" si="16"/>
        <v>Large</v>
      </c>
      <c r="F279" s="4" t="str">
        <f>VLOOKUP(D279, lookup!$A$3:$B$12, 2, TRUE)</f>
        <v>XXX Large</v>
      </c>
      <c r="G279" s="1">
        <v>794.58</v>
      </c>
      <c r="H279" s="4">
        <f t="shared" si="18"/>
        <v>0.01</v>
      </c>
      <c r="I279" s="4">
        <f>IFERROR((Table2[[#This Row],[Sales]]-(Table2[[#This Row],[Sales]]*H279)), Table2[[#This Row],[Sales]])</f>
        <v>786.63420000000008</v>
      </c>
      <c r="J279" s="4">
        <f t="shared" si="19"/>
        <v>766.83</v>
      </c>
      <c r="K279" s="1" t="s">
        <v>13</v>
      </c>
      <c r="L279" s="1">
        <v>27.75</v>
      </c>
      <c r="M279" s="10">
        <f t="shared" si="17"/>
        <v>766.83</v>
      </c>
    </row>
    <row r="280" spans="1:13" x14ac:dyDescent="0.2">
      <c r="A280" s="1">
        <v>37445</v>
      </c>
      <c r="B280" s="2">
        <v>40957</v>
      </c>
      <c r="C280" s="1" t="s">
        <v>9</v>
      </c>
      <c r="D280" s="1">
        <v>37</v>
      </c>
      <c r="E280" s="4" t="str">
        <f t="shared" si="16"/>
        <v>Large</v>
      </c>
      <c r="F280" s="4" t="str">
        <f>VLOOKUP(D280, lookup!$A$3:$B$12, 2, TRUE)</f>
        <v>Extra Large</v>
      </c>
      <c r="G280" s="1">
        <v>2180.23</v>
      </c>
      <c r="H280" s="4">
        <f t="shared" si="18"/>
        <v>0.01</v>
      </c>
      <c r="I280" s="4">
        <f>IFERROR((Table2[[#This Row],[Sales]]-(Table2[[#This Row],[Sales]]*H280)), Table2[[#This Row],[Sales]])</f>
        <v>2158.4277000000002</v>
      </c>
      <c r="J280" s="4">
        <f t="shared" si="19"/>
        <v>2176.73</v>
      </c>
      <c r="K280" s="1" t="s">
        <v>10</v>
      </c>
      <c r="L280" s="1">
        <v>3.5</v>
      </c>
      <c r="M280" s="10">
        <f t="shared" si="17"/>
        <v>2180.23</v>
      </c>
    </row>
    <row r="281" spans="1:13" x14ac:dyDescent="0.2">
      <c r="A281" s="1">
        <v>12418</v>
      </c>
      <c r="B281" s="2">
        <v>40957</v>
      </c>
      <c r="C281" s="1" t="s">
        <v>11</v>
      </c>
      <c r="D281" s="1">
        <v>38</v>
      </c>
      <c r="E281" s="4" t="str">
        <f t="shared" si="16"/>
        <v>Large</v>
      </c>
      <c r="F281" s="4" t="str">
        <f>VLOOKUP(D281, lookup!$A$3:$B$12, 2, TRUE)</f>
        <v>Extra Large</v>
      </c>
      <c r="G281" s="1">
        <v>299.01</v>
      </c>
      <c r="H281" s="4">
        <f t="shared" si="18"/>
        <v>0.01</v>
      </c>
      <c r="I281" s="4">
        <f>IFERROR((Table2[[#This Row],[Sales]]-(Table2[[#This Row],[Sales]]*H281)), Table2[[#This Row],[Sales]])</f>
        <v>296.01990000000001</v>
      </c>
      <c r="J281" s="4">
        <f t="shared" si="19"/>
        <v>292.51</v>
      </c>
      <c r="K281" s="1" t="s">
        <v>10</v>
      </c>
      <c r="L281" s="1">
        <v>6.5</v>
      </c>
      <c r="M281" s="10">
        <f t="shared" si="17"/>
        <v>299.01</v>
      </c>
    </row>
    <row r="282" spans="1:13" x14ac:dyDescent="0.2">
      <c r="A282" s="1">
        <v>52003</v>
      </c>
      <c r="B282" s="2">
        <v>40957</v>
      </c>
      <c r="C282" s="1" t="s">
        <v>7</v>
      </c>
      <c r="D282" s="1">
        <v>11</v>
      </c>
      <c r="E282" s="4" t="str">
        <f t="shared" si="16"/>
        <v>Small</v>
      </c>
      <c r="F282" s="4" t="str">
        <f>VLOOKUP(D282, lookup!$A$3:$B$12, 2, TRUE)</f>
        <v>Small</v>
      </c>
      <c r="G282" s="1">
        <v>1884.2080000000001</v>
      </c>
      <c r="H282" s="4" t="str">
        <f t="shared" si="18"/>
        <v>No Discount</v>
      </c>
      <c r="I282" s="4">
        <f>IFERROR((Table2[[#This Row],[Sales]]-(Table2[[#This Row],[Sales]]*H282)), Table2[[#This Row],[Sales]])</f>
        <v>1884.2080000000001</v>
      </c>
      <c r="J282" s="4">
        <f t="shared" si="19"/>
        <v>1884.2080000000001</v>
      </c>
      <c r="K282" s="1" t="s">
        <v>13</v>
      </c>
      <c r="L282" s="1">
        <v>110.2</v>
      </c>
      <c r="M282" s="10">
        <f t="shared" si="17"/>
        <v>1884.2080000000001</v>
      </c>
    </row>
    <row r="283" spans="1:13" x14ac:dyDescent="0.2">
      <c r="A283" s="1">
        <v>52003</v>
      </c>
      <c r="B283" s="2">
        <v>40957</v>
      </c>
      <c r="C283" s="1" t="s">
        <v>7</v>
      </c>
      <c r="D283" s="1">
        <v>2</v>
      </c>
      <c r="E283" s="4" t="str">
        <f t="shared" si="16"/>
        <v>Small</v>
      </c>
      <c r="F283" s="4" t="str">
        <f>VLOOKUP(D283, lookup!$A$3:$B$12, 2, TRUE)</f>
        <v>Mini</v>
      </c>
      <c r="G283" s="1">
        <v>93.338499999999996</v>
      </c>
      <c r="H283" s="4" t="str">
        <f t="shared" si="18"/>
        <v>No Discount</v>
      </c>
      <c r="I283" s="4">
        <f>IFERROR((Table2[[#This Row],[Sales]]-(Table2[[#This Row],[Sales]]*H283)), Table2[[#This Row],[Sales]])</f>
        <v>93.338499999999996</v>
      </c>
      <c r="J283" s="4">
        <f t="shared" si="19"/>
        <v>93.338499999999996</v>
      </c>
      <c r="K283" s="1" t="s">
        <v>10</v>
      </c>
      <c r="L283" s="1">
        <v>5</v>
      </c>
      <c r="M283" s="10">
        <f t="shared" si="17"/>
        <v>93.338499999999996</v>
      </c>
    </row>
    <row r="284" spans="1:13" x14ac:dyDescent="0.2">
      <c r="A284" s="1">
        <v>42115</v>
      </c>
      <c r="B284" s="2">
        <v>40957</v>
      </c>
      <c r="C284" s="1" t="s">
        <v>12</v>
      </c>
      <c r="D284" s="1">
        <v>19</v>
      </c>
      <c r="E284" s="4" t="str">
        <f t="shared" si="16"/>
        <v>Medium</v>
      </c>
      <c r="F284" s="4" t="str">
        <f>VLOOKUP(D284, lookup!$A$3:$B$12, 2, TRUE)</f>
        <v>Small-Medium</v>
      </c>
      <c r="G284" s="1">
        <v>540.55999999999995</v>
      </c>
      <c r="H284" s="4" t="str">
        <f t="shared" si="18"/>
        <v>No Discount</v>
      </c>
      <c r="I284" s="4">
        <f>IFERROR((Table2[[#This Row],[Sales]]-(Table2[[#This Row],[Sales]]*H284)), Table2[[#This Row],[Sales]])</f>
        <v>540.55999999999995</v>
      </c>
      <c r="J284" s="4">
        <f t="shared" si="19"/>
        <v>540.55999999999995</v>
      </c>
      <c r="K284" s="1" t="s">
        <v>10</v>
      </c>
      <c r="L284" s="1">
        <v>13.99</v>
      </c>
      <c r="M284" s="10">
        <f t="shared" si="17"/>
        <v>540.55999999999995</v>
      </c>
    </row>
    <row r="285" spans="1:13" x14ac:dyDescent="0.2">
      <c r="A285" s="1">
        <v>35905</v>
      </c>
      <c r="B285" s="2">
        <v>40958</v>
      </c>
      <c r="C285" s="1" t="s">
        <v>7</v>
      </c>
      <c r="D285" s="1">
        <v>20</v>
      </c>
      <c r="E285" s="4" t="str">
        <f t="shared" si="16"/>
        <v>Medium</v>
      </c>
      <c r="F285" s="4" t="str">
        <f>VLOOKUP(D285, lookup!$A$3:$B$12, 2, TRUE)</f>
        <v>Small-Medium</v>
      </c>
      <c r="G285" s="1">
        <v>37.4</v>
      </c>
      <c r="H285" s="4" t="str">
        <f t="shared" si="18"/>
        <v>No Discount</v>
      </c>
      <c r="I285" s="4">
        <f>IFERROR((Table2[[#This Row],[Sales]]-(Table2[[#This Row],[Sales]]*H285)), Table2[[#This Row],[Sales]])</f>
        <v>37.4</v>
      </c>
      <c r="J285" s="4">
        <f t="shared" si="19"/>
        <v>37.4</v>
      </c>
      <c r="K285" s="1" t="s">
        <v>8</v>
      </c>
      <c r="L285" s="1">
        <v>1.57</v>
      </c>
      <c r="M285" s="10">
        <f t="shared" si="17"/>
        <v>37.4</v>
      </c>
    </row>
    <row r="286" spans="1:13" x14ac:dyDescent="0.2">
      <c r="A286" s="1">
        <v>26309</v>
      </c>
      <c r="B286" s="2">
        <v>40958</v>
      </c>
      <c r="C286" s="1" t="s">
        <v>7</v>
      </c>
      <c r="D286" s="1">
        <v>42</v>
      </c>
      <c r="E286" s="4" t="str">
        <f t="shared" si="16"/>
        <v>Large</v>
      </c>
      <c r="F286" s="4" t="str">
        <f>VLOOKUP(D286, lookup!$A$3:$B$12, 2, TRUE)</f>
        <v>XX Large</v>
      </c>
      <c r="G286" s="1">
        <v>128.13</v>
      </c>
      <c r="H286" s="4">
        <f t="shared" si="18"/>
        <v>0.01</v>
      </c>
      <c r="I286" s="4">
        <f>IFERROR((Table2[[#This Row],[Sales]]-(Table2[[#This Row],[Sales]]*H286)), Table2[[#This Row],[Sales]])</f>
        <v>126.84869999999999</v>
      </c>
      <c r="J286" s="4">
        <f t="shared" si="19"/>
        <v>127.14</v>
      </c>
      <c r="K286" s="1" t="s">
        <v>10</v>
      </c>
      <c r="L286" s="1">
        <v>0.99</v>
      </c>
      <c r="M286" s="10">
        <f t="shared" si="17"/>
        <v>128.13</v>
      </c>
    </row>
    <row r="287" spans="1:13" x14ac:dyDescent="0.2">
      <c r="A287" s="1">
        <v>39075</v>
      </c>
      <c r="B287" s="2">
        <v>40958</v>
      </c>
      <c r="C287" s="1" t="s">
        <v>11</v>
      </c>
      <c r="D287" s="1">
        <v>50</v>
      </c>
      <c r="E287" s="4" t="str">
        <f t="shared" si="16"/>
        <v>Large</v>
      </c>
      <c r="F287" s="4" t="str">
        <f>VLOOKUP(D287, lookup!$A$3:$B$12, 2, TRUE)</f>
        <v>XXX Large</v>
      </c>
      <c r="G287" s="1">
        <v>512.33000000000004</v>
      </c>
      <c r="H287" s="4">
        <f t="shared" si="18"/>
        <v>0.01</v>
      </c>
      <c r="I287" s="4">
        <f>IFERROR((Table2[[#This Row],[Sales]]-(Table2[[#This Row],[Sales]]*H287)), Table2[[#This Row],[Sales]])</f>
        <v>507.20670000000007</v>
      </c>
      <c r="J287" s="4">
        <f t="shared" si="19"/>
        <v>511.34000000000003</v>
      </c>
      <c r="K287" s="1" t="s">
        <v>10</v>
      </c>
      <c r="L287" s="1">
        <v>0.99</v>
      </c>
      <c r="M287" s="10">
        <f t="shared" si="17"/>
        <v>512.33000000000004</v>
      </c>
    </row>
    <row r="288" spans="1:13" x14ac:dyDescent="0.2">
      <c r="A288" s="1">
        <v>5860</v>
      </c>
      <c r="B288" s="2">
        <v>40958</v>
      </c>
      <c r="C288" s="1" t="s">
        <v>11</v>
      </c>
      <c r="D288" s="1">
        <v>12</v>
      </c>
      <c r="E288" s="4" t="str">
        <f t="shared" si="16"/>
        <v>Small</v>
      </c>
      <c r="F288" s="4" t="str">
        <f>VLOOKUP(D288, lookup!$A$3:$B$12, 2, TRUE)</f>
        <v>Small</v>
      </c>
      <c r="G288" s="1">
        <v>56.73</v>
      </c>
      <c r="H288" s="4" t="str">
        <f t="shared" si="18"/>
        <v>No Discount</v>
      </c>
      <c r="I288" s="4">
        <f>IFERROR((Table2[[#This Row],[Sales]]-(Table2[[#This Row],[Sales]]*H288)), Table2[[#This Row],[Sales]])</f>
        <v>56.73</v>
      </c>
      <c r="J288" s="4">
        <f t="shared" si="19"/>
        <v>56.73</v>
      </c>
      <c r="K288" s="1" t="s">
        <v>10</v>
      </c>
      <c r="L288" s="1">
        <v>0.71</v>
      </c>
      <c r="M288" s="10">
        <f t="shared" si="17"/>
        <v>56.73</v>
      </c>
    </row>
    <row r="289" spans="1:13" x14ac:dyDescent="0.2">
      <c r="A289" s="1">
        <v>1057</v>
      </c>
      <c r="B289" s="2">
        <v>40958</v>
      </c>
      <c r="C289" s="1" t="s">
        <v>12</v>
      </c>
      <c r="D289" s="1">
        <v>41</v>
      </c>
      <c r="E289" s="4" t="str">
        <f t="shared" si="16"/>
        <v>Large</v>
      </c>
      <c r="F289" s="4" t="str">
        <f>VLOOKUP(D289, lookup!$A$3:$B$12, 2, TRUE)</f>
        <v>XX Large</v>
      </c>
      <c r="G289" s="1">
        <v>341.36</v>
      </c>
      <c r="H289" s="4">
        <f t="shared" si="18"/>
        <v>0.01</v>
      </c>
      <c r="I289" s="4">
        <f>IFERROR((Table2[[#This Row],[Sales]]-(Table2[[#This Row],[Sales]]*H289)), Table2[[#This Row],[Sales]])</f>
        <v>337.94640000000004</v>
      </c>
      <c r="J289" s="4">
        <f t="shared" si="19"/>
        <v>337.74</v>
      </c>
      <c r="K289" s="1" t="s">
        <v>10</v>
      </c>
      <c r="L289" s="1">
        <v>3.62</v>
      </c>
      <c r="M289" s="10">
        <f t="shared" si="17"/>
        <v>341.36</v>
      </c>
    </row>
    <row r="290" spans="1:13" x14ac:dyDescent="0.2">
      <c r="A290" s="1">
        <v>12711</v>
      </c>
      <c r="B290" s="2">
        <v>40958</v>
      </c>
      <c r="C290" s="1" t="s">
        <v>12</v>
      </c>
      <c r="D290" s="1">
        <v>45</v>
      </c>
      <c r="E290" s="4" t="str">
        <f t="shared" si="16"/>
        <v>Large</v>
      </c>
      <c r="F290" s="4" t="str">
        <f>VLOOKUP(D290, lookup!$A$3:$B$12, 2, TRUE)</f>
        <v>XX Large</v>
      </c>
      <c r="G290" s="1">
        <v>558.04</v>
      </c>
      <c r="H290" s="4">
        <f t="shared" si="18"/>
        <v>0.01</v>
      </c>
      <c r="I290" s="4">
        <f>IFERROR((Table2[[#This Row],[Sales]]-(Table2[[#This Row],[Sales]]*H290)), Table2[[#This Row],[Sales]])</f>
        <v>552.45959999999991</v>
      </c>
      <c r="J290" s="4">
        <f t="shared" si="19"/>
        <v>554.9</v>
      </c>
      <c r="K290" s="1" t="s">
        <v>10</v>
      </c>
      <c r="L290" s="1">
        <v>3.14</v>
      </c>
      <c r="M290" s="10">
        <f t="shared" si="17"/>
        <v>558.04</v>
      </c>
    </row>
    <row r="291" spans="1:13" x14ac:dyDescent="0.2">
      <c r="A291" s="1">
        <v>12711</v>
      </c>
      <c r="B291" s="2">
        <v>40958</v>
      </c>
      <c r="C291" s="1" t="s">
        <v>12</v>
      </c>
      <c r="D291" s="1">
        <v>32</v>
      </c>
      <c r="E291" s="4" t="str">
        <f t="shared" si="16"/>
        <v>Large</v>
      </c>
      <c r="F291" s="4" t="str">
        <f>VLOOKUP(D291, lookup!$A$3:$B$12, 2, TRUE)</f>
        <v>Large</v>
      </c>
      <c r="G291" s="1">
        <v>1486.72</v>
      </c>
      <c r="H291" s="4">
        <f t="shared" si="18"/>
        <v>0.01</v>
      </c>
      <c r="I291" s="4">
        <f>IFERROR((Table2[[#This Row],[Sales]]-(Table2[[#This Row],[Sales]]*H291)), Table2[[#This Row],[Sales]])</f>
        <v>1471.8528000000001</v>
      </c>
      <c r="J291" s="4">
        <f t="shared" si="19"/>
        <v>1486.72</v>
      </c>
      <c r="K291" s="1" t="s">
        <v>10</v>
      </c>
      <c r="L291" s="1">
        <v>8.99</v>
      </c>
      <c r="M291" s="10">
        <f t="shared" si="17"/>
        <v>1486.72</v>
      </c>
    </row>
    <row r="292" spans="1:13" x14ac:dyDescent="0.2">
      <c r="A292" s="1">
        <v>6</v>
      </c>
      <c r="B292" s="2">
        <v>40959</v>
      </c>
      <c r="C292" s="1" t="s">
        <v>11</v>
      </c>
      <c r="D292" s="1">
        <v>2</v>
      </c>
      <c r="E292" s="4" t="str">
        <f t="shared" si="16"/>
        <v>Small</v>
      </c>
      <c r="F292" s="4" t="str">
        <f>VLOOKUP(D292, lookup!$A$3:$B$12, 2, TRUE)</f>
        <v>Mini</v>
      </c>
      <c r="G292" s="1">
        <v>6.93</v>
      </c>
      <c r="H292" s="4" t="str">
        <f t="shared" si="18"/>
        <v>No Discount</v>
      </c>
      <c r="I292" s="4">
        <f>IFERROR((Table2[[#This Row],[Sales]]-(Table2[[#This Row],[Sales]]*H292)), Table2[[#This Row],[Sales]])</f>
        <v>6.93</v>
      </c>
      <c r="J292" s="4">
        <f t="shared" si="19"/>
        <v>6.93</v>
      </c>
      <c r="K292" s="1" t="s">
        <v>10</v>
      </c>
      <c r="L292" s="1">
        <v>2.56</v>
      </c>
      <c r="M292" s="10">
        <f t="shared" si="17"/>
        <v>6.93</v>
      </c>
    </row>
    <row r="293" spans="1:13" x14ac:dyDescent="0.2">
      <c r="A293" s="1">
        <v>46466</v>
      </c>
      <c r="B293" s="2">
        <v>40960</v>
      </c>
      <c r="C293" s="1" t="s">
        <v>14</v>
      </c>
      <c r="D293" s="1">
        <v>7</v>
      </c>
      <c r="E293" s="4" t="str">
        <f t="shared" si="16"/>
        <v>Small</v>
      </c>
      <c r="F293" s="4" t="str">
        <f>VLOOKUP(D293, lookup!$A$3:$B$12, 2, TRUE)</f>
        <v>Extra Small</v>
      </c>
      <c r="G293" s="1">
        <v>271.27</v>
      </c>
      <c r="H293" s="4" t="str">
        <f t="shared" si="18"/>
        <v>No Discount</v>
      </c>
      <c r="I293" s="4">
        <f>IFERROR((Table2[[#This Row],[Sales]]-(Table2[[#This Row],[Sales]]*H293)), Table2[[#This Row],[Sales]])</f>
        <v>271.27</v>
      </c>
      <c r="J293" s="4">
        <f t="shared" si="19"/>
        <v>271.27</v>
      </c>
      <c r="K293" s="1" t="s">
        <v>10</v>
      </c>
      <c r="L293" s="1">
        <v>13.99</v>
      </c>
      <c r="M293" s="10">
        <f t="shared" si="17"/>
        <v>271.27</v>
      </c>
    </row>
    <row r="294" spans="1:13" x14ac:dyDescent="0.2">
      <c r="A294" s="1">
        <v>8388</v>
      </c>
      <c r="B294" s="2">
        <v>40962</v>
      </c>
      <c r="C294" s="1" t="s">
        <v>7</v>
      </c>
      <c r="D294" s="1">
        <v>39</v>
      </c>
      <c r="E294" s="4" t="str">
        <f t="shared" si="16"/>
        <v>Large</v>
      </c>
      <c r="F294" s="4" t="str">
        <f>VLOOKUP(D294, lookup!$A$3:$B$12, 2, TRUE)</f>
        <v>Extra Large</v>
      </c>
      <c r="G294" s="1">
        <v>290.3</v>
      </c>
      <c r="H294" s="4">
        <f t="shared" si="18"/>
        <v>0.01</v>
      </c>
      <c r="I294" s="4">
        <f>IFERROR((Table2[[#This Row],[Sales]]-(Table2[[#This Row],[Sales]]*H294)), Table2[[#This Row],[Sales]])</f>
        <v>287.39699999999999</v>
      </c>
      <c r="J294" s="4">
        <f t="shared" si="19"/>
        <v>286.3</v>
      </c>
      <c r="K294" s="1" t="s">
        <v>10</v>
      </c>
      <c r="L294" s="1">
        <v>4</v>
      </c>
      <c r="M294" s="10">
        <f t="shared" si="17"/>
        <v>290.3</v>
      </c>
    </row>
    <row r="295" spans="1:13" x14ac:dyDescent="0.2">
      <c r="A295" s="1">
        <v>40132</v>
      </c>
      <c r="B295" s="2">
        <v>40962</v>
      </c>
      <c r="C295" s="1" t="s">
        <v>7</v>
      </c>
      <c r="D295" s="1">
        <v>36</v>
      </c>
      <c r="E295" s="4" t="str">
        <f t="shared" si="16"/>
        <v>Large</v>
      </c>
      <c r="F295" s="4" t="str">
        <f>VLOOKUP(D295, lookup!$A$3:$B$12, 2, TRUE)</f>
        <v>Extra Large</v>
      </c>
      <c r="G295" s="1">
        <v>4698.5</v>
      </c>
      <c r="H295" s="4">
        <f t="shared" si="18"/>
        <v>0.01</v>
      </c>
      <c r="I295" s="4">
        <f>IFERROR((Table2[[#This Row],[Sales]]-(Table2[[#This Row],[Sales]]*H295)), Table2[[#This Row],[Sales]])</f>
        <v>4651.5150000000003</v>
      </c>
      <c r="J295" s="4">
        <f t="shared" si="19"/>
        <v>4646.5600000000004</v>
      </c>
      <c r="K295" s="1" t="s">
        <v>13</v>
      </c>
      <c r="L295" s="1">
        <v>51.94</v>
      </c>
      <c r="M295" s="10">
        <f t="shared" si="17"/>
        <v>4646.5600000000004</v>
      </c>
    </row>
    <row r="296" spans="1:13" x14ac:dyDescent="0.2">
      <c r="A296" s="1">
        <v>8388</v>
      </c>
      <c r="B296" s="2">
        <v>40962</v>
      </c>
      <c r="C296" s="1" t="s">
        <v>7</v>
      </c>
      <c r="D296" s="1">
        <v>42</v>
      </c>
      <c r="E296" s="4" t="str">
        <f t="shared" si="16"/>
        <v>Large</v>
      </c>
      <c r="F296" s="4" t="str">
        <f>VLOOKUP(D296, lookup!$A$3:$B$12, 2, TRUE)</f>
        <v>XX Large</v>
      </c>
      <c r="G296" s="1">
        <v>288.89999999999998</v>
      </c>
      <c r="H296" s="4">
        <f t="shared" si="18"/>
        <v>0.01</v>
      </c>
      <c r="I296" s="4">
        <f>IFERROR((Table2[[#This Row],[Sales]]-(Table2[[#This Row],[Sales]]*H296)), Table2[[#This Row],[Sales]])</f>
        <v>286.01099999999997</v>
      </c>
      <c r="J296" s="4">
        <f t="shared" si="19"/>
        <v>287.29999999999995</v>
      </c>
      <c r="K296" s="1" t="s">
        <v>10</v>
      </c>
      <c r="L296" s="1">
        <v>1.6</v>
      </c>
      <c r="M296" s="10">
        <f t="shared" si="17"/>
        <v>288.89999999999998</v>
      </c>
    </row>
    <row r="297" spans="1:13" x14ac:dyDescent="0.2">
      <c r="A297" s="1">
        <v>40132</v>
      </c>
      <c r="B297" s="2">
        <v>40962</v>
      </c>
      <c r="C297" s="1" t="s">
        <v>7</v>
      </c>
      <c r="D297" s="1">
        <v>26</v>
      </c>
      <c r="E297" s="4" t="str">
        <f t="shared" si="16"/>
        <v>Medium</v>
      </c>
      <c r="F297" s="4" t="str">
        <f>VLOOKUP(D297, lookup!$A$3:$B$12, 2, TRUE)</f>
        <v>Medium-Large</v>
      </c>
      <c r="G297" s="1">
        <v>1363</v>
      </c>
      <c r="H297" s="4" t="str">
        <f t="shared" si="18"/>
        <v>No Discount</v>
      </c>
      <c r="I297" s="4">
        <f>IFERROR((Table2[[#This Row],[Sales]]-(Table2[[#This Row],[Sales]]*H297)), Table2[[#This Row],[Sales]])</f>
        <v>1363</v>
      </c>
      <c r="J297" s="4">
        <f t="shared" si="19"/>
        <v>1363</v>
      </c>
      <c r="K297" s="1" t="s">
        <v>13</v>
      </c>
      <c r="L297" s="1">
        <v>14.19</v>
      </c>
      <c r="M297" s="10">
        <f t="shared" si="17"/>
        <v>1363</v>
      </c>
    </row>
    <row r="298" spans="1:13" x14ac:dyDescent="0.2">
      <c r="A298" s="1">
        <v>35392</v>
      </c>
      <c r="B298" s="2">
        <v>40962</v>
      </c>
      <c r="C298" s="1" t="s">
        <v>9</v>
      </c>
      <c r="D298" s="1">
        <v>9</v>
      </c>
      <c r="E298" s="4" t="str">
        <f t="shared" si="16"/>
        <v>Small</v>
      </c>
      <c r="F298" s="4" t="str">
        <f>VLOOKUP(D298, lookup!$A$3:$B$12, 2, TRUE)</f>
        <v>Extra Small</v>
      </c>
      <c r="G298" s="1">
        <v>70.88</v>
      </c>
      <c r="H298" s="4" t="str">
        <f t="shared" si="18"/>
        <v>No Discount</v>
      </c>
      <c r="I298" s="4">
        <f>IFERROR((Table2[[#This Row],[Sales]]-(Table2[[#This Row],[Sales]]*H298)), Table2[[#This Row],[Sales]])</f>
        <v>70.88</v>
      </c>
      <c r="J298" s="4">
        <f t="shared" si="19"/>
        <v>70.88</v>
      </c>
      <c r="K298" s="1" t="s">
        <v>10</v>
      </c>
      <c r="L298" s="1">
        <v>9.68</v>
      </c>
      <c r="M298" s="10">
        <f t="shared" si="17"/>
        <v>70.88</v>
      </c>
    </row>
    <row r="299" spans="1:13" x14ac:dyDescent="0.2">
      <c r="A299" s="1">
        <v>9281</v>
      </c>
      <c r="B299" s="2">
        <v>40962</v>
      </c>
      <c r="C299" s="1" t="s">
        <v>12</v>
      </c>
      <c r="D299" s="1">
        <v>31</v>
      </c>
      <c r="E299" s="4" t="str">
        <f t="shared" si="16"/>
        <v>Large</v>
      </c>
      <c r="F299" s="4" t="str">
        <f>VLOOKUP(D299, lookup!$A$3:$B$12, 2, TRUE)</f>
        <v>Large</v>
      </c>
      <c r="G299" s="1">
        <v>199.8</v>
      </c>
      <c r="H299" s="4">
        <f t="shared" si="18"/>
        <v>0.01</v>
      </c>
      <c r="I299" s="4">
        <f>IFERROR((Table2[[#This Row],[Sales]]-(Table2[[#This Row],[Sales]]*H299)), Table2[[#This Row],[Sales]])</f>
        <v>197.80200000000002</v>
      </c>
      <c r="J299" s="4">
        <f t="shared" si="19"/>
        <v>199.8</v>
      </c>
      <c r="K299" s="1" t="s">
        <v>8</v>
      </c>
      <c r="L299" s="1">
        <v>6.81</v>
      </c>
      <c r="M299" s="10">
        <f t="shared" si="17"/>
        <v>199.8</v>
      </c>
    </row>
    <row r="300" spans="1:13" x14ac:dyDescent="0.2">
      <c r="A300" s="1">
        <v>8388</v>
      </c>
      <c r="B300" s="2">
        <v>40962</v>
      </c>
      <c r="C300" s="1" t="s">
        <v>7</v>
      </c>
      <c r="D300" s="1">
        <v>37</v>
      </c>
      <c r="E300" s="4" t="str">
        <f t="shared" si="16"/>
        <v>Large</v>
      </c>
      <c r="F300" s="4" t="str">
        <f>VLOOKUP(D300, lookup!$A$3:$B$12, 2, TRUE)</f>
        <v>Extra Large</v>
      </c>
      <c r="G300" s="1">
        <v>434.11</v>
      </c>
      <c r="H300" s="4">
        <f t="shared" si="18"/>
        <v>0.01</v>
      </c>
      <c r="I300" s="4">
        <f>IFERROR((Table2[[#This Row],[Sales]]-(Table2[[#This Row],[Sales]]*H300)), Table2[[#This Row],[Sales]])</f>
        <v>429.76890000000003</v>
      </c>
      <c r="J300" s="4">
        <f t="shared" si="19"/>
        <v>428.48</v>
      </c>
      <c r="K300" s="1" t="s">
        <v>10</v>
      </c>
      <c r="L300" s="1">
        <v>5.63</v>
      </c>
      <c r="M300" s="10">
        <f t="shared" si="17"/>
        <v>434.11</v>
      </c>
    </row>
    <row r="301" spans="1:13" x14ac:dyDescent="0.2">
      <c r="A301" s="1">
        <v>41921</v>
      </c>
      <c r="B301" s="2">
        <v>40962</v>
      </c>
      <c r="C301" s="1" t="s">
        <v>14</v>
      </c>
      <c r="D301" s="1">
        <v>29</v>
      </c>
      <c r="E301" s="4" t="str">
        <f t="shared" si="16"/>
        <v>Medium</v>
      </c>
      <c r="F301" s="4" t="str">
        <f>VLOOKUP(D301, lookup!$A$3:$B$12, 2, TRUE)</f>
        <v>Medium-Large</v>
      </c>
      <c r="G301" s="1">
        <v>337.38</v>
      </c>
      <c r="H301" s="4" t="str">
        <f t="shared" si="18"/>
        <v>No Discount</v>
      </c>
      <c r="I301" s="4">
        <f>IFERROR((Table2[[#This Row],[Sales]]-(Table2[[#This Row],[Sales]]*H301)), Table2[[#This Row],[Sales]])</f>
        <v>337.38</v>
      </c>
      <c r="J301" s="4">
        <f t="shared" si="19"/>
        <v>337.38</v>
      </c>
      <c r="K301" s="1" t="s">
        <v>8</v>
      </c>
      <c r="L301" s="1">
        <v>6.97</v>
      </c>
      <c r="M301" s="10">
        <f t="shared" si="17"/>
        <v>337.38</v>
      </c>
    </row>
    <row r="302" spans="1:13" x14ac:dyDescent="0.2">
      <c r="A302" s="1">
        <v>40132</v>
      </c>
      <c r="B302" s="2">
        <v>40962</v>
      </c>
      <c r="C302" s="1" t="s">
        <v>7</v>
      </c>
      <c r="D302" s="1">
        <v>16</v>
      </c>
      <c r="E302" s="4" t="str">
        <f t="shared" si="16"/>
        <v>Medium</v>
      </c>
      <c r="F302" s="4" t="str">
        <f>VLOOKUP(D302, lookup!$A$3:$B$12, 2, TRUE)</f>
        <v>Small-Medium</v>
      </c>
      <c r="G302" s="1">
        <v>347.47</v>
      </c>
      <c r="H302" s="4" t="str">
        <f t="shared" si="18"/>
        <v>No Discount</v>
      </c>
      <c r="I302" s="4">
        <f>IFERROR((Table2[[#This Row],[Sales]]-(Table2[[#This Row],[Sales]]*H302)), Table2[[#This Row],[Sales]])</f>
        <v>347.47</v>
      </c>
      <c r="J302" s="4">
        <f t="shared" si="19"/>
        <v>347.47</v>
      </c>
      <c r="K302" s="1" t="s">
        <v>10</v>
      </c>
      <c r="L302" s="1">
        <v>15.1</v>
      </c>
      <c r="M302" s="10">
        <f t="shared" si="17"/>
        <v>347.47</v>
      </c>
    </row>
    <row r="303" spans="1:13" x14ac:dyDescent="0.2">
      <c r="A303" s="1">
        <v>9281</v>
      </c>
      <c r="B303" s="2">
        <v>40962</v>
      </c>
      <c r="C303" s="1" t="s">
        <v>12</v>
      </c>
      <c r="D303" s="1">
        <v>24</v>
      </c>
      <c r="E303" s="4" t="str">
        <f t="shared" si="16"/>
        <v>Medium</v>
      </c>
      <c r="F303" s="4" t="str">
        <f>VLOOKUP(D303, lookup!$A$3:$B$12, 2, TRUE)</f>
        <v>Medium</v>
      </c>
      <c r="G303" s="1">
        <v>68.97</v>
      </c>
      <c r="H303" s="4" t="str">
        <f t="shared" si="18"/>
        <v>No Discount</v>
      </c>
      <c r="I303" s="4">
        <f>IFERROR((Table2[[#This Row],[Sales]]-(Table2[[#This Row],[Sales]]*H303)), Table2[[#This Row],[Sales]])</f>
        <v>68.97</v>
      </c>
      <c r="J303" s="4">
        <f t="shared" si="19"/>
        <v>68.97</v>
      </c>
      <c r="K303" s="1" t="s">
        <v>10</v>
      </c>
      <c r="L303" s="1">
        <v>0.97</v>
      </c>
      <c r="M303" s="10">
        <f t="shared" si="17"/>
        <v>68.97</v>
      </c>
    </row>
    <row r="304" spans="1:13" x14ac:dyDescent="0.2">
      <c r="A304" s="1">
        <v>51239</v>
      </c>
      <c r="B304" s="2">
        <v>40962</v>
      </c>
      <c r="C304" s="1" t="s">
        <v>7</v>
      </c>
      <c r="D304" s="1">
        <v>48</v>
      </c>
      <c r="E304" s="4" t="str">
        <f t="shared" si="16"/>
        <v>Large</v>
      </c>
      <c r="F304" s="4" t="str">
        <f>VLOOKUP(D304, lookup!$A$3:$B$12, 2, TRUE)</f>
        <v>XXX Large</v>
      </c>
      <c r="G304" s="1">
        <v>4046.25</v>
      </c>
      <c r="H304" s="4">
        <f t="shared" si="18"/>
        <v>0.01</v>
      </c>
      <c r="I304" s="4">
        <f>IFERROR((Table2[[#This Row],[Sales]]-(Table2[[#This Row],[Sales]]*H304)), Table2[[#This Row],[Sales]])</f>
        <v>4005.7874999999999</v>
      </c>
      <c r="J304" s="4">
        <f t="shared" si="19"/>
        <v>3986.25</v>
      </c>
      <c r="K304" s="1" t="s">
        <v>13</v>
      </c>
      <c r="L304" s="1">
        <v>60</v>
      </c>
      <c r="M304" s="10">
        <f t="shared" si="17"/>
        <v>3986.25</v>
      </c>
    </row>
    <row r="305" spans="1:13" x14ac:dyDescent="0.2">
      <c r="A305" s="1">
        <v>41921</v>
      </c>
      <c r="B305" s="2">
        <v>40962</v>
      </c>
      <c r="C305" s="1" t="s">
        <v>14</v>
      </c>
      <c r="D305" s="1">
        <v>32</v>
      </c>
      <c r="E305" s="4" t="str">
        <f t="shared" si="16"/>
        <v>Large</v>
      </c>
      <c r="F305" s="4" t="str">
        <f>VLOOKUP(D305, lookup!$A$3:$B$12, 2, TRUE)</f>
        <v>Large</v>
      </c>
      <c r="G305" s="1">
        <v>16313.51</v>
      </c>
      <c r="H305" s="4">
        <f t="shared" si="18"/>
        <v>0.01</v>
      </c>
      <c r="I305" s="4">
        <f>IFERROR((Table2[[#This Row],[Sales]]-(Table2[[#This Row],[Sales]]*H305)), Table2[[#This Row],[Sales]])</f>
        <v>16150.374900000001</v>
      </c>
      <c r="J305" s="4">
        <f t="shared" si="19"/>
        <v>16313.51</v>
      </c>
      <c r="K305" s="1" t="s">
        <v>13</v>
      </c>
      <c r="L305" s="1">
        <v>26</v>
      </c>
      <c r="M305" s="10">
        <f t="shared" si="17"/>
        <v>16313.51</v>
      </c>
    </row>
    <row r="306" spans="1:13" x14ac:dyDescent="0.2">
      <c r="A306" s="1">
        <v>25314</v>
      </c>
      <c r="B306" s="2">
        <v>40963</v>
      </c>
      <c r="C306" s="1" t="s">
        <v>9</v>
      </c>
      <c r="D306" s="1">
        <v>43</v>
      </c>
      <c r="E306" s="4" t="str">
        <f t="shared" si="16"/>
        <v>Large</v>
      </c>
      <c r="F306" s="4" t="str">
        <f>VLOOKUP(D306, lookup!$A$3:$B$12, 2, TRUE)</f>
        <v>XX Large</v>
      </c>
      <c r="G306" s="1">
        <v>7679.5119999999997</v>
      </c>
      <c r="H306" s="4">
        <f t="shared" si="18"/>
        <v>0.01</v>
      </c>
      <c r="I306" s="4">
        <f>IFERROR((Table2[[#This Row],[Sales]]-(Table2[[#This Row],[Sales]]*H306)), Table2[[#This Row],[Sales]])</f>
        <v>7602.7168799999999</v>
      </c>
      <c r="J306" s="4">
        <f t="shared" si="19"/>
        <v>7674.5119999999997</v>
      </c>
      <c r="K306" s="1" t="s">
        <v>10</v>
      </c>
      <c r="L306" s="1">
        <v>5</v>
      </c>
      <c r="M306" s="10">
        <f t="shared" si="17"/>
        <v>7679.5119999999997</v>
      </c>
    </row>
    <row r="307" spans="1:13" x14ac:dyDescent="0.2">
      <c r="A307" s="1">
        <v>13668</v>
      </c>
      <c r="B307" s="2">
        <v>40963</v>
      </c>
      <c r="C307" s="1" t="s">
        <v>12</v>
      </c>
      <c r="D307" s="1">
        <v>42</v>
      </c>
      <c r="E307" s="4" t="str">
        <f t="shared" si="16"/>
        <v>Large</v>
      </c>
      <c r="F307" s="4" t="str">
        <f>VLOOKUP(D307, lookup!$A$3:$B$12, 2, TRUE)</f>
        <v>XX Large</v>
      </c>
      <c r="G307" s="1">
        <v>282.61</v>
      </c>
      <c r="H307" s="4">
        <f t="shared" si="18"/>
        <v>0.01</v>
      </c>
      <c r="I307" s="4">
        <f>IFERROR((Table2[[#This Row],[Sales]]-(Table2[[#This Row],[Sales]]*H307)), Table2[[#This Row],[Sales]])</f>
        <v>279.78390000000002</v>
      </c>
      <c r="J307" s="4">
        <f t="shared" si="19"/>
        <v>277.39</v>
      </c>
      <c r="K307" s="1" t="s">
        <v>10</v>
      </c>
      <c r="L307" s="1">
        <v>5.22</v>
      </c>
      <c r="M307" s="10">
        <f t="shared" si="17"/>
        <v>282.61</v>
      </c>
    </row>
    <row r="308" spans="1:13" x14ac:dyDescent="0.2">
      <c r="A308" s="1">
        <v>11776</v>
      </c>
      <c r="B308" s="2">
        <v>40963</v>
      </c>
      <c r="C308" s="1" t="s">
        <v>7</v>
      </c>
      <c r="D308" s="1">
        <v>40</v>
      </c>
      <c r="E308" s="4" t="str">
        <f t="shared" si="16"/>
        <v>Large</v>
      </c>
      <c r="F308" s="4" t="str">
        <f>VLOOKUP(D308, lookup!$A$3:$B$12, 2, TRUE)</f>
        <v>Extra Large</v>
      </c>
      <c r="G308" s="1">
        <v>57.24</v>
      </c>
      <c r="H308" s="4">
        <f t="shared" si="18"/>
        <v>0.01</v>
      </c>
      <c r="I308" s="4">
        <f>IFERROR((Table2[[#This Row],[Sales]]-(Table2[[#This Row],[Sales]]*H308)), Table2[[#This Row],[Sales]])</f>
        <v>56.6676</v>
      </c>
      <c r="J308" s="4">
        <f t="shared" si="19"/>
        <v>56.54</v>
      </c>
      <c r="K308" s="1" t="s">
        <v>8</v>
      </c>
      <c r="L308" s="1">
        <v>0.7</v>
      </c>
      <c r="M308" s="10">
        <f t="shared" si="17"/>
        <v>57.24</v>
      </c>
    </row>
    <row r="309" spans="1:13" x14ac:dyDescent="0.2">
      <c r="A309" s="1">
        <v>25637</v>
      </c>
      <c r="B309" s="2">
        <v>40964</v>
      </c>
      <c r="C309" s="1" t="s">
        <v>11</v>
      </c>
      <c r="D309" s="1">
        <v>12</v>
      </c>
      <c r="E309" s="4" t="str">
        <f t="shared" si="16"/>
        <v>Small</v>
      </c>
      <c r="F309" s="4" t="str">
        <f>VLOOKUP(D309, lookup!$A$3:$B$12, 2, TRUE)</f>
        <v>Small</v>
      </c>
      <c r="G309" s="1">
        <v>2409.424</v>
      </c>
      <c r="H309" s="4" t="str">
        <f t="shared" si="18"/>
        <v>No Discount</v>
      </c>
      <c r="I309" s="4">
        <f>IFERROR((Table2[[#This Row],[Sales]]-(Table2[[#This Row],[Sales]]*H309)), Table2[[#This Row],[Sales]])</f>
        <v>2409.424</v>
      </c>
      <c r="J309" s="4">
        <f t="shared" si="19"/>
        <v>2409.424</v>
      </c>
      <c r="K309" s="1" t="s">
        <v>13</v>
      </c>
      <c r="L309" s="1">
        <v>66.67</v>
      </c>
      <c r="M309" s="10">
        <f t="shared" si="17"/>
        <v>2409.424</v>
      </c>
    </row>
    <row r="310" spans="1:13" x14ac:dyDescent="0.2">
      <c r="A310" s="1">
        <v>53221</v>
      </c>
      <c r="B310" s="2">
        <v>40965</v>
      </c>
      <c r="C310" s="1" t="s">
        <v>11</v>
      </c>
      <c r="D310" s="1">
        <v>29</v>
      </c>
      <c r="E310" s="4" t="str">
        <f t="shared" si="16"/>
        <v>Medium</v>
      </c>
      <c r="F310" s="4" t="str">
        <f>VLOOKUP(D310, lookup!$A$3:$B$12, 2, TRUE)</f>
        <v>Medium-Large</v>
      </c>
      <c r="G310" s="1">
        <v>433.44</v>
      </c>
      <c r="H310" s="4" t="str">
        <f t="shared" si="18"/>
        <v>No Discount</v>
      </c>
      <c r="I310" s="4">
        <f>IFERROR((Table2[[#This Row],[Sales]]-(Table2[[#This Row],[Sales]]*H310)), Table2[[#This Row],[Sales]])</f>
        <v>433.44</v>
      </c>
      <c r="J310" s="4">
        <f t="shared" si="19"/>
        <v>433.44</v>
      </c>
      <c r="K310" s="1" t="s">
        <v>10</v>
      </c>
      <c r="L310" s="1">
        <v>3.73</v>
      </c>
      <c r="M310" s="10">
        <f t="shared" si="17"/>
        <v>433.44</v>
      </c>
    </row>
    <row r="311" spans="1:13" x14ac:dyDescent="0.2">
      <c r="A311" s="1">
        <v>59075</v>
      </c>
      <c r="B311" s="2">
        <v>40965</v>
      </c>
      <c r="C311" s="1" t="s">
        <v>7</v>
      </c>
      <c r="D311" s="1">
        <v>4</v>
      </c>
      <c r="E311" s="4" t="str">
        <f t="shared" si="16"/>
        <v>Small</v>
      </c>
      <c r="F311" s="4" t="str">
        <f>VLOOKUP(D311, lookup!$A$3:$B$12, 2, TRUE)</f>
        <v>Mini</v>
      </c>
      <c r="G311" s="1">
        <v>21.84</v>
      </c>
      <c r="H311" s="4" t="str">
        <f t="shared" si="18"/>
        <v>No Discount</v>
      </c>
      <c r="I311" s="4">
        <f>IFERROR((Table2[[#This Row],[Sales]]-(Table2[[#This Row],[Sales]]*H311)), Table2[[#This Row],[Sales]])</f>
        <v>21.84</v>
      </c>
      <c r="J311" s="4">
        <f t="shared" si="19"/>
        <v>21.84</v>
      </c>
      <c r="K311" s="1" t="s">
        <v>10</v>
      </c>
      <c r="L311" s="1">
        <v>2.39</v>
      </c>
      <c r="M311" s="10">
        <f t="shared" si="17"/>
        <v>21.84</v>
      </c>
    </row>
    <row r="312" spans="1:13" x14ac:dyDescent="0.2">
      <c r="A312" s="1">
        <v>53026</v>
      </c>
      <c r="B312" s="2">
        <v>40965</v>
      </c>
      <c r="C312" s="1" t="s">
        <v>7</v>
      </c>
      <c r="D312" s="1">
        <v>35</v>
      </c>
      <c r="E312" s="4" t="str">
        <f t="shared" si="16"/>
        <v>Large</v>
      </c>
      <c r="F312" s="4" t="str">
        <f>VLOOKUP(D312, lookup!$A$3:$B$12, 2, TRUE)</f>
        <v>Large</v>
      </c>
      <c r="G312" s="1">
        <v>322.82</v>
      </c>
      <c r="H312" s="4">
        <f t="shared" si="18"/>
        <v>0.01</v>
      </c>
      <c r="I312" s="4">
        <f>IFERROR((Table2[[#This Row],[Sales]]-(Table2[[#This Row],[Sales]]*H312)), Table2[[#This Row],[Sales]])</f>
        <v>319.59179999999998</v>
      </c>
      <c r="J312" s="4">
        <f t="shared" si="19"/>
        <v>322.82</v>
      </c>
      <c r="K312" s="1" t="s">
        <v>10</v>
      </c>
      <c r="L312" s="1">
        <v>3.98</v>
      </c>
      <c r="M312" s="10">
        <f t="shared" si="17"/>
        <v>322.82</v>
      </c>
    </row>
    <row r="313" spans="1:13" x14ac:dyDescent="0.2">
      <c r="A313" s="1">
        <v>57157</v>
      </c>
      <c r="B313" s="2">
        <v>40965</v>
      </c>
      <c r="C313" s="1" t="s">
        <v>12</v>
      </c>
      <c r="D313" s="1">
        <v>18</v>
      </c>
      <c r="E313" s="4" t="str">
        <f t="shared" si="16"/>
        <v>Medium</v>
      </c>
      <c r="F313" s="4" t="str">
        <f>VLOOKUP(D313, lookup!$A$3:$B$12, 2, TRUE)</f>
        <v>Small-Medium</v>
      </c>
      <c r="G313" s="1">
        <v>203.57</v>
      </c>
      <c r="H313" s="4" t="str">
        <f t="shared" si="18"/>
        <v>No Discount</v>
      </c>
      <c r="I313" s="4">
        <f>IFERROR((Table2[[#This Row],[Sales]]-(Table2[[#This Row],[Sales]]*H313)), Table2[[#This Row],[Sales]])</f>
        <v>203.57</v>
      </c>
      <c r="J313" s="4">
        <f t="shared" si="19"/>
        <v>203.57</v>
      </c>
      <c r="K313" s="1" t="s">
        <v>10</v>
      </c>
      <c r="L313" s="1">
        <v>3.99</v>
      </c>
      <c r="M313" s="10">
        <f t="shared" si="17"/>
        <v>203.57</v>
      </c>
    </row>
    <row r="314" spans="1:13" x14ac:dyDescent="0.2">
      <c r="A314" s="1">
        <v>59075</v>
      </c>
      <c r="B314" s="2">
        <v>40965</v>
      </c>
      <c r="C314" s="1" t="s">
        <v>7</v>
      </c>
      <c r="D314" s="1">
        <v>38</v>
      </c>
      <c r="E314" s="4" t="str">
        <f t="shared" si="16"/>
        <v>Large</v>
      </c>
      <c r="F314" s="4" t="str">
        <f>VLOOKUP(D314, lookup!$A$3:$B$12, 2, TRUE)</f>
        <v>Extra Large</v>
      </c>
      <c r="G314" s="1">
        <v>425.91</v>
      </c>
      <c r="H314" s="4">
        <f t="shared" si="18"/>
        <v>0.01</v>
      </c>
      <c r="I314" s="4">
        <f>IFERROR((Table2[[#This Row],[Sales]]-(Table2[[#This Row],[Sales]]*H314)), Table2[[#This Row],[Sales]])</f>
        <v>421.65090000000004</v>
      </c>
      <c r="J314" s="4">
        <f t="shared" si="19"/>
        <v>420.88000000000005</v>
      </c>
      <c r="K314" s="1" t="s">
        <v>10</v>
      </c>
      <c r="L314" s="1">
        <v>5.03</v>
      </c>
      <c r="M314" s="10">
        <f t="shared" si="17"/>
        <v>425.91</v>
      </c>
    </row>
    <row r="315" spans="1:13" x14ac:dyDescent="0.2">
      <c r="A315" s="1">
        <v>36257</v>
      </c>
      <c r="B315" s="2">
        <v>40966</v>
      </c>
      <c r="C315" s="1" t="s">
        <v>9</v>
      </c>
      <c r="D315" s="1">
        <v>43</v>
      </c>
      <c r="E315" s="4" t="str">
        <f t="shared" si="16"/>
        <v>Large</v>
      </c>
      <c r="F315" s="4" t="str">
        <f>VLOOKUP(D315, lookup!$A$3:$B$12, 2, TRUE)</f>
        <v>XX Large</v>
      </c>
      <c r="G315" s="1">
        <v>894.51</v>
      </c>
      <c r="H315" s="4">
        <f t="shared" si="18"/>
        <v>0.01</v>
      </c>
      <c r="I315" s="4">
        <f>IFERROR((Table2[[#This Row],[Sales]]-(Table2[[#This Row],[Sales]]*H315)), Table2[[#This Row],[Sales]])</f>
        <v>885.56489999999997</v>
      </c>
      <c r="J315" s="4">
        <f t="shared" si="19"/>
        <v>892.52</v>
      </c>
      <c r="K315" s="1" t="s">
        <v>10</v>
      </c>
      <c r="L315" s="1">
        <v>1.99</v>
      </c>
      <c r="M315" s="10">
        <f t="shared" si="17"/>
        <v>894.51</v>
      </c>
    </row>
    <row r="316" spans="1:13" x14ac:dyDescent="0.2">
      <c r="A316" s="1">
        <v>18950</v>
      </c>
      <c r="B316" s="2">
        <v>40966</v>
      </c>
      <c r="C316" s="1" t="s">
        <v>7</v>
      </c>
      <c r="D316" s="1">
        <v>33</v>
      </c>
      <c r="E316" s="4" t="str">
        <f t="shared" si="16"/>
        <v>Large</v>
      </c>
      <c r="F316" s="4" t="str">
        <f>VLOOKUP(D316, lookup!$A$3:$B$12, 2, TRUE)</f>
        <v>Large</v>
      </c>
      <c r="G316" s="1">
        <v>3008.5</v>
      </c>
      <c r="H316" s="4">
        <f t="shared" si="18"/>
        <v>0.01</v>
      </c>
      <c r="I316" s="4">
        <f>IFERROR((Table2[[#This Row],[Sales]]-(Table2[[#This Row],[Sales]]*H316)), Table2[[#This Row],[Sales]])</f>
        <v>2978.415</v>
      </c>
      <c r="J316" s="4">
        <f t="shared" si="19"/>
        <v>3008.5</v>
      </c>
      <c r="K316" s="1" t="s">
        <v>13</v>
      </c>
      <c r="L316" s="1">
        <v>14</v>
      </c>
      <c r="M316" s="10">
        <f t="shared" si="17"/>
        <v>3008.5</v>
      </c>
    </row>
    <row r="317" spans="1:13" x14ac:dyDescent="0.2">
      <c r="A317" s="1">
        <v>1282</v>
      </c>
      <c r="B317" s="2">
        <v>40966</v>
      </c>
      <c r="C317" s="1" t="s">
        <v>11</v>
      </c>
      <c r="D317" s="1">
        <v>10</v>
      </c>
      <c r="E317" s="4" t="str">
        <f t="shared" si="16"/>
        <v>Small</v>
      </c>
      <c r="F317" s="4" t="str">
        <f>VLOOKUP(D317, lookup!$A$3:$B$12, 2, TRUE)</f>
        <v>Extra Small</v>
      </c>
      <c r="G317" s="1">
        <v>29.41</v>
      </c>
      <c r="H317" s="4" t="str">
        <f t="shared" si="18"/>
        <v>No Discount</v>
      </c>
      <c r="I317" s="4">
        <f>IFERROR((Table2[[#This Row],[Sales]]-(Table2[[#This Row],[Sales]]*H317)), Table2[[#This Row],[Sales]])</f>
        <v>29.41</v>
      </c>
      <c r="J317" s="4">
        <f t="shared" si="19"/>
        <v>29.41</v>
      </c>
      <c r="K317" s="1" t="s">
        <v>10</v>
      </c>
      <c r="L317" s="1">
        <v>1.34</v>
      </c>
      <c r="M317" s="10">
        <f t="shared" si="17"/>
        <v>29.41</v>
      </c>
    </row>
    <row r="318" spans="1:13" x14ac:dyDescent="0.2">
      <c r="A318" s="1">
        <v>19332</v>
      </c>
      <c r="B318" s="2">
        <v>40966</v>
      </c>
      <c r="C318" s="1" t="s">
        <v>9</v>
      </c>
      <c r="D318" s="1">
        <v>46</v>
      </c>
      <c r="E318" s="4" t="str">
        <f t="shared" si="16"/>
        <v>Large</v>
      </c>
      <c r="F318" s="4" t="str">
        <f>VLOOKUP(D318, lookup!$A$3:$B$12, 2, TRUE)</f>
        <v>XXX Large</v>
      </c>
      <c r="G318" s="1">
        <v>8246.86</v>
      </c>
      <c r="H318" s="4">
        <f t="shared" si="18"/>
        <v>0.01</v>
      </c>
      <c r="I318" s="4">
        <f>IFERROR((Table2[[#This Row],[Sales]]-(Table2[[#This Row],[Sales]]*H318)), Table2[[#This Row],[Sales]])</f>
        <v>8164.3914000000004</v>
      </c>
      <c r="J318" s="4">
        <f t="shared" si="19"/>
        <v>8217.6500000000015</v>
      </c>
      <c r="K318" s="1" t="s">
        <v>13</v>
      </c>
      <c r="L318" s="1">
        <v>29.21</v>
      </c>
      <c r="M318" s="10">
        <f t="shared" si="17"/>
        <v>8217.6500000000015</v>
      </c>
    </row>
    <row r="319" spans="1:13" x14ac:dyDescent="0.2">
      <c r="A319" s="1">
        <v>56261</v>
      </c>
      <c r="B319" s="2">
        <v>40966</v>
      </c>
      <c r="C319" s="1" t="s">
        <v>12</v>
      </c>
      <c r="D319" s="1">
        <v>43</v>
      </c>
      <c r="E319" s="4" t="str">
        <f t="shared" si="16"/>
        <v>Large</v>
      </c>
      <c r="F319" s="4" t="str">
        <f>VLOOKUP(D319, lookup!$A$3:$B$12, 2, TRUE)</f>
        <v>XX Large</v>
      </c>
      <c r="G319" s="1">
        <v>16886.759999999998</v>
      </c>
      <c r="H319" s="4">
        <f t="shared" si="18"/>
        <v>0.01</v>
      </c>
      <c r="I319" s="4">
        <f>IFERROR((Table2[[#This Row],[Sales]]-(Table2[[#This Row],[Sales]]*H319)), Table2[[#This Row],[Sales]])</f>
        <v>16717.892399999997</v>
      </c>
      <c r="J319" s="4">
        <f t="shared" si="19"/>
        <v>16801.129999999997</v>
      </c>
      <c r="K319" s="1" t="s">
        <v>13</v>
      </c>
      <c r="L319" s="1">
        <v>85.63</v>
      </c>
      <c r="M319" s="10">
        <f t="shared" si="17"/>
        <v>16801.129999999997</v>
      </c>
    </row>
    <row r="320" spans="1:13" x14ac:dyDescent="0.2">
      <c r="A320" s="1">
        <v>50721</v>
      </c>
      <c r="B320" s="2">
        <v>40966</v>
      </c>
      <c r="C320" s="1" t="s">
        <v>9</v>
      </c>
      <c r="D320" s="1">
        <v>33</v>
      </c>
      <c r="E320" s="4" t="str">
        <f t="shared" si="16"/>
        <v>Large</v>
      </c>
      <c r="F320" s="4" t="str">
        <f>VLOOKUP(D320, lookup!$A$3:$B$12, 2, TRUE)</f>
        <v>Large</v>
      </c>
      <c r="G320" s="1">
        <v>9758.7000000000007</v>
      </c>
      <c r="H320" s="4">
        <f t="shared" si="18"/>
        <v>0.01</v>
      </c>
      <c r="I320" s="4">
        <f>IFERROR((Table2[[#This Row],[Sales]]-(Table2[[#This Row],[Sales]]*H320)), Table2[[#This Row],[Sales]])</f>
        <v>9661.1130000000012</v>
      </c>
      <c r="J320" s="4">
        <f t="shared" si="19"/>
        <v>9758.7000000000007</v>
      </c>
      <c r="K320" s="1" t="s">
        <v>10</v>
      </c>
      <c r="L320" s="1">
        <v>19.989999999999998</v>
      </c>
      <c r="M320" s="10">
        <f t="shared" si="17"/>
        <v>9758.7000000000007</v>
      </c>
    </row>
    <row r="321" spans="1:13" x14ac:dyDescent="0.2">
      <c r="A321" s="1">
        <v>1282</v>
      </c>
      <c r="B321" s="2">
        <v>40966</v>
      </c>
      <c r="C321" s="1" t="s">
        <v>11</v>
      </c>
      <c r="D321" s="1">
        <v>26</v>
      </c>
      <c r="E321" s="4" t="str">
        <f t="shared" si="16"/>
        <v>Medium</v>
      </c>
      <c r="F321" s="4" t="str">
        <f>VLOOKUP(D321, lookup!$A$3:$B$12, 2, TRUE)</f>
        <v>Medium-Large</v>
      </c>
      <c r="G321" s="1">
        <v>892.38</v>
      </c>
      <c r="H321" s="4" t="str">
        <f t="shared" si="18"/>
        <v>No Discount</v>
      </c>
      <c r="I321" s="4">
        <f>IFERROR((Table2[[#This Row],[Sales]]-(Table2[[#This Row],[Sales]]*H321)), Table2[[#This Row],[Sales]])</f>
        <v>892.38</v>
      </c>
      <c r="J321" s="4">
        <f t="shared" si="19"/>
        <v>892.38</v>
      </c>
      <c r="K321" s="1" t="s">
        <v>10</v>
      </c>
      <c r="L321" s="1">
        <v>1.99</v>
      </c>
      <c r="M321" s="10">
        <f t="shared" si="17"/>
        <v>892.38</v>
      </c>
    </row>
    <row r="322" spans="1:13" x14ac:dyDescent="0.2">
      <c r="A322" s="1">
        <v>49954</v>
      </c>
      <c r="B322" s="2">
        <v>40966</v>
      </c>
      <c r="C322" s="1" t="s">
        <v>12</v>
      </c>
      <c r="D322" s="1">
        <v>36</v>
      </c>
      <c r="E322" s="4" t="str">
        <f t="shared" ref="E322:E385" si="20">IF(D322&gt;=30, "Large", IF(D322&lt;=15, "Small","Medium"))</f>
        <v>Large</v>
      </c>
      <c r="F322" s="4" t="str">
        <f>VLOOKUP(D322, lookup!$A$3:$B$12, 2, TRUE)</f>
        <v>Extra Large</v>
      </c>
      <c r="G322" s="1">
        <v>1921.1275000000001</v>
      </c>
      <c r="H322" s="4">
        <f t="shared" si="18"/>
        <v>0.01</v>
      </c>
      <c r="I322" s="4">
        <f>IFERROR((Table2[[#This Row],[Sales]]-(Table2[[#This Row],[Sales]]*H322)), Table2[[#This Row],[Sales]])</f>
        <v>1901.9162249999999</v>
      </c>
      <c r="J322" s="4">
        <f t="shared" si="19"/>
        <v>1912.1375</v>
      </c>
      <c r="K322" s="1" t="s">
        <v>10</v>
      </c>
      <c r="L322" s="1">
        <v>8.99</v>
      </c>
      <c r="M322" s="10">
        <f t="shared" ref="M322:M385" si="21">IF(K322="Delivery Truck", J322, G322)</f>
        <v>1921.1275000000001</v>
      </c>
    </row>
    <row r="323" spans="1:13" x14ac:dyDescent="0.2">
      <c r="A323" s="1">
        <v>7653</v>
      </c>
      <c r="B323" s="2">
        <v>40966</v>
      </c>
      <c r="C323" s="1" t="s">
        <v>14</v>
      </c>
      <c r="D323" s="1">
        <v>32</v>
      </c>
      <c r="E323" s="4" t="str">
        <f t="shared" si="20"/>
        <v>Large</v>
      </c>
      <c r="F323" s="4" t="str">
        <f>VLOOKUP(D323, lookup!$A$3:$B$12, 2, TRUE)</f>
        <v>Large</v>
      </c>
      <c r="G323" s="1">
        <v>1425.06</v>
      </c>
      <c r="H323" s="4">
        <f t="shared" ref="H323:H386" si="22">IF(OR(F323="Large",F323="Extra Large",F323="XX Large",F323="XXX Large"), 0.01, "No Discount")</f>
        <v>0.01</v>
      </c>
      <c r="I323" s="4">
        <f>IFERROR((Table2[[#This Row],[Sales]]-(Table2[[#This Row],[Sales]]*H323)), Table2[[#This Row],[Sales]])</f>
        <v>1410.8093999999999</v>
      </c>
      <c r="J323" s="4">
        <f t="shared" ref="J323:J386" si="23">IF(OR(F323="XX Large", F323="XXX Large", F323="Extra Large"), G323-L323, G323)</f>
        <v>1425.06</v>
      </c>
      <c r="K323" s="1" t="s">
        <v>10</v>
      </c>
      <c r="L323" s="1">
        <v>5.09</v>
      </c>
      <c r="M323" s="10">
        <f t="shared" si="21"/>
        <v>1425.06</v>
      </c>
    </row>
    <row r="324" spans="1:13" x14ac:dyDescent="0.2">
      <c r="A324" s="1">
        <v>59204</v>
      </c>
      <c r="B324" s="2">
        <v>40968</v>
      </c>
      <c r="C324" s="1" t="s">
        <v>14</v>
      </c>
      <c r="D324" s="1">
        <v>7</v>
      </c>
      <c r="E324" s="4" t="str">
        <f t="shared" si="20"/>
        <v>Small</v>
      </c>
      <c r="F324" s="4" t="str">
        <f>VLOOKUP(D324, lookup!$A$3:$B$12, 2, TRUE)</f>
        <v>Extra Small</v>
      </c>
      <c r="G324" s="1">
        <v>251.59</v>
      </c>
      <c r="H324" s="4" t="str">
        <f t="shared" si="22"/>
        <v>No Discount</v>
      </c>
      <c r="I324" s="4">
        <f>IFERROR((Table2[[#This Row],[Sales]]-(Table2[[#This Row],[Sales]]*H324)), Table2[[#This Row],[Sales]])</f>
        <v>251.59</v>
      </c>
      <c r="J324" s="4">
        <f t="shared" si="23"/>
        <v>251.59</v>
      </c>
      <c r="K324" s="1" t="s">
        <v>10</v>
      </c>
      <c r="L324" s="1">
        <v>5.08</v>
      </c>
      <c r="M324" s="10">
        <f t="shared" si="21"/>
        <v>251.59</v>
      </c>
    </row>
    <row r="325" spans="1:13" x14ac:dyDescent="0.2">
      <c r="A325" s="1">
        <v>59204</v>
      </c>
      <c r="B325" s="2">
        <v>40968</v>
      </c>
      <c r="C325" s="1" t="s">
        <v>14</v>
      </c>
      <c r="D325" s="1">
        <v>8</v>
      </c>
      <c r="E325" s="4" t="str">
        <f t="shared" si="20"/>
        <v>Small</v>
      </c>
      <c r="F325" s="4" t="str">
        <f>VLOOKUP(D325, lookup!$A$3:$B$12, 2, TRUE)</f>
        <v>Extra Small</v>
      </c>
      <c r="G325" s="1">
        <v>250.29</v>
      </c>
      <c r="H325" s="4" t="str">
        <f t="shared" si="22"/>
        <v>No Discount</v>
      </c>
      <c r="I325" s="4">
        <f>IFERROR((Table2[[#This Row],[Sales]]-(Table2[[#This Row],[Sales]]*H325)), Table2[[#This Row],[Sales]])</f>
        <v>250.29</v>
      </c>
      <c r="J325" s="4">
        <f t="shared" si="23"/>
        <v>250.29</v>
      </c>
      <c r="K325" s="1" t="s">
        <v>10</v>
      </c>
      <c r="L325" s="1">
        <v>12.62</v>
      </c>
      <c r="M325" s="10">
        <f t="shared" si="21"/>
        <v>250.29</v>
      </c>
    </row>
    <row r="326" spans="1:13" x14ac:dyDescent="0.2">
      <c r="A326" s="1">
        <v>59204</v>
      </c>
      <c r="B326" s="2">
        <v>40968</v>
      </c>
      <c r="C326" s="1" t="s">
        <v>14</v>
      </c>
      <c r="D326" s="1">
        <v>25</v>
      </c>
      <c r="E326" s="4" t="str">
        <f t="shared" si="20"/>
        <v>Medium</v>
      </c>
      <c r="F326" s="4" t="str">
        <f>VLOOKUP(D326, lookup!$A$3:$B$12, 2, TRUE)</f>
        <v>Medium</v>
      </c>
      <c r="G326" s="1">
        <v>151.75</v>
      </c>
      <c r="H326" s="4" t="str">
        <f t="shared" si="22"/>
        <v>No Discount</v>
      </c>
      <c r="I326" s="4">
        <f>IFERROR((Table2[[#This Row],[Sales]]-(Table2[[#This Row],[Sales]]*H326)), Table2[[#This Row],[Sales]])</f>
        <v>151.75</v>
      </c>
      <c r="J326" s="4">
        <f t="shared" si="23"/>
        <v>151.75</v>
      </c>
      <c r="K326" s="1" t="s">
        <v>10</v>
      </c>
      <c r="L326" s="1">
        <v>5.59</v>
      </c>
      <c r="M326" s="10">
        <f t="shared" si="21"/>
        <v>151.75</v>
      </c>
    </row>
    <row r="327" spans="1:13" x14ac:dyDescent="0.2">
      <c r="A327" s="1">
        <v>45317</v>
      </c>
      <c r="B327" s="2">
        <v>40969</v>
      </c>
      <c r="C327" s="1" t="s">
        <v>7</v>
      </c>
      <c r="D327" s="1">
        <v>36</v>
      </c>
      <c r="E327" s="4" t="str">
        <f t="shared" si="20"/>
        <v>Large</v>
      </c>
      <c r="F327" s="4" t="str">
        <f>VLOOKUP(D327, lookup!$A$3:$B$12, 2, TRUE)</f>
        <v>Extra Large</v>
      </c>
      <c r="G327" s="1">
        <v>1435.95</v>
      </c>
      <c r="H327" s="4">
        <f t="shared" si="22"/>
        <v>0.01</v>
      </c>
      <c r="I327" s="4">
        <f>IFERROR((Table2[[#This Row],[Sales]]-(Table2[[#This Row],[Sales]]*H327)), Table2[[#This Row],[Sales]])</f>
        <v>1421.5905</v>
      </c>
      <c r="J327" s="4">
        <f t="shared" si="23"/>
        <v>1433.96</v>
      </c>
      <c r="K327" s="1" t="s">
        <v>10</v>
      </c>
      <c r="L327" s="1">
        <v>1.99</v>
      </c>
      <c r="M327" s="10">
        <f t="shared" si="21"/>
        <v>1435.95</v>
      </c>
    </row>
    <row r="328" spans="1:13" x14ac:dyDescent="0.2">
      <c r="A328" s="1">
        <v>45317</v>
      </c>
      <c r="B328" s="2">
        <v>40969</v>
      </c>
      <c r="C328" s="1" t="s">
        <v>7</v>
      </c>
      <c r="D328" s="1">
        <v>28</v>
      </c>
      <c r="E328" s="4" t="str">
        <f t="shared" si="20"/>
        <v>Medium</v>
      </c>
      <c r="F328" s="4" t="str">
        <f>VLOOKUP(D328, lookup!$A$3:$B$12, 2, TRUE)</f>
        <v>Medium-Large</v>
      </c>
      <c r="G328" s="1">
        <v>961.06</v>
      </c>
      <c r="H328" s="4" t="str">
        <f t="shared" si="22"/>
        <v>No Discount</v>
      </c>
      <c r="I328" s="4">
        <f>IFERROR((Table2[[#This Row],[Sales]]-(Table2[[#This Row],[Sales]]*H328)), Table2[[#This Row],[Sales]])</f>
        <v>961.06</v>
      </c>
      <c r="J328" s="4">
        <f t="shared" si="23"/>
        <v>961.06</v>
      </c>
      <c r="K328" s="1" t="s">
        <v>10</v>
      </c>
      <c r="L328" s="1">
        <v>5.0199999999999996</v>
      </c>
      <c r="M328" s="10">
        <f t="shared" si="21"/>
        <v>961.06</v>
      </c>
    </row>
    <row r="329" spans="1:13" x14ac:dyDescent="0.2">
      <c r="A329" s="1">
        <v>8035</v>
      </c>
      <c r="B329" s="2">
        <v>40969</v>
      </c>
      <c r="C329" s="1" t="s">
        <v>14</v>
      </c>
      <c r="D329" s="1">
        <v>7</v>
      </c>
      <c r="E329" s="4" t="str">
        <f t="shared" si="20"/>
        <v>Small</v>
      </c>
      <c r="F329" s="4" t="str">
        <f>VLOOKUP(D329, lookup!$A$3:$B$12, 2, TRUE)</f>
        <v>Extra Small</v>
      </c>
      <c r="G329" s="1">
        <v>104.38</v>
      </c>
      <c r="H329" s="4" t="str">
        <f t="shared" si="22"/>
        <v>No Discount</v>
      </c>
      <c r="I329" s="4">
        <f>IFERROR((Table2[[#This Row],[Sales]]-(Table2[[#This Row],[Sales]]*H329)), Table2[[#This Row],[Sales]])</f>
        <v>104.38</v>
      </c>
      <c r="J329" s="4">
        <f t="shared" si="23"/>
        <v>104.38</v>
      </c>
      <c r="K329" s="1" t="s">
        <v>10</v>
      </c>
      <c r="L329" s="1">
        <v>6.75</v>
      </c>
      <c r="M329" s="10">
        <f t="shared" si="21"/>
        <v>104.38</v>
      </c>
    </row>
    <row r="330" spans="1:13" x14ac:dyDescent="0.2">
      <c r="A330" s="1">
        <v>56358</v>
      </c>
      <c r="B330" s="2">
        <v>40969</v>
      </c>
      <c r="C330" s="1" t="s">
        <v>11</v>
      </c>
      <c r="D330" s="1">
        <v>1</v>
      </c>
      <c r="E330" s="4" t="str">
        <f t="shared" si="20"/>
        <v>Small</v>
      </c>
      <c r="F330" s="4" t="str">
        <f>VLOOKUP(D330, lookup!$A$3:$B$12, 2, TRUE)</f>
        <v>Mini</v>
      </c>
      <c r="G330" s="1">
        <v>11.7</v>
      </c>
      <c r="H330" s="4" t="str">
        <f t="shared" si="22"/>
        <v>No Discount</v>
      </c>
      <c r="I330" s="4">
        <f>IFERROR((Table2[[#This Row],[Sales]]-(Table2[[#This Row],[Sales]]*H330)), Table2[[#This Row],[Sales]])</f>
        <v>11.7</v>
      </c>
      <c r="J330" s="4">
        <f t="shared" si="23"/>
        <v>11.7</v>
      </c>
      <c r="K330" s="1" t="s">
        <v>10</v>
      </c>
      <c r="L330" s="1">
        <v>5.57</v>
      </c>
      <c r="M330" s="10">
        <f t="shared" si="21"/>
        <v>11.7</v>
      </c>
    </row>
    <row r="331" spans="1:13" x14ac:dyDescent="0.2">
      <c r="A331" s="1">
        <v>33606</v>
      </c>
      <c r="B331" s="2">
        <v>40969</v>
      </c>
      <c r="C331" s="1" t="s">
        <v>9</v>
      </c>
      <c r="D331" s="1">
        <v>46</v>
      </c>
      <c r="E331" s="4" t="str">
        <f t="shared" si="20"/>
        <v>Large</v>
      </c>
      <c r="F331" s="4" t="str">
        <f>VLOOKUP(D331, lookup!$A$3:$B$12, 2, TRUE)</f>
        <v>XXX Large</v>
      </c>
      <c r="G331" s="1">
        <v>410.03</v>
      </c>
      <c r="H331" s="4">
        <f t="shared" si="22"/>
        <v>0.01</v>
      </c>
      <c r="I331" s="4">
        <f>IFERROR((Table2[[#This Row],[Sales]]-(Table2[[#This Row],[Sales]]*H331)), Table2[[#This Row],[Sales]])</f>
        <v>405.92969999999997</v>
      </c>
      <c r="J331" s="4">
        <f t="shared" si="23"/>
        <v>401.48999999999995</v>
      </c>
      <c r="K331" s="1" t="s">
        <v>10</v>
      </c>
      <c r="L331" s="1">
        <v>8.5399999999999991</v>
      </c>
      <c r="M331" s="10">
        <f t="shared" si="21"/>
        <v>410.03</v>
      </c>
    </row>
    <row r="332" spans="1:13" x14ac:dyDescent="0.2">
      <c r="A332" s="1">
        <v>56967</v>
      </c>
      <c r="B332" s="2">
        <v>40970</v>
      </c>
      <c r="C332" s="1" t="s">
        <v>7</v>
      </c>
      <c r="D332" s="1">
        <v>17</v>
      </c>
      <c r="E332" s="4" t="str">
        <f t="shared" si="20"/>
        <v>Medium</v>
      </c>
      <c r="F332" s="4" t="str">
        <f>VLOOKUP(D332, lookup!$A$3:$B$12, 2, TRUE)</f>
        <v>Small-Medium</v>
      </c>
      <c r="G332" s="1">
        <v>1383.9</v>
      </c>
      <c r="H332" s="4" t="str">
        <f t="shared" si="22"/>
        <v>No Discount</v>
      </c>
      <c r="I332" s="4">
        <f>IFERROR((Table2[[#This Row],[Sales]]-(Table2[[#This Row],[Sales]]*H332)), Table2[[#This Row],[Sales]])</f>
        <v>1383.9</v>
      </c>
      <c r="J332" s="4">
        <f t="shared" si="23"/>
        <v>1383.9</v>
      </c>
      <c r="K332" s="1" t="s">
        <v>8</v>
      </c>
      <c r="L332" s="1">
        <v>6.13</v>
      </c>
      <c r="M332" s="10">
        <f t="shared" si="21"/>
        <v>1383.9</v>
      </c>
    </row>
    <row r="333" spans="1:13" x14ac:dyDescent="0.2">
      <c r="A333" s="1">
        <v>58917</v>
      </c>
      <c r="B333" s="2">
        <v>40970</v>
      </c>
      <c r="C333" s="1" t="s">
        <v>9</v>
      </c>
      <c r="D333" s="1">
        <v>27</v>
      </c>
      <c r="E333" s="4" t="str">
        <f t="shared" si="20"/>
        <v>Medium</v>
      </c>
      <c r="F333" s="4" t="str">
        <f>VLOOKUP(D333, lookup!$A$3:$B$12, 2, TRUE)</f>
        <v>Medium-Large</v>
      </c>
      <c r="G333" s="1">
        <v>14300.26</v>
      </c>
      <c r="H333" s="4" t="str">
        <f t="shared" si="22"/>
        <v>No Discount</v>
      </c>
      <c r="I333" s="4">
        <f>IFERROR((Table2[[#This Row],[Sales]]-(Table2[[#This Row],[Sales]]*H333)), Table2[[#This Row],[Sales]])</f>
        <v>14300.26</v>
      </c>
      <c r="J333" s="4">
        <f t="shared" si="23"/>
        <v>14300.26</v>
      </c>
      <c r="K333" s="1" t="s">
        <v>10</v>
      </c>
      <c r="L333" s="1">
        <v>24.49</v>
      </c>
      <c r="M333" s="10">
        <f t="shared" si="21"/>
        <v>14300.26</v>
      </c>
    </row>
    <row r="334" spans="1:13" x14ac:dyDescent="0.2">
      <c r="A334" s="1">
        <v>27392</v>
      </c>
      <c r="B334" s="2">
        <v>40970</v>
      </c>
      <c r="C334" s="1" t="s">
        <v>7</v>
      </c>
      <c r="D334" s="1">
        <v>37</v>
      </c>
      <c r="E334" s="4" t="str">
        <f t="shared" si="20"/>
        <v>Large</v>
      </c>
      <c r="F334" s="4" t="str">
        <f>VLOOKUP(D334, lookup!$A$3:$B$12, 2, TRUE)</f>
        <v>Extra Large</v>
      </c>
      <c r="G334" s="1">
        <v>5753.85</v>
      </c>
      <c r="H334" s="4">
        <f t="shared" si="22"/>
        <v>0.01</v>
      </c>
      <c r="I334" s="4">
        <f>IFERROR((Table2[[#This Row],[Sales]]-(Table2[[#This Row],[Sales]]*H334)), Table2[[#This Row],[Sales]])</f>
        <v>5696.3115000000007</v>
      </c>
      <c r="J334" s="4">
        <f t="shared" si="23"/>
        <v>5739.8600000000006</v>
      </c>
      <c r="K334" s="1" t="s">
        <v>10</v>
      </c>
      <c r="L334" s="1">
        <v>13.99</v>
      </c>
      <c r="M334" s="10">
        <f t="shared" si="21"/>
        <v>5753.85</v>
      </c>
    </row>
    <row r="335" spans="1:13" x14ac:dyDescent="0.2">
      <c r="A335" s="1">
        <v>58917</v>
      </c>
      <c r="B335" s="2">
        <v>40970</v>
      </c>
      <c r="C335" s="1" t="s">
        <v>9</v>
      </c>
      <c r="D335" s="1">
        <v>3</v>
      </c>
      <c r="E335" s="4" t="str">
        <f t="shared" si="20"/>
        <v>Small</v>
      </c>
      <c r="F335" s="4" t="str">
        <f>VLOOKUP(D335, lookup!$A$3:$B$12, 2, TRUE)</f>
        <v>Mini</v>
      </c>
      <c r="G335" s="1">
        <v>62.88</v>
      </c>
      <c r="H335" s="4" t="str">
        <f t="shared" si="22"/>
        <v>No Discount</v>
      </c>
      <c r="I335" s="4">
        <f>IFERROR((Table2[[#This Row],[Sales]]-(Table2[[#This Row],[Sales]]*H335)), Table2[[#This Row],[Sales]])</f>
        <v>62.88</v>
      </c>
      <c r="J335" s="4">
        <f t="shared" si="23"/>
        <v>62.88</v>
      </c>
      <c r="K335" s="1" t="s">
        <v>10</v>
      </c>
      <c r="L335" s="1">
        <v>2.87</v>
      </c>
      <c r="M335" s="10">
        <f t="shared" si="21"/>
        <v>62.88</v>
      </c>
    </row>
    <row r="336" spans="1:13" x14ac:dyDescent="0.2">
      <c r="A336" s="1">
        <v>47042</v>
      </c>
      <c r="B336" s="2">
        <v>40970</v>
      </c>
      <c r="C336" s="1" t="s">
        <v>12</v>
      </c>
      <c r="D336" s="1">
        <v>45</v>
      </c>
      <c r="E336" s="4" t="str">
        <f t="shared" si="20"/>
        <v>Large</v>
      </c>
      <c r="F336" s="4" t="str">
        <f>VLOOKUP(D336, lookup!$A$3:$B$12, 2, TRUE)</f>
        <v>XX Large</v>
      </c>
      <c r="G336" s="1">
        <v>1375.3765000000001</v>
      </c>
      <c r="H336" s="4">
        <f t="shared" si="22"/>
        <v>0.01</v>
      </c>
      <c r="I336" s="4">
        <f>IFERROR((Table2[[#This Row],[Sales]]-(Table2[[#This Row],[Sales]]*H336)), Table2[[#This Row],[Sales]])</f>
        <v>1361.6227350000001</v>
      </c>
      <c r="J336" s="4">
        <f t="shared" si="23"/>
        <v>1372.0765000000001</v>
      </c>
      <c r="K336" s="1" t="s">
        <v>10</v>
      </c>
      <c r="L336" s="1">
        <v>3.3</v>
      </c>
      <c r="M336" s="10">
        <f t="shared" si="21"/>
        <v>1375.3765000000001</v>
      </c>
    </row>
    <row r="337" spans="1:13" x14ac:dyDescent="0.2">
      <c r="A337" s="1">
        <v>50564</v>
      </c>
      <c r="B337" s="2">
        <v>40970</v>
      </c>
      <c r="C337" s="1" t="s">
        <v>9</v>
      </c>
      <c r="D337" s="1">
        <v>30</v>
      </c>
      <c r="E337" s="4" t="str">
        <f t="shared" si="20"/>
        <v>Large</v>
      </c>
      <c r="F337" s="4" t="str">
        <f>VLOOKUP(D337, lookup!$A$3:$B$12, 2, TRUE)</f>
        <v>Medium-Large</v>
      </c>
      <c r="G337" s="1">
        <v>11041.42</v>
      </c>
      <c r="H337" s="4" t="str">
        <f t="shared" si="22"/>
        <v>No Discount</v>
      </c>
      <c r="I337" s="4">
        <f>IFERROR((Table2[[#This Row],[Sales]]-(Table2[[#This Row],[Sales]]*H337)), Table2[[#This Row],[Sales]])</f>
        <v>11041.42</v>
      </c>
      <c r="J337" s="4">
        <f t="shared" si="23"/>
        <v>11041.42</v>
      </c>
      <c r="K337" s="1" t="s">
        <v>10</v>
      </c>
      <c r="L337" s="1">
        <v>19.989999999999998</v>
      </c>
      <c r="M337" s="10">
        <f t="shared" si="21"/>
        <v>11041.42</v>
      </c>
    </row>
    <row r="338" spans="1:13" x14ac:dyDescent="0.2">
      <c r="A338" s="1">
        <v>21478</v>
      </c>
      <c r="B338" s="2">
        <v>40970</v>
      </c>
      <c r="C338" s="1" t="s">
        <v>7</v>
      </c>
      <c r="D338" s="1">
        <v>33</v>
      </c>
      <c r="E338" s="4" t="str">
        <f t="shared" si="20"/>
        <v>Large</v>
      </c>
      <c r="F338" s="4" t="str">
        <f>VLOOKUP(D338, lookup!$A$3:$B$12, 2, TRUE)</f>
        <v>Large</v>
      </c>
      <c r="G338" s="1">
        <v>1602.21</v>
      </c>
      <c r="H338" s="4">
        <f t="shared" si="22"/>
        <v>0.01</v>
      </c>
      <c r="I338" s="4">
        <f>IFERROR((Table2[[#This Row],[Sales]]-(Table2[[#This Row],[Sales]]*H338)), Table2[[#This Row],[Sales]])</f>
        <v>1586.1879000000001</v>
      </c>
      <c r="J338" s="4">
        <f t="shared" si="23"/>
        <v>1602.21</v>
      </c>
      <c r="K338" s="1" t="s">
        <v>10</v>
      </c>
      <c r="L338" s="1">
        <v>5.79</v>
      </c>
      <c r="M338" s="10">
        <f t="shared" si="21"/>
        <v>1602.21</v>
      </c>
    </row>
    <row r="339" spans="1:13" x14ac:dyDescent="0.2">
      <c r="A339" s="1">
        <v>384</v>
      </c>
      <c r="B339" s="2">
        <v>40970</v>
      </c>
      <c r="C339" s="1" t="s">
        <v>7</v>
      </c>
      <c r="D339" s="1">
        <v>50</v>
      </c>
      <c r="E339" s="4" t="str">
        <f t="shared" si="20"/>
        <v>Large</v>
      </c>
      <c r="F339" s="4" t="str">
        <f>VLOOKUP(D339, lookup!$A$3:$B$12, 2, TRUE)</f>
        <v>XXX Large</v>
      </c>
      <c r="G339" s="1">
        <v>7666.04</v>
      </c>
      <c r="H339" s="4">
        <f t="shared" si="22"/>
        <v>0.01</v>
      </c>
      <c r="I339" s="4">
        <f>IFERROR((Table2[[#This Row],[Sales]]-(Table2[[#This Row],[Sales]]*H339)), Table2[[#This Row],[Sales]])</f>
        <v>7589.3796000000002</v>
      </c>
      <c r="J339" s="4">
        <f t="shared" si="23"/>
        <v>7585.84</v>
      </c>
      <c r="K339" s="1" t="s">
        <v>13</v>
      </c>
      <c r="L339" s="1">
        <v>80.2</v>
      </c>
      <c r="M339" s="10">
        <f t="shared" si="21"/>
        <v>7585.84</v>
      </c>
    </row>
    <row r="340" spans="1:13" x14ac:dyDescent="0.2">
      <c r="A340" s="1">
        <v>21478</v>
      </c>
      <c r="B340" s="2">
        <v>40970</v>
      </c>
      <c r="C340" s="1" t="s">
        <v>7</v>
      </c>
      <c r="D340" s="1">
        <v>16</v>
      </c>
      <c r="E340" s="4" t="str">
        <f t="shared" si="20"/>
        <v>Medium</v>
      </c>
      <c r="F340" s="4" t="str">
        <f>VLOOKUP(D340, lookup!$A$3:$B$12, 2, TRUE)</f>
        <v>Small-Medium</v>
      </c>
      <c r="G340" s="1">
        <v>423.07</v>
      </c>
      <c r="H340" s="4" t="str">
        <f t="shared" si="22"/>
        <v>No Discount</v>
      </c>
      <c r="I340" s="4">
        <f>IFERROR((Table2[[#This Row],[Sales]]-(Table2[[#This Row],[Sales]]*H340)), Table2[[#This Row],[Sales]])</f>
        <v>423.07</v>
      </c>
      <c r="J340" s="4">
        <f t="shared" si="23"/>
        <v>423.07</v>
      </c>
      <c r="K340" s="1" t="s">
        <v>10</v>
      </c>
      <c r="L340" s="1">
        <v>8.99</v>
      </c>
      <c r="M340" s="10">
        <f t="shared" si="21"/>
        <v>423.07</v>
      </c>
    </row>
    <row r="341" spans="1:13" x14ac:dyDescent="0.2">
      <c r="A341" s="1">
        <v>51489</v>
      </c>
      <c r="B341" s="2">
        <v>40971</v>
      </c>
      <c r="C341" s="1" t="s">
        <v>12</v>
      </c>
      <c r="D341" s="1">
        <v>5</v>
      </c>
      <c r="E341" s="4" t="str">
        <f t="shared" si="20"/>
        <v>Small</v>
      </c>
      <c r="F341" s="4" t="str">
        <f>VLOOKUP(D341, lookup!$A$3:$B$12, 2, TRUE)</f>
        <v>Mini</v>
      </c>
      <c r="G341" s="1">
        <v>32.69</v>
      </c>
      <c r="H341" s="4" t="str">
        <f t="shared" si="22"/>
        <v>No Discount</v>
      </c>
      <c r="I341" s="4">
        <f>IFERROR((Table2[[#This Row],[Sales]]-(Table2[[#This Row],[Sales]]*H341)), Table2[[#This Row],[Sales]])</f>
        <v>32.69</v>
      </c>
      <c r="J341" s="4">
        <f t="shared" si="23"/>
        <v>32.69</v>
      </c>
      <c r="K341" s="1" t="s">
        <v>10</v>
      </c>
      <c r="L341" s="1">
        <v>7.54</v>
      </c>
      <c r="M341" s="10">
        <f t="shared" si="21"/>
        <v>32.69</v>
      </c>
    </row>
    <row r="342" spans="1:13" x14ac:dyDescent="0.2">
      <c r="A342" s="1">
        <v>25767</v>
      </c>
      <c r="B342" s="2">
        <v>40971</v>
      </c>
      <c r="C342" s="1" t="s">
        <v>9</v>
      </c>
      <c r="D342" s="1">
        <v>7</v>
      </c>
      <c r="E342" s="4" t="str">
        <f t="shared" si="20"/>
        <v>Small</v>
      </c>
      <c r="F342" s="4" t="str">
        <f>VLOOKUP(D342, lookup!$A$3:$B$12, 2, TRUE)</f>
        <v>Extra Small</v>
      </c>
      <c r="G342" s="1">
        <v>261.88</v>
      </c>
      <c r="H342" s="4" t="str">
        <f t="shared" si="22"/>
        <v>No Discount</v>
      </c>
      <c r="I342" s="4">
        <f>IFERROR((Table2[[#This Row],[Sales]]-(Table2[[#This Row],[Sales]]*H342)), Table2[[#This Row],[Sales]])</f>
        <v>261.88</v>
      </c>
      <c r="J342" s="4">
        <f t="shared" si="23"/>
        <v>261.88</v>
      </c>
      <c r="K342" s="1" t="s">
        <v>10</v>
      </c>
      <c r="L342" s="1">
        <v>1.99</v>
      </c>
      <c r="M342" s="10">
        <f t="shared" si="21"/>
        <v>261.88</v>
      </c>
    </row>
    <row r="343" spans="1:13" x14ac:dyDescent="0.2">
      <c r="A343" s="1">
        <v>41666</v>
      </c>
      <c r="B343" s="2">
        <v>40971</v>
      </c>
      <c r="C343" s="1" t="s">
        <v>14</v>
      </c>
      <c r="D343" s="1">
        <v>26</v>
      </c>
      <c r="E343" s="4" t="str">
        <f t="shared" si="20"/>
        <v>Medium</v>
      </c>
      <c r="F343" s="4" t="str">
        <f>VLOOKUP(D343, lookup!$A$3:$B$12, 2, TRUE)</f>
        <v>Medium-Large</v>
      </c>
      <c r="G343" s="1">
        <v>596.15599999999995</v>
      </c>
      <c r="H343" s="4" t="str">
        <f t="shared" si="22"/>
        <v>No Discount</v>
      </c>
      <c r="I343" s="4">
        <f>IFERROR((Table2[[#This Row],[Sales]]-(Table2[[#This Row],[Sales]]*H343)), Table2[[#This Row],[Sales]])</f>
        <v>596.15599999999995</v>
      </c>
      <c r="J343" s="4">
        <f t="shared" si="23"/>
        <v>596.15599999999995</v>
      </c>
      <c r="K343" s="1" t="s">
        <v>8</v>
      </c>
      <c r="L343" s="1">
        <v>8.59</v>
      </c>
      <c r="M343" s="10">
        <f t="shared" si="21"/>
        <v>596.15599999999995</v>
      </c>
    </row>
    <row r="344" spans="1:13" x14ac:dyDescent="0.2">
      <c r="A344" s="1">
        <v>4230</v>
      </c>
      <c r="B344" s="2">
        <v>40971</v>
      </c>
      <c r="C344" s="1" t="s">
        <v>12</v>
      </c>
      <c r="D344" s="1">
        <v>18</v>
      </c>
      <c r="E344" s="4" t="str">
        <f t="shared" si="20"/>
        <v>Medium</v>
      </c>
      <c r="F344" s="4" t="str">
        <f>VLOOKUP(D344, lookup!$A$3:$B$12, 2, TRUE)</f>
        <v>Small-Medium</v>
      </c>
      <c r="G344" s="1">
        <v>409.16</v>
      </c>
      <c r="H344" s="4" t="str">
        <f t="shared" si="22"/>
        <v>No Discount</v>
      </c>
      <c r="I344" s="4">
        <f>IFERROR((Table2[[#This Row],[Sales]]-(Table2[[#This Row],[Sales]]*H344)), Table2[[#This Row],[Sales]])</f>
        <v>409.16</v>
      </c>
      <c r="J344" s="4">
        <f t="shared" si="23"/>
        <v>409.16</v>
      </c>
      <c r="K344" s="1" t="s">
        <v>10</v>
      </c>
      <c r="L344" s="1">
        <v>8.99</v>
      </c>
      <c r="M344" s="10">
        <f t="shared" si="21"/>
        <v>409.16</v>
      </c>
    </row>
    <row r="345" spans="1:13" x14ac:dyDescent="0.2">
      <c r="A345" s="1">
        <v>32902</v>
      </c>
      <c r="B345" s="2">
        <v>40971</v>
      </c>
      <c r="C345" s="1" t="s">
        <v>9</v>
      </c>
      <c r="D345" s="1">
        <v>8</v>
      </c>
      <c r="E345" s="4" t="str">
        <f t="shared" si="20"/>
        <v>Small</v>
      </c>
      <c r="F345" s="4" t="str">
        <f>VLOOKUP(D345, lookup!$A$3:$B$12, 2, TRUE)</f>
        <v>Extra Small</v>
      </c>
      <c r="G345" s="1">
        <v>64.099999999999994</v>
      </c>
      <c r="H345" s="4" t="str">
        <f t="shared" si="22"/>
        <v>No Discount</v>
      </c>
      <c r="I345" s="4">
        <f>IFERROR((Table2[[#This Row],[Sales]]-(Table2[[#This Row],[Sales]]*H345)), Table2[[#This Row],[Sales]])</f>
        <v>64.099999999999994</v>
      </c>
      <c r="J345" s="4">
        <f t="shared" si="23"/>
        <v>64.099999999999994</v>
      </c>
      <c r="K345" s="1" t="s">
        <v>10</v>
      </c>
      <c r="L345" s="1">
        <v>8.3699999999999992</v>
      </c>
      <c r="M345" s="10">
        <f t="shared" si="21"/>
        <v>64.099999999999994</v>
      </c>
    </row>
    <row r="346" spans="1:13" x14ac:dyDescent="0.2">
      <c r="A346" s="1">
        <v>51489</v>
      </c>
      <c r="B346" s="2">
        <v>40971</v>
      </c>
      <c r="C346" s="1" t="s">
        <v>12</v>
      </c>
      <c r="D346" s="1">
        <v>42</v>
      </c>
      <c r="E346" s="4" t="str">
        <f t="shared" si="20"/>
        <v>Large</v>
      </c>
      <c r="F346" s="4" t="str">
        <f>VLOOKUP(D346, lookup!$A$3:$B$12, 2, TRUE)</f>
        <v>XX Large</v>
      </c>
      <c r="G346" s="1">
        <v>4846.68</v>
      </c>
      <c r="H346" s="4">
        <f t="shared" si="22"/>
        <v>0.01</v>
      </c>
      <c r="I346" s="4">
        <f>IFERROR((Table2[[#This Row],[Sales]]-(Table2[[#This Row],[Sales]]*H346)), Table2[[#This Row],[Sales]])</f>
        <v>4798.2132000000001</v>
      </c>
      <c r="J346" s="4">
        <f t="shared" si="23"/>
        <v>4832.6900000000005</v>
      </c>
      <c r="K346" s="1" t="s">
        <v>10</v>
      </c>
      <c r="L346" s="1">
        <v>13.99</v>
      </c>
      <c r="M346" s="10">
        <f t="shared" si="21"/>
        <v>4846.68</v>
      </c>
    </row>
    <row r="347" spans="1:13" x14ac:dyDescent="0.2">
      <c r="A347" s="1">
        <v>35968</v>
      </c>
      <c r="B347" s="2">
        <v>40971</v>
      </c>
      <c r="C347" s="1" t="s">
        <v>11</v>
      </c>
      <c r="D347" s="1">
        <v>21</v>
      </c>
      <c r="E347" s="4" t="str">
        <f t="shared" si="20"/>
        <v>Medium</v>
      </c>
      <c r="F347" s="4" t="str">
        <f>VLOOKUP(D347, lookup!$A$3:$B$12, 2, TRUE)</f>
        <v>Medium</v>
      </c>
      <c r="G347" s="1">
        <v>141.19999999999999</v>
      </c>
      <c r="H347" s="4" t="str">
        <f t="shared" si="22"/>
        <v>No Discount</v>
      </c>
      <c r="I347" s="4">
        <f>IFERROR((Table2[[#This Row],[Sales]]-(Table2[[#This Row],[Sales]]*H347)), Table2[[#This Row],[Sales]])</f>
        <v>141.19999999999999</v>
      </c>
      <c r="J347" s="4">
        <f t="shared" si="23"/>
        <v>141.19999999999999</v>
      </c>
      <c r="K347" s="1" t="s">
        <v>10</v>
      </c>
      <c r="L347" s="1">
        <v>6.97</v>
      </c>
      <c r="M347" s="10">
        <f t="shared" si="21"/>
        <v>141.19999999999999</v>
      </c>
    </row>
    <row r="348" spans="1:13" x14ac:dyDescent="0.2">
      <c r="A348" s="1">
        <v>4230</v>
      </c>
      <c r="B348" s="2">
        <v>40971</v>
      </c>
      <c r="C348" s="1" t="s">
        <v>12</v>
      </c>
      <c r="D348" s="1">
        <v>46</v>
      </c>
      <c r="E348" s="4" t="str">
        <f t="shared" si="20"/>
        <v>Large</v>
      </c>
      <c r="F348" s="4" t="str">
        <f>VLOOKUP(D348, lookup!$A$3:$B$12, 2, TRUE)</f>
        <v>XXX Large</v>
      </c>
      <c r="G348" s="1">
        <v>2508.3159999999998</v>
      </c>
      <c r="H348" s="4">
        <f t="shared" si="22"/>
        <v>0.01</v>
      </c>
      <c r="I348" s="4">
        <f>IFERROR((Table2[[#This Row],[Sales]]-(Table2[[#This Row],[Sales]]*H348)), Table2[[#This Row],[Sales]])</f>
        <v>2483.2328399999997</v>
      </c>
      <c r="J348" s="4">
        <f t="shared" si="23"/>
        <v>2499.326</v>
      </c>
      <c r="K348" s="1" t="s">
        <v>8</v>
      </c>
      <c r="L348" s="1">
        <v>8.99</v>
      </c>
      <c r="M348" s="10">
        <f t="shared" si="21"/>
        <v>2508.3159999999998</v>
      </c>
    </row>
    <row r="349" spans="1:13" x14ac:dyDescent="0.2">
      <c r="A349" s="1">
        <v>43296</v>
      </c>
      <c r="B349" s="2">
        <v>40971</v>
      </c>
      <c r="C349" s="1" t="s">
        <v>14</v>
      </c>
      <c r="D349" s="1">
        <v>41</v>
      </c>
      <c r="E349" s="4" t="str">
        <f t="shared" si="20"/>
        <v>Large</v>
      </c>
      <c r="F349" s="4" t="str">
        <f>VLOOKUP(D349, lookup!$A$3:$B$12, 2, TRUE)</f>
        <v>XX Large</v>
      </c>
      <c r="G349" s="1">
        <v>1665.81</v>
      </c>
      <c r="H349" s="4">
        <f t="shared" si="22"/>
        <v>0.01</v>
      </c>
      <c r="I349" s="4">
        <f>IFERROR((Table2[[#This Row],[Sales]]-(Table2[[#This Row],[Sales]]*H349)), Table2[[#This Row],[Sales]])</f>
        <v>1649.1518999999998</v>
      </c>
      <c r="J349" s="4">
        <f t="shared" si="23"/>
        <v>1658.34</v>
      </c>
      <c r="K349" s="1" t="s">
        <v>10</v>
      </c>
      <c r="L349" s="1">
        <v>7.47</v>
      </c>
      <c r="M349" s="10">
        <f t="shared" si="21"/>
        <v>1665.81</v>
      </c>
    </row>
    <row r="350" spans="1:13" x14ac:dyDescent="0.2">
      <c r="A350" s="1">
        <v>32902</v>
      </c>
      <c r="B350" s="2">
        <v>40971</v>
      </c>
      <c r="C350" s="1" t="s">
        <v>9</v>
      </c>
      <c r="D350" s="1">
        <v>23</v>
      </c>
      <c r="E350" s="4" t="str">
        <f t="shared" si="20"/>
        <v>Medium</v>
      </c>
      <c r="F350" s="4" t="str">
        <f>VLOOKUP(D350, lookup!$A$3:$B$12, 2, TRUE)</f>
        <v>Medium</v>
      </c>
      <c r="G350" s="1">
        <v>1638.67</v>
      </c>
      <c r="H350" s="4" t="str">
        <f t="shared" si="22"/>
        <v>No Discount</v>
      </c>
      <c r="I350" s="4">
        <f>IFERROR((Table2[[#This Row],[Sales]]-(Table2[[#This Row],[Sales]]*H350)), Table2[[#This Row],[Sales]])</f>
        <v>1638.67</v>
      </c>
      <c r="J350" s="4">
        <f t="shared" si="23"/>
        <v>1638.67</v>
      </c>
      <c r="K350" s="1" t="s">
        <v>13</v>
      </c>
      <c r="L350" s="1">
        <v>60</v>
      </c>
      <c r="M350" s="10">
        <f t="shared" si="21"/>
        <v>1638.67</v>
      </c>
    </row>
    <row r="351" spans="1:13" x14ac:dyDescent="0.2">
      <c r="A351" s="1">
        <v>32902</v>
      </c>
      <c r="B351" s="2">
        <v>40971</v>
      </c>
      <c r="C351" s="1" t="s">
        <v>9</v>
      </c>
      <c r="D351" s="1">
        <v>34</v>
      </c>
      <c r="E351" s="4" t="str">
        <f t="shared" si="20"/>
        <v>Large</v>
      </c>
      <c r="F351" s="4" t="str">
        <f>VLOOKUP(D351, lookup!$A$3:$B$12, 2, TRUE)</f>
        <v>Large</v>
      </c>
      <c r="G351" s="1">
        <v>145.47999999999999</v>
      </c>
      <c r="H351" s="4">
        <f t="shared" si="22"/>
        <v>0.01</v>
      </c>
      <c r="I351" s="4">
        <f>IFERROR((Table2[[#This Row],[Sales]]-(Table2[[#This Row],[Sales]]*H351)), Table2[[#This Row],[Sales]])</f>
        <v>144.02519999999998</v>
      </c>
      <c r="J351" s="4">
        <f t="shared" si="23"/>
        <v>145.47999999999999</v>
      </c>
      <c r="K351" s="1" t="s">
        <v>8</v>
      </c>
      <c r="L351" s="1">
        <v>1.2</v>
      </c>
      <c r="M351" s="10">
        <f t="shared" si="21"/>
        <v>145.47999999999999</v>
      </c>
    </row>
    <row r="352" spans="1:13" x14ac:dyDescent="0.2">
      <c r="A352" s="1">
        <v>51489</v>
      </c>
      <c r="B352" s="2">
        <v>40971</v>
      </c>
      <c r="C352" s="1" t="s">
        <v>12</v>
      </c>
      <c r="D352" s="1">
        <v>22</v>
      </c>
      <c r="E352" s="4" t="str">
        <f t="shared" si="20"/>
        <v>Medium</v>
      </c>
      <c r="F352" s="4" t="str">
        <f>VLOOKUP(D352, lookup!$A$3:$B$12, 2, TRUE)</f>
        <v>Medium</v>
      </c>
      <c r="G352" s="1">
        <v>38.880000000000003</v>
      </c>
      <c r="H352" s="4" t="str">
        <f t="shared" si="22"/>
        <v>No Discount</v>
      </c>
      <c r="I352" s="4">
        <f>IFERROR((Table2[[#This Row],[Sales]]-(Table2[[#This Row],[Sales]]*H352)), Table2[[#This Row],[Sales]])</f>
        <v>38.880000000000003</v>
      </c>
      <c r="J352" s="4">
        <f t="shared" si="23"/>
        <v>38.880000000000003</v>
      </c>
      <c r="K352" s="1" t="s">
        <v>10</v>
      </c>
      <c r="L352" s="1">
        <v>1.56</v>
      </c>
      <c r="M352" s="10">
        <f t="shared" si="21"/>
        <v>38.880000000000003</v>
      </c>
    </row>
    <row r="353" spans="1:13" x14ac:dyDescent="0.2">
      <c r="A353" s="1">
        <v>25767</v>
      </c>
      <c r="B353" s="2">
        <v>40971</v>
      </c>
      <c r="C353" s="1" t="s">
        <v>9</v>
      </c>
      <c r="D353" s="1">
        <v>15</v>
      </c>
      <c r="E353" s="4" t="str">
        <f t="shared" si="20"/>
        <v>Small</v>
      </c>
      <c r="F353" s="4" t="str">
        <f>VLOOKUP(D353, lookup!$A$3:$B$12, 2, TRUE)</f>
        <v>Small</v>
      </c>
      <c r="G353" s="1">
        <v>593.73</v>
      </c>
      <c r="H353" s="4" t="str">
        <f t="shared" si="22"/>
        <v>No Discount</v>
      </c>
      <c r="I353" s="4">
        <f>IFERROR((Table2[[#This Row],[Sales]]-(Table2[[#This Row],[Sales]]*H353)), Table2[[#This Row],[Sales]])</f>
        <v>593.73</v>
      </c>
      <c r="J353" s="4">
        <f t="shared" si="23"/>
        <v>593.73</v>
      </c>
      <c r="K353" s="1" t="s">
        <v>10</v>
      </c>
      <c r="L353" s="1">
        <v>13.26</v>
      </c>
      <c r="M353" s="10">
        <f t="shared" si="21"/>
        <v>593.73</v>
      </c>
    </row>
    <row r="354" spans="1:13" x14ac:dyDescent="0.2">
      <c r="A354" s="1">
        <v>1925</v>
      </c>
      <c r="B354" s="2">
        <v>40972</v>
      </c>
      <c r="C354" s="1" t="s">
        <v>12</v>
      </c>
      <c r="D354" s="1">
        <v>40</v>
      </c>
      <c r="E354" s="4" t="str">
        <f t="shared" si="20"/>
        <v>Large</v>
      </c>
      <c r="F354" s="4" t="str">
        <f>VLOOKUP(D354, lookup!$A$3:$B$12, 2, TRUE)</f>
        <v>Extra Large</v>
      </c>
      <c r="G354" s="1">
        <v>909.82</v>
      </c>
      <c r="H354" s="4">
        <f t="shared" si="22"/>
        <v>0.01</v>
      </c>
      <c r="I354" s="4">
        <f>IFERROR((Table2[[#This Row],[Sales]]-(Table2[[#This Row],[Sales]]*H354)), Table2[[#This Row],[Sales]])</f>
        <v>900.72180000000003</v>
      </c>
      <c r="J354" s="4">
        <f t="shared" si="23"/>
        <v>907.83</v>
      </c>
      <c r="K354" s="1" t="s">
        <v>10</v>
      </c>
      <c r="L354" s="1">
        <v>1.99</v>
      </c>
      <c r="M354" s="10">
        <f t="shared" si="21"/>
        <v>909.82</v>
      </c>
    </row>
    <row r="355" spans="1:13" x14ac:dyDescent="0.2">
      <c r="A355" s="1">
        <v>37188</v>
      </c>
      <c r="B355" s="2">
        <v>40972</v>
      </c>
      <c r="C355" s="1" t="s">
        <v>12</v>
      </c>
      <c r="D355" s="1">
        <v>24</v>
      </c>
      <c r="E355" s="4" t="str">
        <f t="shared" si="20"/>
        <v>Medium</v>
      </c>
      <c r="F355" s="4" t="str">
        <f>VLOOKUP(D355, lookup!$A$3:$B$12, 2, TRUE)</f>
        <v>Medium</v>
      </c>
      <c r="G355" s="1">
        <v>132.02000000000001</v>
      </c>
      <c r="H355" s="4" t="str">
        <f t="shared" si="22"/>
        <v>No Discount</v>
      </c>
      <c r="I355" s="4">
        <f>IFERROR((Table2[[#This Row],[Sales]]-(Table2[[#This Row],[Sales]]*H355)), Table2[[#This Row],[Sales]])</f>
        <v>132.02000000000001</v>
      </c>
      <c r="J355" s="4">
        <f t="shared" si="23"/>
        <v>132.02000000000001</v>
      </c>
      <c r="K355" s="1" t="s">
        <v>8</v>
      </c>
      <c r="L355" s="1">
        <v>8.33</v>
      </c>
      <c r="M355" s="10">
        <f t="shared" si="21"/>
        <v>132.02000000000001</v>
      </c>
    </row>
    <row r="356" spans="1:13" x14ac:dyDescent="0.2">
      <c r="A356" s="1">
        <v>44199</v>
      </c>
      <c r="B356" s="2">
        <v>40972</v>
      </c>
      <c r="C356" s="1" t="s">
        <v>7</v>
      </c>
      <c r="D356" s="1">
        <v>12</v>
      </c>
      <c r="E356" s="4" t="str">
        <f t="shared" si="20"/>
        <v>Small</v>
      </c>
      <c r="F356" s="4" t="str">
        <f>VLOOKUP(D356, lookup!$A$3:$B$12, 2, TRUE)</f>
        <v>Small</v>
      </c>
      <c r="G356" s="1">
        <v>50.69</v>
      </c>
      <c r="H356" s="4" t="str">
        <f t="shared" si="22"/>
        <v>No Discount</v>
      </c>
      <c r="I356" s="4">
        <f>IFERROR((Table2[[#This Row],[Sales]]-(Table2[[#This Row],[Sales]]*H356)), Table2[[#This Row],[Sales]])</f>
        <v>50.69</v>
      </c>
      <c r="J356" s="4">
        <f t="shared" si="23"/>
        <v>50.69</v>
      </c>
      <c r="K356" s="1" t="s">
        <v>10</v>
      </c>
      <c r="L356" s="1">
        <v>2</v>
      </c>
      <c r="M356" s="10">
        <f t="shared" si="21"/>
        <v>50.69</v>
      </c>
    </row>
    <row r="357" spans="1:13" x14ac:dyDescent="0.2">
      <c r="A357" s="1">
        <v>51559</v>
      </c>
      <c r="B357" s="2">
        <v>40972</v>
      </c>
      <c r="C357" s="1" t="s">
        <v>7</v>
      </c>
      <c r="D357" s="1">
        <v>34</v>
      </c>
      <c r="E357" s="4" t="str">
        <f t="shared" si="20"/>
        <v>Large</v>
      </c>
      <c r="F357" s="4" t="str">
        <f>VLOOKUP(D357, lookup!$A$3:$B$12, 2, TRUE)</f>
        <v>Large</v>
      </c>
      <c r="G357" s="1">
        <v>823.98</v>
      </c>
      <c r="H357" s="4">
        <f t="shared" si="22"/>
        <v>0.01</v>
      </c>
      <c r="I357" s="4">
        <f>IFERROR((Table2[[#This Row],[Sales]]-(Table2[[#This Row],[Sales]]*H357)), Table2[[#This Row],[Sales]])</f>
        <v>815.74020000000007</v>
      </c>
      <c r="J357" s="4">
        <f t="shared" si="23"/>
        <v>823.98</v>
      </c>
      <c r="K357" s="1" t="s">
        <v>10</v>
      </c>
      <c r="L357" s="1">
        <v>4.08</v>
      </c>
      <c r="M357" s="10">
        <f t="shared" si="21"/>
        <v>823.98</v>
      </c>
    </row>
    <row r="358" spans="1:13" x14ac:dyDescent="0.2">
      <c r="A358" s="1">
        <v>46404</v>
      </c>
      <c r="B358" s="2">
        <v>40972</v>
      </c>
      <c r="C358" s="1" t="s">
        <v>12</v>
      </c>
      <c r="D358" s="1">
        <v>50</v>
      </c>
      <c r="E358" s="4" t="str">
        <f t="shared" si="20"/>
        <v>Large</v>
      </c>
      <c r="F358" s="4" t="str">
        <f>VLOOKUP(D358, lookup!$A$3:$B$12, 2, TRUE)</f>
        <v>XXX Large</v>
      </c>
      <c r="G358" s="1">
        <v>1875.4145000000001</v>
      </c>
      <c r="H358" s="4">
        <f t="shared" si="22"/>
        <v>0.01</v>
      </c>
      <c r="I358" s="4">
        <f>IFERROR((Table2[[#This Row],[Sales]]-(Table2[[#This Row],[Sales]]*H358)), Table2[[#This Row],[Sales]])</f>
        <v>1856.660355</v>
      </c>
      <c r="J358" s="4">
        <f t="shared" si="23"/>
        <v>1872.9145000000001</v>
      </c>
      <c r="K358" s="1" t="s">
        <v>10</v>
      </c>
      <c r="L358" s="1">
        <v>2.5</v>
      </c>
      <c r="M358" s="10">
        <f t="shared" si="21"/>
        <v>1875.4145000000001</v>
      </c>
    </row>
    <row r="359" spans="1:13" x14ac:dyDescent="0.2">
      <c r="A359" s="1">
        <v>1925</v>
      </c>
      <c r="B359" s="2">
        <v>40972</v>
      </c>
      <c r="C359" s="1" t="s">
        <v>12</v>
      </c>
      <c r="D359" s="1">
        <v>7</v>
      </c>
      <c r="E359" s="4" t="str">
        <f t="shared" si="20"/>
        <v>Small</v>
      </c>
      <c r="F359" s="4" t="str">
        <f>VLOOKUP(D359, lookup!$A$3:$B$12, 2, TRUE)</f>
        <v>Extra Small</v>
      </c>
      <c r="G359" s="1">
        <v>1874.37</v>
      </c>
      <c r="H359" s="4" t="str">
        <f t="shared" si="22"/>
        <v>No Discount</v>
      </c>
      <c r="I359" s="4">
        <f>IFERROR((Table2[[#This Row],[Sales]]-(Table2[[#This Row],[Sales]]*H359)), Table2[[#This Row],[Sales]])</f>
        <v>1874.37</v>
      </c>
      <c r="J359" s="4">
        <f t="shared" si="23"/>
        <v>1874.37</v>
      </c>
      <c r="K359" s="1" t="s">
        <v>10</v>
      </c>
      <c r="L359" s="1">
        <v>24.49</v>
      </c>
      <c r="M359" s="10">
        <f t="shared" si="21"/>
        <v>1874.37</v>
      </c>
    </row>
    <row r="360" spans="1:13" x14ac:dyDescent="0.2">
      <c r="A360" s="1">
        <v>48322</v>
      </c>
      <c r="B360" s="2">
        <v>40972</v>
      </c>
      <c r="C360" s="1" t="s">
        <v>14</v>
      </c>
      <c r="D360" s="1">
        <v>14</v>
      </c>
      <c r="E360" s="4" t="str">
        <f t="shared" si="20"/>
        <v>Small</v>
      </c>
      <c r="F360" s="4" t="str">
        <f>VLOOKUP(D360, lookup!$A$3:$B$12, 2, TRUE)</f>
        <v>Small</v>
      </c>
      <c r="G360" s="1">
        <v>41.37</v>
      </c>
      <c r="H360" s="4" t="str">
        <f t="shared" si="22"/>
        <v>No Discount</v>
      </c>
      <c r="I360" s="4">
        <f>IFERROR((Table2[[#This Row],[Sales]]-(Table2[[#This Row],[Sales]]*H360)), Table2[[#This Row],[Sales]])</f>
        <v>41.37</v>
      </c>
      <c r="J360" s="4">
        <f t="shared" si="23"/>
        <v>41.37</v>
      </c>
      <c r="K360" s="1" t="s">
        <v>10</v>
      </c>
      <c r="L360" s="1">
        <v>0.7</v>
      </c>
      <c r="M360" s="10">
        <f t="shared" si="21"/>
        <v>41.37</v>
      </c>
    </row>
    <row r="361" spans="1:13" x14ac:dyDescent="0.2">
      <c r="A361" s="1">
        <v>2240</v>
      </c>
      <c r="B361" s="2">
        <v>40973</v>
      </c>
      <c r="C361" s="1" t="s">
        <v>11</v>
      </c>
      <c r="D361" s="1">
        <v>17</v>
      </c>
      <c r="E361" s="4" t="str">
        <f t="shared" si="20"/>
        <v>Medium</v>
      </c>
      <c r="F361" s="4" t="str">
        <f>VLOOKUP(D361, lookup!$A$3:$B$12, 2, TRUE)</f>
        <v>Small-Medium</v>
      </c>
      <c r="G361" s="1">
        <v>186.02</v>
      </c>
      <c r="H361" s="4" t="str">
        <f t="shared" si="22"/>
        <v>No Discount</v>
      </c>
      <c r="I361" s="4">
        <f>IFERROR((Table2[[#This Row],[Sales]]-(Table2[[#This Row],[Sales]]*H361)), Table2[[#This Row],[Sales]])</f>
        <v>186.02</v>
      </c>
      <c r="J361" s="4">
        <f t="shared" si="23"/>
        <v>186.02</v>
      </c>
      <c r="K361" s="1" t="s">
        <v>10</v>
      </c>
      <c r="L361" s="1">
        <v>5.16</v>
      </c>
      <c r="M361" s="10">
        <f t="shared" si="21"/>
        <v>186.02</v>
      </c>
    </row>
    <row r="362" spans="1:13" x14ac:dyDescent="0.2">
      <c r="A362" s="1">
        <v>42437</v>
      </c>
      <c r="B362" s="2">
        <v>40973</v>
      </c>
      <c r="C362" s="1" t="s">
        <v>12</v>
      </c>
      <c r="D362" s="1">
        <v>43</v>
      </c>
      <c r="E362" s="4" t="str">
        <f t="shared" si="20"/>
        <v>Large</v>
      </c>
      <c r="F362" s="4" t="str">
        <f>VLOOKUP(D362, lookup!$A$3:$B$12, 2, TRUE)</f>
        <v>XX Large</v>
      </c>
      <c r="G362" s="1">
        <v>19461.8</v>
      </c>
      <c r="H362" s="4">
        <f t="shared" si="22"/>
        <v>0.01</v>
      </c>
      <c r="I362" s="4">
        <f>IFERROR((Table2[[#This Row],[Sales]]-(Table2[[#This Row],[Sales]]*H362)), Table2[[#This Row],[Sales]])</f>
        <v>19267.182000000001</v>
      </c>
      <c r="J362" s="4">
        <f t="shared" si="23"/>
        <v>19412.8</v>
      </c>
      <c r="K362" s="1" t="s">
        <v>13</v>
      </c>
      <c r="L362" s="1">
        <v>49</v>
      </c>
      <c r="M362" s="10">
        <f t="shared" si="21"/>
        <v>19412.8</v>
      </c>
    </row>
    <row r="363" spans="1:13" x14ac:dyDescent="0.2">
      <c r="A363" s="1">
        <v>42437</v>
      </c>
      <c r="B363" s="2">
        <v>40973</v>
      </c>
      <c r="C363" s="1" t="s">
        <v>12</v>
      </c>
      <c r="D363" s="1">
        <v>14</v>
      </c>
      <c r="E363" s="4" t="str">
        <f t="shared" si="20"/>
        <v>Small</v>
      </c>
      <c r="F363" s="4" t="str">
        <f>VLOOKUP(D363, lookup!$A$3:$B$12, 2, TRUE)</f>
        <v>Small</v>
      </c>
      <c r="G363" s="1">
        <v>313.85000000000002</v>
      </c>
      <c r="H363" s="4" t="str">
        <f t="shared" si="22"/>
        <v>No Discount</v>
      </c>
      <c r="I363" s="4">
        <f>IFERROR((Table2[[#This Row],[Sales]]-(Table2[[#This Row],[Sales]]*H363)), Table2[[#This Row],[Sales]])</f>
        <v>313.85000000000002</v>
      </c>
      <c r="J363" s="4">
        <f t="shared" si="23"/>
        <v>313.85000000000002</v>
      </c>
      <c r="K363" s="1" t="s">
        <v>10</v>
      </c>
      <c r="L363" s="1">
        <v>8.99</v>
      </c>
      <c r="M363" s="10">
        <f t="shared" si="21"/>
        <v>313.85000000000002</v>
      </c>
    </row>
    <row r="364" spans="1:13" x14ac:dyDescent="0.2">
      <c r="A364" s="1">
        <v>2240</v>
      </c>
      <c r="B364" s="2">
        <v>40973</v>
      </c>
      <c r="C364" s="1" t="s">
        <v>11</v>
      </c>
      <c r="D364" s="1">
        <v>5</v>
      </c>
      <c r="E364" s="4" t="str">
        <f t="shared" si="20"/>
        <v>Small</v>
      </c>
      <c r="F364" s="4" t="str">
        <f>VLOOKUP(D364, lookup!$A$3:$B$12, 2, TRUE)</f>
        <v>Mini</v>
      </c>
      <c r="G364" s="1">
        <v>142.44</v>
      </c>
      <c r="H364" s="4" t="str">
        <f t="shared" si="22"/>
        <v>No Discount</v>
      </c>
      <c r="I364" s="4">
        <f>IFERROR((Table2[[#This Row],[Sales]]-(Table2[[#This Row],[Sales]]*H364)), Table2[[#This Row],[Sales]])</f>
        <v>142.44</v>
      </c>
      <c r="J364" s="4">
        <f t="shared" si="23"/>
        <v>142.44</v>
      </c>
      <c r="K364" s="1" t="s">
        <v>10</v>
      </c>
      <c r="L364" s="1">
        <v>6.17</v>
      </c>
      <c r="M364" s="10">
        <f t="shared" si="21"/>
        <v>142.44</v>
      </c>
    </row>
    <row r="365" spans="1:13" x14ac:dyDescent="0.2">
      <c r="A365" s="1">
        <v>24677</v>
      </c>
      <c r="B365" s="2">
        <v>40973</v>
      </c>
      <c r="C365" s="1" t="s">
        <v>7</v>
      </c>
      <c r="D365" s="1">
        <v>44</v>
      </c>
      <c r="E365" s="4" t="str">
        <f t="shared" si="20"/>
        <v>Large</v>
      </c>
      <c r="F365" s="4" t="str">
        <f>VLOOKUP(D365, lookup!$A$3:$B$12, 2, TRUE)</f>
        <v>XX Large</v>
      </c>
      <c r="G365" s="1">
        <v>364.4</v>
      </c>
      <c r="H365" s="4">
        <f t="shared" si="22"/>
        <v>0.01</v>
      </c>
      <c r="I365" s="4">
        <f>IFERROR((Table2[[#This Row],[Sales]]-(Table2[[#This Row],[Sales]]*H365)), Table2[[#This Row],[Sales]])</f>
        <v>360.75599999999997</v>
      </c>
      <c r="J365" s="4">
        <f t="shared" si="23"/>
        <v>362.40999999999997</v>
      </c>
      <c r="K365" s="1" t="s">
        <v>10</v>
      </c>
      <c r="L365" s="1">
        <v>1.99</v>
      </c>
      <c r="M365" s="10">
        <f t="shared" si="21"/>
        <v>364.4</v>
      </c>
    </row>
    <row r="366" spans="1:13" x14ac:dyDescent="0.2">
      <c r="A366" s="1">
        <v>15044</v>
      </c>
      <c r="B366" s="2">
        <v>40974</v>
      </c>
      <c r="C366" s="1" t="s">
        <v>7</v>
      </c>
      <c r="D366" s="1">
        <v>42</v>
      </c>
      <c r="E366" s="4" t="str">
        <f t="shared" si="20"/>
        <v>Large</v>
      </c>
      <c r="F366" s="4" t="str">
        <f>VLOOKUP(D366, lookup!$A$3:$B$12, 2, TRUE)</f>
        <v>XX Large</v>
      </c>
      <c r="G366" s="1">
        <v>1681.6</v>
      </c>
      <c r="H366" s="4">
        <f t="shared" si="22"/>
        <v>0.01</v>
      </c>
      <c r="I366" s="4">
        <f>IFERROR((Table2[[#This Row],[Sales]]-(Table2[[#This Row],[Sales]]*H366)), Table2[[#This Row],[Sales]])</f>
        <v>1664.7839999999999</v>
      </c>
      <c r="J366" s="4">
        <f t="shared" si="23"/>
        <v>1671.35</v>
      </c>
      <c r="K366" s="1" t="s">
        <v>10</v>
      </c>
      <c r="L366" s="1">
        <v>10.25</v>
      </c>
      <c r="M366" s="10">
        <f t="shared" si="21"/>
        <v>1681.6</v>
      </c>
    </row>
    <row r="367" spans="1:13" x14ac:dyDescent="0.2">
      <c r="A367" s="1">
        <v>13991</v>
      </c>
      <c r="B367" s="2">
        <v>40974</v>
      </c>
      <c r="C367" s="1" t="s">
        <v>9</v>
      </c>
      <c r="D367" s="1">
        <v>21</v>
      </c>
      <c r="E367" s="4" t="str">
        <f t="shared" si="20"/>
        <v>Medium</v>
      </c>
      <c r="F367" s="4" t="str">
        <f>VLOOKUP(D367, lookup!$A$3:$B$12, 2, TRUE)</f>
        <v>Medium</v>
      </c>
      <c r="G367" s="1">
        <v>1839.4480000000001</v>
      </c>
      <c r="H367" s="4" t="str">
        <f t="shared" si="22"/>
        <v>No Discount</v>
      </c>
      <c r="I367" s="4">
        <f>IFERROR((Table2[[#This Row],[Sales]]-(Table2[[#This Row],[Sales]]*H367)), Table2[[#This Row],[Sales]])</f>
        <v>1839.4480000000001</v>
      </c>
      <c r="J367" s="4">
        <f t="shared" si="23"/>
        <v>1839.4480000000001</v>
      </c>
      <c r="K367" s="1" t="s">
        <v>10</v>
      </c>
      <c r="L367" s="1">
        <v>69</v>
      </c>
      <c r="M367" s="10">
        <f t="shared" si="21"/>
        <v>1839.4480000000001</v>
      </c>
    </row>
    <row r="368" spans="1:13" x14ac:dyDescent="0.2">
      <c r="A368" s="1">
        <v>13991</v>
      </c>
      <c r="B368" s="2">
        <v>40974</v>
      </c>
      <c r="C368" s="1" t="s">
        <v>9</v>
      </c>
      <c r="D368" s="1">
        <v>24</v>
      </c>
      <c r="E368" s="4" t="str">
        <f t="shared" si="20"/>
        <v>Medium</v>
      </c>
      <c r="F368" s="4" t="str">
        <f>VLOOKUP(D368, lookup!$A$3:$B$12, 2, TRUE)</f>
        <v>Medium</v>
      </c>
      <c r="G368" s="1">
        <v>170.7</v>
      </c>
      <c r="H368" s="4" t="str">
        <f t="shared" si="22"/>
        <v>No Discount</v>
      </c>
      <c r="I368" s="4">
        <f>IFERROR((Table2[[#This Row],[Sales]]-(Table2[[#This Row],[Sales]]*H368)), Table2[[#This Row],[Sales]])</f>
        <v>170.7</v>
      </c>
      <c r="J368" s="4">
        <f t="shared" si="23"/>
        <v>170.7</v>
      </c>
      <c r="K368" s="1" t="s">
        <v>10</v>
      </c>
      <c r="L368" s="1">
        <v>2.74</v>
      </c>
      <c r="M368" s="10">
        <f t="shared" si="21"/>
        <v>170.7</v>
      </c>
    </row>
    <row r="369" spans="1:13" x14ac:dyDescent="0.2">
      <c r="A369" s="1">
        <v>51876</v>
      </c>
      <c r="B369" s="2">
        <v>40974</v>
      </c>
      <c r="C369" s="1" t="s">
        <v>12</v>
      </c>
      <c r="D369" s="1">
        <v>2</v>
      </c>
      <c r="E369" s="4" t="str">
        <f t="shared" si="20"/>
        <v>Small</v>
      </c>
      <c r="F369" s="4" t="str">
        <f>VLOOKUP(D369, lookup!$A$3:$B$12, 2, TRUE)</f>
        <v>Mini</v>
      </c>
      <c r="G369" s="1">
        <v>95.055499999999995</v>
      </c>
      <c r="H369" s="4" t="str">
        <f t="shared" si="22"/>
        <v>No Discount</v>
      </c>
      <c r="I369" s="4">
        <f>IFERROR((Table2[[#This Row],[Sales]]-(Table2[[#This Row],[Sales]]*H369)), Table2[[#This Row],[Sales]])</f>
        <v>95.055499999999995</v>
      </c>
      <c r="J369" s="4">
        <f t="shared" si="23"/>
        <v>95.055499999999995</v>
      </c>
      <c r="K369" s="1" t="s">
        <v>10</v>
      </c>
      <c r="L369" s="1">
        <v>5</v>
      </c>
      <c r="M369" s="10">
        <f t="shared" si="21"/>
        <v>95.055499999999995</v>
      </c>
    </row>
    <row r="370" spans="1:13" x14ac:dyDescent="0.2">
      <c r="A370" s="1">
        <v>52645</v>
      </c>
      <c r="B370" s="2">
        <v>40975</v>
      </c>
      <c r="C370" s="1" t="s">
        <v>7</v>
      </c>
      <c r="D370" s="1">
        <v>11</v>
      </c>
      <c r="E370" s="4" t="str">
        <f t="shared" si="20"/>
        <v>Small</v>
      </c>
      <c r="F370" s="4" t="str">
        <f>VLOOKUP(D370, lookup!$A$3:$B$12, 2, TRUE)</f>
        <v>Small</v>
      </c>
      <c r="G370" s="1">
        <v>64.34</v>
      </c>
      <c r="H370" s="4" t="str">
        <f t="shared" si="22"/>
        <v>No Discount</v>
      </c>
      <c r="I370" s="4">
        <f>IFERROR((Table2[[#This Row],[Sales]]-(Table2[[#This Row],[Sales]]*H370)), Table2[[#This Row],[Sales]])</f>
        <v>64.34</v>
      </c>
      <c r="J370" s="4">
        <f t="shared" si="23"/>
        <v>64.34</v>
      </c>
      <c r="K370" s="1" t="s">
        <v>10</v>
      </c>
      <c r="L370" s="1">
        <v>2.27</v>
      </c>
      <c r="M370" s="10">
        <f t="shared" si="21"/>
        <v>64.34</v>
      </c>
    </row>
    <row r="371" spans="1:13" x14ac:dyDescent="0.2">
      <c r="A371" s="1">
        <v>55651</v>
      </c>
      <c r="B371" s="2">
        <v>40975</v>
      </c>
      <c r="C371" s="1" t="s">
        <v>14</v>
      </c>
      <c r="D371" s="1">
        <v>41</v>
      </c>
      <c r="E371" s="4" t="str">
        <f t="shared" si="20"/>
        <v>Large</v>
      </c>
      <c r="F371" s="4" t="str">
        <f>VLOOKUP(D371, lookup!$A$3:$B$12, 2, TRUE)</f>
        <v>XX Large</v>
      </c>
      <c r="G371" s="1">
        <v>830.53</v>
      </c>
      <c r="H371" s="4">
        <f t="shared" si="22"/>
        <v>0.01</v>
      </c>
      <c r="I371" s="4">
        <f>IFERROR((Table2[[#This Row],[Sales]]-(Table2[[#This Row],[Sales]]*H371)), Table2[[#This Row],[Sales]])</f>
        <v>822.22469999999998</v>
      </c>
      <c r="J371" s="4">
        <f t="shared" si="23"/>
        <v>821.54</v>
      </c>
      <c r="K371" s="1" t="s">
        <v>10</v>
      </c>
      <c r="L371" s="1">
        <v>8.99</v>
      </c>
      <c r="M371" s="10">
        <f t="shared" si="21"/>
        <v>830.53</v>
      </c>
    </row>
    <row r="372" spans="1:13" x14ac:dyDescent="0.2">
      <c r="A372" s="1">
        <v>55651</v>
      </c>
      <c r="B372" s="2">
        <v>40975</v>
      </c>
      <c r="C372" s="1" t="s">
        <v>14</v>
      </c>
      <c r="D372" s="1">
        <v>11</v>
      </c>
      <c r="E372" s="4" t="str">
        <f t="shared" si="20"/>
        <v>Small</v>
      </c>
      <c r="F372" s="4" t="str">
        <f>VLOOKUP(D372, lookup!$A$3:$B$12, 2, TRUE)</f>
        <v>Small</v>
      </c>
      <c r="G372" s="1">
        <v>995.72400000000005</v>
      </c>
      <c r="H372" s="4" t="str">
        <f t="shared" si="22"/>
        <v>No Discount</v>
      </c>
      <c r="I372" s="4">
        <f>IFERROR((Table2[[#This Row],[Sales]]-(Table2[[#This Row],[Sales]]*H372)), Table2[[#This Row],[Sales]])</f>
        <v>995.72400000000005</v>
      </c>
      <c r="J372" s="4">
        <f t="shared" si="23"/>
        <v>995.72400000000005</v>
      </c>
      <c r="K372" s="1" t="s">
        <v>10</v>
      </c>
      <c r="L372" s="1">
        <v>2.5</v>
      </c>
      <c r="M372" s="10">
        <f t="shared" si="21"/>
        <v>995.72400000000005</v>
      </c>
    </row>
    <row r="373" spans="1:13" x14ac:dyDescent="0.2">
      <c r="A373" s="1">
        <v>52645</v>
      </c>
      <c r="B373" s="2">
        <v>40975</v>
      </c>
      <c r="C373" s="1" t="s">
        <v>7</v>
      </c>
      <c r="D373" s="1">
        <v>10</v>
      </c>
      <c r="E373" s="4" t="str">
        <f t="shared" si="20"/>
        <v>Small</v>
      </c>
      <c r="F373" s="4" t="str">
        <f>VLOOKUP(D373, lookup!$A$3:$B$12, 2, TRUE)</f>
        <v>Extra Small</v>
      </c>
      <c r="G373" s="1">
        <v>693.02</v>
      </c>
      <c r="H373" s="4" t="str">
        <f t="shared" si="22"/>
        <v>No Discount</v>
      </c>
      <c r="I373" s="4">
        <f>IFERROR((Table2[[#This Row],[Sales]]-(Table2[[#This Row],[Sales]]*H373)), Table2[[#This Row],[Sales]])</f>
        <v>693.02</v>
      </c>
      <c r="J373" s="4">
        <f t="shared" si="23"/>
        <v>693.02</v>
      </c>
      <c r="K373" s="1" t="s">
        <v>10</v>
      </c>
      <c r="L373" s="1">
        <v>3.5</v>
      </c>
      <c r="M373" s="10">
        <f t="shared" si="21"/>
        <v>693.02</v>
      </c>
    </row>
    <row r="374" spans="1:13" x14ac:dyDescent="0.2">
      <c r="A374" s="1">
        <v>55651</v>
      </c>
      <c r="B374" s="2">
        <v>40975</v>
      </c>
      <c r="C374" s="1" t="s">
        <v>14</v>
      </c>
      <c r="D374" s="1">
        <v>2</v>
      </c>
      <c r="E374" s="4" t="str">
        <f t="shared" si="20"/>
        <v>Small</v>
      </c>
      <c r="F374" s="4" t="str">
        <f>VLOOKUP(D374, lookup!$A$3:$B$12, 2, TRUE)</f>
        <v>Mini</v>
      </c>
      <c r="G374" s="1">
        <v>79.930000000000007</v>
      </c>
      <c r="H374" s="4" t="str">
        <f t="shared" si="22"/>
        <v>No Discount</v>
      </c>
      <c r="I374" s="4">
        <f>IFERROR((Table2[[#This Row],[Sales]]-(Table2[[#This Row],[Sales]]*H374)), Table2[[#This Row],[Sales]])</f>
        <v>79.930000000000007</v>
      </c>
      <c r="J374" s="4">
        <f t="shared" si="23"/>
        <v>79.930000000000007</v>
      </c>
      <c r="K374" s="1" t="s">
        <v>10</v>
      </c>
      <c r="L374" s="1">
        <v>19.989999999999998</v>
      </c>
      <c r="M374" s="10">
        <f t="shared" si="21"/>
        <v>79.930000000000007</v>
      </c>
    </row>
    <row r="375" spans="1:13" x14ac:dyDescent="0.2">
      <c r="A375" s="1">
        <v>59586</v>
      </c>
      <c r="B375" s="2">
        <v>40975</v>
      </c>
      <c r="C375" s="1" t="s">
        <v>7</v>
      </c>
      <c r="D375" s="1">
        <v>25</v>
      </c>
      <c r="E375" s="4" t="str">
        <f t="shared" si="20"/>
        <v>Medium</v>
      </c>
      <c r="F375" s="4" t="str">
        <f>VLOOKUP(D375, lookup!$A$3:$B$12, 2, TRUE)</f>
        <v>Medium</v>
      </c>
      <c r="G375" s="1">
        <v>167.23</v>
      </c>
      <c r="H375" s="4" t="str">
        <f t="shared" si="22"/>
        <v>No Discount</v>
      </c>
      <c r="I375" s="4">
        <f>IFERROR((Table2[[#This Row],[Sales]]-(Table2[[#This Row],[Sales]]*H375)), Table2[[#This Row],[Sales]])</f>
        <v>167.23</v>
      </c>
      <c r="J375" s="4">
        <f t="shared" si="23"/>
        <v>167.23</v>
      </c>
      <c r="K375" s="1" t="s">
        <v>10</v>
      </c>
      <c r="L375" s="1">
        <v>5.41</v>
      </c>
      <c r="M375" s="10">
        <f t="shared" si="21"/>
        <v>167.23</v>
      </c>
    </row>
    <row r="376" spans="1:13" x14ac:dyDescent="0.2">
      <c r="A376" s="1">
        <v>49602</v>
      </c>
      <c r="B376" s="2">
        <v>40976</v>
      </c>
      <c r="C376" s="1" t="s">
        <v>11</v>
      </c>
      <c r="D376" s="1">
        <v>31</v>
      </c>
      <c r="E376" s="4" t="str">
        <f t="shared" si="20"/>
        <v>Large</v>
      </c>
      <c r="F376" s="4" t="str">
        <f>VLOOKUP(D376, lookup!$A$3:$B$12, 2, TRUE)</f>
        <v>Large</v>
      </c>
      <c r="G376" s="1">
        <v>4878.6400000000003</v>
      </c>
      <c r="H376" s="4">
        <f t="shared" si="22"/>
        <v>0.01</v>
      </c>
      <c r="I376" s="4">
        <f>IFERROR((Table2[[#This Row],[Sales]]-(Table2[[#This Row],[Sales]]*H376)), Table2[[#This Row],[Sales]])</f>
        <v>4829.8536000000004</v>
      </c>
      <c r="J376" s="4">
        <f t="shared" si="23"/>
        <v>4878.6400000000003</v>
      </c>
      <c r="K376" s="1" t="s">
        <v>13</v>
      </c>
      <c r="L376" s="1">
        <v>66.27</v>
      </c>
      <c r="M376" s="10">
        <f t="shared" si="21"/>
        <v>4878.6400000000003</v>
      </c>
    </row>
    <row r="377" spans="1:13" x14ac:dyDescent="0.2">
      <c r="A377" s="1">
        <v>31523</v>
      </c>
      <c r="B377" s="2">
        <v>40976</v>
      </c>
      <c r="C377" s="1" t="s">
        <v>7</v>
      </c>
      <c r="D377" s="1">
        <v>19</v>
      </c>
      <c r="E377" s="4" t="str">
        <f t="shared" si="20"/>
        <v>Medium</v>
      </c>
      <c r="F377" s="4" t="str">
        <f>VLOOKUP(D377, lookup!$A$3:$B$12, 2, TRUE)</f>
        <v>Small-Medium</v>
      </c>
      <c r="G377" s="1">
        <v>179.33</v>
      </c>
      <c r="H377" s="4" t="str">
        <f t="shared" si="22"/>
        <v>No Discount</v>
      </c>
      <c r="I377" s="4">
        <f>IFERROR((Table2[[#This Row],[Sales]]-(Table2[[#This Row],[Sales]]*H377)), Table2[[#This Row],[Sales]])</f>
        <v>179.33</v>
      </c>
      <c r="J377" s="4">
        <f t="shared" si="23"/>
        <v>179.33</v>
      </c>
      <c r="K377" s="1" t="s">
        <v>10</v>
      </c>
      <c r="L377" s="1">
        <v>8.2899999999999991</v>
      </c>
      <c r="M377" s="10">
        <f t="shared" si="21"/>
        <v>179.33</v>
      </c>
    </row>
    <row r="378" spans="1:13" x14ac:dyDescent="0.2">
      <c r="A378" s="1">
        <v>31523</v>
      </c>
      <c r="B378" s="2">
        <v>40976</v>
      </c>
      <c r="C378" s="1" t="s">
        <v>7</v>
      </c>
      <c r="D378" s="1">
        <v>17</v>
      </c>
      <c r="E378" s="4" t="str">
        <f t="shared" si="20"/>
        <v>Medium</v>
      </c>
      <c r="F378" s="4" t="str">
        <f>VLOOKUP(D378, lookup!$A$3:$B$12, 2, TRUE)</f>
        <v>Small-Medium</v>
      </c>
      <c r="G378" s="1">
        <v>105.85</v>
      </c>
      <c r="H378" s="4" t="str">
        <f t="shared" si="22"/>
        <v>No Discount</v>
      </c>
      <c r="I378" s="4">
        <f>IFERROR((Table2[[#This Row],[Sales]]-(Table2[[#This Row],[Sales]]*H378)), Table2[[#This Row],[Sales]])</f>
        <v>105.85</v>
      </c>
      <c r="J378" s="4">
        <f t="shared" si="23"/>
        <v>105.85</v>
      </c>
      <c r="K378" s="1" t="s">
        <v>10</v>
      </c>
      <c r="L378" s="1">
        <v>2.74</v>
      </c>
      <c r="M378" s="10">
        <f t="shared" si="21"/>
        <v>105.85</v>
      </c>
    </row>
    <row r="379" spans="1:13" x14ac:dyDescent="0.2">
      <c r="A379" s="1">
        <v>51620</v>
      </c>
      <c r="B379" s="2">
        <v>40976</v>
      </c>
      <c r="C379" s="1" t="s">
        <v>14</v>
      </c>
      <c r="D379" s="1">
        <v>12</v>
      </c>
      <c r="E379" s="4" t="str">
        <f t="shared" si="20"/>
        <v>Small</v>
      </c>
      <c r="F379" s="4" t="str">
        <f>VLOOKUP(D379, lookup!$A$3:$B$12, 2, TRUE)</f>
        <v>Small</v>
      </c>
      <c r="G379" s="1">
        <v>173.97</v>
      </c>
      <c r="H379" s="4" t="str">
        <f t="shared" si="22"/>
        <v>No Discount</v>
      </c>
      <c r="I379" s="4">
        <f>IFERROR((Table2[[#This Row],[Sales]]-(Table2[[#This Row],[Sales]]*H379)), Table2[[#This Row],[Sales]])</f>
        <v>173.97</v>
      </c>
      <c r="J379" s="4">
        <f t="shared" si="23"/>
        <v>173.97</v>
      </c>
      <c r="K379" s="1" t="s">
        <v>10</v>
      </c>
      <c r="L379" s="1">
        <v>4.51</v>
      </c>
      <c r="M379" s="10">
        <f t="shared" si="21"/>
        <v>173.97</v>
      </c>
    </row>
    <row r="380" spans="1:13" x14ac:dyDescent="0.2">
      <c r="A380" s="1">
        <v>22085</v>
      </c>
      <c r="B380" s="2">
        <v>40977</v>
      </c>
      <c r="C380" s="1" t="s">
        <v>7</v>
      </c>
      <c r="D380" s="1">
        <v>27</v>
      </c>
      <c r="E380" s="4" t="str">
        <f t="shared" si="20"/>
        <v>Medium</v>
      </c>
      <c r="F380" s="4" t="str">
        <f>VLOOKUP(D380, lookup!$A$3:$B$12, 2, TRUE)</f>
        <v>Medium-Large</v>
      </c>
      <c r="G380" s="1">
        <v>485.03</v>
      </c>
      <c r="H380" s="4" t="str">
        <f t="shared" si="22"/>
        <v>No Discount</v>
      </c>
      <c r="I380" s="4">
        <f>IFERROR((Table2[[#This Row],[Sales]]-(Table2[[#This Row],[Sales]]*H380)), Table2[[#This Row],[Sales]])</f>
        <v>485.03</v>
      </c>
      <c r="J380" s="4">
        <f t="shared" si="23"/>
        <v>485.03</v>
      </c>
      <c r="K380" s="1" t="s">
        <v>10</v>
      </c>
      <c r="L380" s="1">
        <v>9.4700000000000006</v>
      </c>
      <c r="M380" s="10">
        <f t="shared" si="21"/>
        <v>485.03</v>
      </c>
    </row>
    <row r="381" spans="1:13" x14ac:dyDescent="0.2">
      <c r="A381" s="1">
        <v>2848</v>
      </c>
      <c r="B381" s="2">
        <v>40977</v>
      </c>
      <c r="C381" s="1" t="s">
        <v>12</v>
      </c>
      <c r="D381" s="1">
        <v>35</v>
      </c>
      <c r="E381" s="4" t="str">
        <f t="shared" si="20"/>
        <v>Large</v>
      </c>
      <c r="F381" s="4" t="str">
        <f>VLOOKUP(D381, lookup!$A$3:$B$12, 2, TRUE)</f>
        <v>Large</v>
      </c>
      <c r="G381" s="1">
        <v>1476.39</v>
      </c>
      <c r="H381" s="4">
        <f t="shared" si="22"/>
        <v>0.01</v>
      </c>
      <c r="I381" s="4">
        <f>IFERROR((Table2[[#This Row],[Sales]]-(Table2[[#This Row],[Sales]]*H381)), Table2[[#This Row],[Sales]])</f>
        <v>1461.6261000000002</v>
      </c>
      <c r="J381" s="4">
        <f t="shared" si="23"/>
        <v>1476.39</v>
      </c>
      <c r="K381" s="1" t="s">
        <v>8</v>
      </c>
      <c r="L381" s="1">
        <v>15.9</v>
      </c>
      <c r="M381" s="10">
        <f t="shared" si="21"/>
        <v>1476.39</v>
      </c>
    </row>
    <row r="382" spans="1:13" x14ac:dyDescent="0.2">
      <c r="A382" s="1">
        <v>22085</v>
      </c>
      <c r="B382" s="2">
        <v>40977</v>
      </c>
      <c r="C382" s="1" t="s">
        <v>7</v>
      </c>
      <c r="D382" s="1">
        <v>41</v>
      </c>
      <c r="E382" s="4" t="str">
        <f t="shared" si="20"/>
        <v>Large</v>
      </c>
      <c r="F382" s="4" t="str">
        <f>VLOOKUP(D382, lookup!$A$3:$B$12, 2, TRUE)</f>
        <v>XX Large</v>
      </c>
      <c r="G382" s="1">
        <v>265.61</v>
      </c>
      <c r="H382" s="4">
        <f t="shared" si="22"/>
        <v>0.01</v>
      </c>
      <c r="I382" s="4">
        <f>IFERROR((Table2[[#This Row],[Sales]]-(Table2[[#This Row],[Sales]]*H382)), Table2[[#This Row],[Sales]])</f>
        <v>262.95390000000003</v>
      </c>
      <c r="J382" s="4">
        <f t="shared" si="23"/>
        <v>258.24</v>
      </c>
      <c r="K382" s="1" t="s">
        <v>10</v>
      </c>
      <c r="L382" s="1">
        <v>7.37</v>
      </c>
      <c r="M382" s="10">
        <f t="shared" si="21"/>
        <v>265.61</v>
      </c>
    </row>
    <row r="383" spans="1:13" x14ac:dyDescent="0.2">
      <c r="A383" s="1">
        <v>2848</v>
      </c>
      <c r="B383" s="2">
        <v>40977</v>
      </c>
      <c r="C383" s="1" t="s">
        <v>12</v>
      </c>
      <c r="D383" s="1">
        <v>8</v>
      </c>
      <c r="E383" s="4" t="str">
        <f t="shared" si="20"/>
        <v>Small</v>
      </c>
      <c r="F383" s="4" t="str">
        <f>VLOOKUP(D383, lookup!$A$3:$B$12, 2, TRUE)</f>
        <v>Extra Small</v>
      </c>
      <c r="G383" s="1">
        <v>863.58299999999997</v>
      </c>
      <c r="H383" s="4" t="str">
        <f t="shared" si="22"/>
        <v>No Discount</v>
      </c>
      <c r="I383" s="4">
        <f>IFERROR((Table2[[#This Row],[Sales]]-(Table2[[#This Row],[Sales]]*H383)), Table2[[#This Row],[Sales]])</f>
        <v>863.58299999999997</v>
      </c>
      <c r="J383" s="4">
        <f t="shared" si="23"/>
        <v>863.58299999999997</v>
      </c>
      <c r="K383" s="1" t="s">
        <v>10</v>
      </c>
      <c r="L383" s="1">
        <v>8.99</v>
      </c>
      <c r="M383" s="10">
        <f t="shared" si="21"/>
        <v>863.58299999999997</v>
      </c>
    </row>
    <row r="384" spans="1:13" x14ac:dyDescent="0.2">
      <c r="A384" s="1">
        <v>42471</v>
      </c>
      <c r="B384" s="2">
        <v>40977</v>
      </c>
      <c r="C384" s="1" t="s">
        <v>7</v>
      </c>
      <c r="D384" s="1">
        <v>23</v>
      </c>
      <c r="E384" s="4" t="str">
        <f t="shared" si="20"/>
        <v>Medium</v>
      </c>
      <c r="F384" s="4" t="str">
        <f>VLOOKUP(D384, lookup!$A$3:$B$12, 2, TRUE)</f>
        <v>Medium</v>
      </c>
      <c r="G384" s="1">
        <v>44.89</v>
      </c>
      <c r="H384" s="4" t="str">
        <f t="shared" si="22"/>
        <v>No Discount</v>
      </c>
      <c r="I384" s="4">
        <f>IFERROR((Table2[[#This Row],[Sales]]-(Table2[[#This Row],[Sales]]*H384)), Table2[[#This Row],[Sales]])</f>
        <v>44.89</v>
      </c>
      <c r="J384" s="4">
        <f t="shared" si="23"/>
        <v>44.89</v>
      </c>
      <c r="K384" s="1" t="s">
        <v>10</v>
      </c>
      <c r="L384" s="1">
        <v>1.63</v>
      </c>
      <c r="M384" s="10">
        <f t="shared" si="21"/>
        <v>44.89</v>
      </c>
    </row>
    <row r="385" spans="1:13" x14ac:dyDescent="0.2">
      <c r="A385" s="1">
        <v>16804</v>
      </c>
      <c r="B385" s="2">
        <v>40978</v>
      </c>
      <c r="C385" s="1" t="s">
        <v>9</v>
      </c>
      <c r="D385" s="1">
        <v>46</v>
      </c>
      <c r="E385" s="4" t="str">
        <f t="shared" si="20"/>
        <v>Large</v>
      </c>
      <c r="F385" s="4" t="str">
        <f>VLOOKUP(D385, lookup!$A$3:$B$12, 2, TRUE)</f>
        <v>XXX Large</v>
      </c>
      <c r="G385" s="1">
        <v>2430.34</v>
      </c>
      <c r="H385" s="4">
        <f t="shared" si="22"/>
        <v>0.01</v>
      </c>
      <c r="I385" s="4">
        <f>IFERROR((Table2[[#This Row],[Sales]]-(Table2[[#This Row],[Sales]]*H385)), Table2[[#This Row],[Sales]])</f>
        <v>2406.0366000000004</v>
      </c>
      <c r="J385" s="4">
        <f t="shared" si="23"/>
        <v>2416.46</v>
      </c>
      <c r="K385" s="1" t="s">
        <v>10</v>
      </c>
      <c r="L385" s="1">
        <v>13.88</v>
      </c>
      <c r="M385" s="10">
        <f t="shared" si="21"/>
        <v>2430.34</v>
      </c>
    </row>
    <row r="386" spans="1:13" x14ac:dyDescent="0.2">
      <c r="A386" s="1">
        <v>53156</v>
      </c>
      <c r="B386" s="2">
        <v>40978</v>
      </c>
      <c r="C386" s="1" t="s">
        <v>11</v>
      </c>
      <c r="D386" s="1">
        <v>47</v>
      </c>
      <c r="E386" s="4" t="str">
        <f t="shared" ref="E386:E449" si="24">IF(D386&gt;=30, "Large", IF(D386&lt;=15, "Small","Medium"))</f>
        <v>Large</v>
      </c>
      <c r="F386" s="4" t="str">
        <f>VLOOKUP(D386, lookup!$A$3:$B$12, 2, TRUE)</f>
        <v>XXX Large</v>
      </c>
      <c r="G386" s="1">
        <v>186.93</v>
      </c>
      <c r="H386" s="4">
        <f t="shared" si="22"/>
        <v>0.01</v>
      </c>
      <c r="I386" s="4">
        <f>IFERROR((Table2[[#This Row],[Sales]]-(Table2[[#This Row],[Sales]]*H386)), Table2[[#This Row],[Sales]])</f>
        <v>185.0607</v>
      </c>
      <c r="J386" s="4">
        <f t="shared" si="23"/>
        <v>185.94</v>
      </c>
      <c r="K386" s="1" t="s">
        <v>10</v>
      </c>
      <c r="L386" s="1">
        <v>0.99</v>
      </c>
      <c r="M386" s="10">
        <f t="shared" ref="M386:M449" si="25">IF(K386="Delivery Truck", J386, G386)</f>
        <v>186.93</v>
      </c>
    </row>
    <row r="387" spans="1:13" x14ac:dyDescent="0.2">
      <c r="A387" s="1">
        <v>16804</v>
      </c>
      <c r="B387" s="2">
        <v>40978</v>
      </c>
      <c r="C387" s="1" t="s">
        <v>9</v>
      </c>
      <c r="D387" s="1">
        <v>36</v>
      </c>
      <c r="E387" s="4" t="str">
        <f t="shared" si="24"/>
        <v>Large</v>
      </c>
      <c r="F387" s="4" t="str">
        <f>VLOOKUP(D387, lookup!$A$3:$B$12, 2, TRUE)</f>
        <v>Extra Large</v>
      </c>
      <c r="G387" s="1">
        <v>218.6</v>
      </c>
      <c r="H387" s="4">
        <f t="shared" ref="H387:H450" si="26">IF(OR(F387="Large",F387="Extra Large",F387="XX Large",F387="XXX Large"), 0.01, "No Discount")</f>
        <v>0.01</v>
      </c>
      <c r="I387" s="4">
        <f>IFERROR((Table2[[#This Row],[Sales]]-(Table2[[#This Row],[Sales]]*H387)), Table2[[#This Row],[Sales]])</f>
        <v>216.41399999999999</v>
      </c>
      <c r="J387" s="4">
        <f t="shared" ref="J387:J450" si="27">IF(OR(F387="XX Large", F387="XXX Large", F387="Extra Large"), G387-L387, G387)</f>
        <v>213.64</v>
      </c>
      <c r="K387" s="1" t="s">
        <v>8</v>
      </c>
      <c r="L387" s="1">
        <v>4.96</v>
      </c>
      <c r="M387" s="10">
        <f t="shared" si="25"/>
        <v>218.6</v>
      </c>
    </row>
    <row r="388" spans="1:13" x14ac:dyDescent="0.2">
      <c r="A388" s="1">
        <v>51237</v>
      </c>
      <c r="B388" s="2">
        <v>40978</v>
      </c>
      <c r="C388" s="1" t="s">
        <v>14</v>
      </c>
      <c r="D388" s="1">
        <v>26</v>
      </c>
      <c r="E388" s="4" t="str">
        <f t="shared" si="24"/>
        <v>Medium</v>
      </c>
      <c r="F388" s="4" t="str">
        <f>VLOOKUP(D388, lookup!$A$3:$B$12, 2, TRUE)</f>
        <v>Medium-Large</v>
      </c>
      <c r="G388" s="1">
        <v>4769.0694999999996</v>
      </c>
      <c r="H388" s="4" t="str">
        <f t="shared" si="26"/>
        <v>No Discount</v>
      </c>
      <c r="I388" s="4">
        <f>IFERROR((Table2[[#This Row],[Sales]]-(Table2[[#This Row],[Sales]]*H388)), Table2[[#This Row],[Sales]])</f>
        <v>4769.0694999999996</v>
      </c>
      <c r="J388" s="4">
        <f t="shared" si="27"/>
        <v>4769.0694999999996</v>
      </c>
      <c r="K388" s="1" t="s">
        <v>10</v>
      </c>
      <c r="L388" s="1">
        <v>5.99</v>
      </c>
      <c r="M388" s="10">
        <f t="shared" si="25"/>
        <v>4769.0694999999996</v>
      </c>
    </row>
    <row r="389" spans="1:13" x14ac:dyDescent="0.2">
      <c r="A389" s="1">
        <v>24707</v>
      </c>
      <c r="B389" s="2">
        <v>40978</v>
      </c>
      <c r="C389" s="1" t="s">
        <v>14</v>
      </c>
      <c r="D389" s="1">
        <v>3</v>
      </c>
      <c r="E389" s="4" t="str">
        <f t="shared" si="24"/>
        <v>Small</v>
      </c>
      <c r="F389" s="4" t="str">
        <f>VLOOKUP(D389, lookup!$A$3:$B$12, 2, TRUE)</f>
        <v>Mini</v>
      </c>
      <c r="G389" s="1">
        <v>4.9400000000000004</v>
      </c>
      <c r="H389" s="4" t="str">
        <f t="shared" si="26"/>
        <v>No Discount</v>
      </c>
      <c r="I389" s="4">
        <f>IFERROR((Table2[[#This Row],[Sales]]-(Table2[[#This Row],[Sales]]*H389)), Table2[[#This Row],[Sales]])</f>
        <v>4.9400000000000004</v>
      </c>
      <c r="J389" s="4">
        <f t="shared" si="27"/>
        <v>4.9400000000000004</v>
      </c>
      <c r="K389" s="1" t="s">
        <v>10</v>
      </c>
      <c r="L389" s="1">
        <v>0.7</v>
      </c>
      <c r="M389" s="10">
        <f t="shared" si="25"/>
        <v>4.9400000000000004</v>
      </c>
    </row>
    <row r="390" spans="1:13" x14ac:dyDescent="0.2">
      <c r="A390" s="1">
        <v>55779</v>
      </c>
      <c r="B390" s="2">
        <v>40978</v>
      </c>
      <c r="C390" s="1" t="s">
        <v>12</v>
      </c>
      <c r="D390" s="1">
        <v>26</v>
      </c>
      <c r="E390" s="4" t="str">
        <f t="shared" si="24"/>
        <v>Medium</v>
      </c>
      <c r="F390" s="4" t="str">
        <f>VLOOKUP(D390, lookup!$A$3:$B$12, 2, TRUE)</f>
        <v>Medium-Large</v>
      </c>
      <c r="G390" s="1">
        <v>4073.17</v>
      </c>
      <c r="H390" s="4" t="str">
        <f t="shared" si="26"/>
        <v>No Discount</v>
      </c>
      <c r="I390" s="4">
        <f>IFERROR((Table2[[#This Row],[Sales]]-(Table2[[#This Row],[Sales]]*H390)), Table2[[#This Row],[Sales]])</f>
        <v>4073.17</v>
      </c>
      <c r="J390" s="4">
        <f t="shared" si="27"/>
        <v>4073.17</v>
      </c>
      <c r="K390" s="1" t="s">
        <v>13</v>
      </c>
      <c r="L390" s="1">
        <v>30</v>
      </c>
      <c r="M390" s="10">
        <f t="shared" si="25"/>
        <v>4073.17</v>
      </c>
    </row>
    <row r="391" spans="1:13" x14ac:dyDescent="0.2">
      <c r="A391" s="1">
        <v>7174</v>
      </c>
      <c r="B391" s="2">
        <v>40978</v>
      </c>
      <c r="C391" s="1" t="s">
        <v>11</v>
      </c>
      <c r="D391" s="1">
        <v>10</v>
      </c>
      <c r="E391" s="4" t="str">
        <f t="shared" si="24"/>
        <v>Small</v>
      </c>
      <c r="F391" s="4" t="str">
        <f>VLOOKUP(D391, lookup!$A$3:$B$12, 2, TRUE)</f>
        <v>Extra Small</v>
      </c>
      <c r="G391" s="1">
        <v>141.91999999999999</v>
      </c>
      <c r="H391" s="4" t="str">
        <f t="shared" si="26"/>
        <v>No Discount</v>
      </c>
      <c r="I391" s="4">
        <f>IFERROR((Table2[[#This Row],[Sales]]-(Table2[[#This Row],[Sales]]*H391)), Table2[[#This Row],[Sales]])</f>
        <v>141.91999999999999</v>
      </c>
      <c r="J391" s="4">
        <f t="shared" si="27"/>
        <v>141.91999999999999</v>
      </c>
      <c r="K391" s="1" t="s">
        <v>10</v>
      </c>
      <c r="L391" s="1">
        <v>8.99</v>
      </c>
      <c r="M391" s="10">
        <f t="shared" si="25"/>
        <v>141.91999999999999</v>
      </c>
    </row>
    <row r="392" spans="1:13" x14ac:dyDescent="0.2">
      <c r="A392" s="1">
        <v>24707</v>
      </c>
      <c r="B392" s="2">
        <v>40978</v>
      </c>
      <c r="C392" s="1" t="s">
        <v>14</v>
      </c>
      <c r="D392" s="1">
        <v>14</v>
      </c>
      <c r="E392" s="4" t="str">
        <f t="shared" si="24"/>
        <v>Small</v>
      </c>
      <c r="F392" s="4" t="str">
        <f>VLOOKUP(D392, lookup!$A$3:$B$12, 2, TRUE)</f>
        <v>Small</v>
      </c>
      <c r="G392" s="1">
        <v>1961.39</v>
      </c>
      <c r="H392" s="4" t="str">
        <f t="shared" si="26"/>
        <v>No Discount</v>
      </c>
      <c r="I392" s="4">
        <f>IFERROR((Table2[[#This Row],[Sales]]-(Table2[[#This Row],[Sales]]*H392)), Table2[[#This Row],[Sales]])</f>
        <v>1961.39</v>
      </c>
      <c r="J392" s="4">
        <f t="shared" si="27"/>
        <v>1961.39</v>
      </c>
      <c r="K392" s="1" t="s">
        <v>10</v>
      </c>
      <c r="L392" s="1">
        <v>24.49</v>
      </c>
      <c r="M392" s="10">
        <f t="shared" si="25"/>
        <v>1961.39</v>
      </c>
    </row>
    <row r="393" spans="1:13" x14ac:dyDescent="0.2">
      <c r="A393" s="1">
        <v>42243</v>
      </c>
      <c r="B393" s="2">
        <v>40979</v>
      </c>
      <c r="C393" s="1" t="s">
        <v>14</v>
      </c>
      <c r="D393" s="1">
        <v>19</v>
      </c>
      <c r="E393" s="4" t="str">
        <f t="shared" si="24"/>
        <v>Medium</v>
      </c>
      <c r="F393" s="4" t="str">
        <f>VLOOKUP(D393, lookup!$A$3:$B$12, 2, TRUE)</f>
        <v>Small-Medium</v>
      </c>
      <c r="G393" s="1">
        <v>145.26</v>
      </c>
      <c r="H393" s="4" t="str">
        <f t="shared" si="26"/>
        <v>No Discount</v>
      </c>
      <c r="I393" s="4">
        <f>IFERROR((Table2[[#This Row],[Sales]]-(Table2[[#This Row],[Sales]]*H393)), Table2[[#This Row],[Sales]])</f>
        <v>145.26</v>
      </c>
      <c r="J393" s="4">
        <f t="shared" si="27"/>
        <v>145.26</v>
      </c>
      <c r="K393" s="1" t="s">
        <v>10</v>
      </c>
      <c r="L393" s="1">
        <v>5.96</v>
      </c>
      <c r="M393" s="10">
        <f t="shared" si="25"/>
        <v>145.26</v>
      </c>
    </row>
    <row r="394" spans="1:13" x14ac:dyDescent="0.2">
      <c r="A394" s="1">
        <v>2912</v>
      </c>
      <c r="B394" s="2">
        <v>40979</v>
      </c>
      <c r="C394" s="1" t="s">
        <v>7</v>
      </c>
      <c r="D394" s="1">
        <v>9</v>
      </c>
      <c r="E394" s="4" t="str">
        <f t="shared" si="24"/>
        <v>Small</v>
      </c>
      <c r="F394" s="4" t="str">
        <f>VLOOKUP(D394, lookup!$A$3:$B$12, 2, TRUE)</f>
        <v>Extra Small</v>
      </c>
      <c r="G394" s="1">
        <v>507.98</v>
      </c>
      <c r="H394" s="4" t="str">
        <f t="shared" si="26"/>
        <v>No Discount</v>
      </c>
      <c r="I394" s="4">
        <f>IFERROR((Table2[[#This Row],[Sales]]-(Table2[[#This Row],[Sales]]*H394)), Table2[[#This Row],[Sales]])</f>
        <v>507.98</v>
      </c>
      <c r="J394" s="4">
        <f t="shared" si="27"/>
        <v>507.98</v>
      </c>
      <c r="K394" s="1" t="s">
        <v>8</v>
      </c>
      <c r="L394" s="1">
        <v>4.8600000000000003</v>
      </c>
      <c r="M394" s="10">
        <f t="shared" si="25"/>
        <v>507.98</v>
      </c>
    </row>
    <row r="395" spans="1:13" x14ac:dyDescent="0.2">
      <c r="A395" s="1">
        <v>46631</v>
      </c>
      <c r="B395" s="2">
        <v>40979</v>
      </c>
      <c r="C395" s="1" t="s">
        <v>11</v>
      </c>
      <c r="D395" s="1">
        <v>39</v>
      </c>
      <c r="E395" s="4" t="str">
        <f t="shared" si="24"/>
        <v>Large</v>
      </c>
      <c r="F395" s="4" t="str">
        <f>VLOOKUP(D395, lookup!$A$3:$B$12, 2, TRUE)</f>
        <v>Extra Large</v>
      </c>
      <c r="G395" s="1">
        <v>930.84</v>
      </c>
      <c r="H395" s="4">
        <f t="shared" si="26"/>
        <v>0.01</v>
      </c>
      <c r="I395" s="4">
        <f>IFERROR((Table2[[#This Row],[Sales]]-(Table2[[#This Row],[Sales]]*H395)), Table2[[#This Row],[Sales]])</f>
        <v>921.53160000000003</v>
      </c>
      <c r="J395" s="4">
        <f t="shared" si="27"/>
        <v>913.92000000000007</v>
      </c>
      <c r="K395" s="1" t="s">
        <v>10</v>
      </c>
      <c r="L395" s="1">
        <v>16.920000000000002</v>
      </c>
      <c r="M395" s="10">
        <f t="shared" si="25"/>
        <v>930.84</v>
      </c>
    </row>
    <row r="396" spans="1:13" x14ac:dyDescent="0.2">
      <c r="A396" s="1">
        <v>42243</v>
      </c>
      <c r="B396" s="2">
        <v>40979</v>
      </c>
      <c r="C396" s="1" t="s">
        <v>14</v>
      </c>
      <c r="D396" s="1">
        <v>42</v>
      </c>
      <c r="E396" s="4" t="str">
        <f t="shared" si="24"/>
        <v>Large</v>
      </c>
      <c r="F396" s="4" t="str">
        <f>VLOOKUP(D396, lookup!$A$3:$B$12, 2, TRUE)</f>
        <v>XX Large</v>
      </c>
      <c r="G396" s="1">
        <v>1876.09</v>
      </c>
      <c r="H396" s="4">
        <f t="shared" si="26"/>
        <v>0.01</v>
      </c>
      <c r="I396" s="4">
        <f>IFERROR((Table2[[#This Row],[Sales]]-(Table2[[#This Row],[Sales]]*H396)), Table2[[#This Row],[Sales]])</f>
        <v>1857.3290999999999</v>
      </c>
      <c r="J396" s="4">
        <f t="shared" si="27"/>
        <v>1873.1</v>
      </c>
      <c r="K396" s="1" t="s">
        <v>10</v>
      </c>
      <c r="L396" s="1">
        <v>2.99</v>
      </c>
      <c r="M396" s="10">
        <f t="shared" si="25"/>
        <v>1876.09</v>
      </c>
    </row>
    <row r="397" spans="1:13" x14ac:dyDescent="0.2">
      <c r="A397" s="1">
        <v>2912</v>
      </c>
      <c r="B397" s="2">
        <v>40979</v>
      </c>
      <c r="C397" s="1" t="s">
        <v>7</v>
      </c>
      <c r="D397" s="1">
        <v>7</v>
      </c>
      <c r="E397" s="4" t="str">
        <f t="shared" si="24"/>
        <v>Small</v>
      </c>
      <c r="F397" s="4" t="str">
        <f>VLOOKUP(D397, lookup!$A$3:$B$12, 2, TRUE)</f>
        <v>Extra Small</v>
      </c>
      <c r="G397" s="1">
        <v>16587.13</v>
      </c>
      <c r="H397" s="4" t="str">
        <f t="shared" si="26"/>
        <v>No Discount</v>
      </c>
      <c r="I397" s="4">
        <f>IFERROR((Table2[[#This Row],[Sales]]-(Table2[[#This Row],[Sales]]*H397)), Table2[[#This Row],[Sales]])</f>
        <v>16587.13</v>
      </c>
      <c r="J397" s="4">
        <f t="shared" si="27"/>
        <v>16587.13</v>
      </c>
      <c r="K397" s="1" t="s">
        <v>13</v>
      </c>
      <c r="L397" s="1">
        <v>29.7</v>
      </c>
      <c r="M397" s="10">
        <f t="shared" si="25"/>
        <v>16587.13</v>
      </c>
    </row>
    <row r="398" spans="1:13" x14ac:dyDescent="0.2">
      <c r="A398" s="1">
        <v>44099</v>
      </c>
      <c r="B398" s="2">
        <v>40980</v>
      </c>
      <c r="C398" s="1" t="s">
        <v>14</v>
      </c>
      <c r="D398" s="1">
        <v>34</v>
      </c>
      <c r="E398" s="4" t="str">
        <f t="shared" si="24"/>
        <v>Large</v>
      </c>
      <c r="F398" s="4" t="str">
        <f>VLOOKUP(D398, lookup!$A$3:$B$12, 2, TRUE)</f>
        <v>Large</v>
      </c>
      <c r="G398" s="1">
        <v>11823.52</v>
      </c>
      <c r="H398" s="4">
        <f t="shared" si="26"/>
        <v>0.01</v>
      </c>
      <c r="I398" s="4">
        <f>IFERROR((Table2[[#This Row],[Sales]]-(Table2[[#This Row],[Sales]]*H398)), Table2[[#This Row],[Sales]])</f>
        <v>11705.284800000001</v>
      </c>
      <c r="J398" s="4">
        <f t="shared" si="27"/>
        <v>11823.52</v>
      </c>
      <c r="K398" s="1" t="s">
        <v>10</v>
      </c>
      <c r="L398" s="1">
        <v>19.989999999999998</v>
      </c>
      <c r="M398" s="10">
        <f t="shared" si="25"/>
        <v>11823.52</v>
      </c>
    </row>
    <row r="399" spans="1:13" x14ac:dyDescent="0.2">
      <c r="A399" s="1">
        <v>17152</v>
      </c>
      <c r="B399" s="2">
        <v>40980</v>
      </c>
      <c r="C399" s="1" t="s">
        <v>9</v>
      </c>
      <c r="D399" s="1">
        <v>32</v>
      </c>
      <c r="E399" s="4" t="str">
        <f t="shared" si="24"/>
        <v>Large</v>
      </c>
      <c r="F399" s="4" t="str">
        <f>VLOOKUP(D399, lookup!$A$3:$B$12, 2, TRUE)</f>
        <v>Large</v>
      </c>
      <c r="G399" s="1">
        <v>236.45</v>
      </c>
      <c r="H399" s="4">
        <f t="shared" si="26"/>
        <v>0.01</v>
      </c>
      <c r="I399" s="4">
        <f>IFERROR((Table2[[#This Row],[Sales]]-(Table2[[#This Row],[Sales]]*H399)), Table2[[#This Row],[Sales]])</f>
        <v>234.0855</v>
      </c>
      <c r="J399" s="4">
        <f t="shared" si="27"/>
        <v>236.45</v>
      </c>
      <c r="K399" s="1" t="s">
        <v>10</v>
      </c>
      <c r="L399" s="1">
        <v>9.69</v>
      </c>
      <c r="M399" s="10">
        <f t="shared" si="25"/>
        <v>236.45</v>
      </c>
    </row>
    <row r="400" spans="1:13" x14ac:dyDescent="0.2">
      <c r="A400" s="1">
        <v>23584</v>
      </c>
      <c r="B400" s="2">
        <v>40980</v>
      </c>
      <c r="C400" s="1" t="s">
        <v>12</v>
      </c>
      <c r="D400" s="1">
        <v>14</v>
      </c>
      <c r="E400" s="4" t="str">
        <f t="shared" si="24"/>
        <v>Small</v>
      </c>
      <c r="F400" s="4" t="str">
        <f>VLOOKUP(D400, lookup!$A$3:$B$12, 2, TRUE)</f>
        <v>Small</v>
      </c>
      <c r="G400" s="1">
        <v>2671.21</v>
      </c>
      <c r="H400" s="4" t="str">
        <f t="shared" si="26"/>
        <v>No Discount</v>
      </c>
      <c r="I400" s="4">
        <f>IFERROR((Table2[[#This Row],[Sales]]-(Table2[[#This Row],[Sales]]*H400)), Table2[[#This Row],[Sales]])</f>
        <v>2671.21</v>
      </c>
      <c r="J400" s="4">
        <f t="shared" si="27"/>
        <v>2671.21</v>
      </c>
      <c r="K400" s="1" t="s">
        <v>13</v>
      </c>
      <c r="L400" s="1">
        <v>15.59</v>
      </c>
      <c r="M400" s="10">
        <f t="shared" si="25"/>
        <v>2671.21</v>
      </c>
    </row>
    <row r="401" spans="1:13" x14ac:dyDescent="0.2">
      <c r="A401" s="1">
        <v>32067</v>
      </c>
      <c r="B401" s="2">
        <v>40980</v>
      </c>
      <c r="C401" s="1" t="s">
        <v>9</v>
      </c>
      <c r="D401" s="1">
        <v>27</v>
      </c>
      <c r="E401" s="4" t="str">
        <f t="shared" si="24"/>
        <v>Medium</v>
      </c>
      <c r="F401" s="4" t="str">
        <f>VLOOKUP(D401, lookup!$A$3:$B$12, 2, TRUE)</f>
        <v>Medium-Large</v>
      </c>
      <c r="G401" s="1">
        <v>2853.8834999999999</v>
      </c>
      <c r="H401" s="4" t="str">
        <f t="shared" si="26"/>
        <v>No Discount</v>
      </c>
      <c r="I401" s="4">
        <f>IFERROR((Table2[[#This Row],[Sales]]-(Table2[[#This Row],[Sales]]*H401)), Table2[[#This Row],[Sales]])</f>
        <v>2853.8834999999999</v>
      </c>
      <c r="J401" s="4">
        <f t="shared" si="27"/>
        <v>2853.8834999999999</v>
      </c>
      <c r="K401" s="1" t="s">
        <v>10</v>
      </c>
      <c r="L401" s="1">
        <v>7.69</v>
      </c>
      <c r="M401" s="10">
        <f t="shared" si="25"/>
        <v>2853.8834999999999</v>
      </c>
    </row>
    <row r="402" spans="1:13" x14ac:dyDescent="0.2">
      <c r="A402" s="1">
        <v>44099</v>
      </c>
      <c r="B402" s="2">
        <v>40980</v>
      </c>
      <c r="C402" s="1" t="s">
        <v>14</v>
      </c>
      <c r="D402" s="1">
        <v>19</v>
      </c>
      <c r="E402" s="4" t="str">
        <f t="shared" si="24"/>
        <v>Medium</v>
      </c>
      <c r="F402" s="4" t="str">
        <f>VLOOKUP(D402, lookup!$A$3:$B$12, 2, TRUE)</f>
        <v>Small-Medium</v>
      </c>
      <c r="G402" s="1">
        <v>80.81</v>
      </c>
      <c r="H402" s="4" t="str">
        <f t="shared" si="26"/>
        <v>No Discount</v>
      </c>
      <c r="I402" s="4">
        <f>IFERROR((Table2[[#This Row],[Sales]]-(Table2[[#This Row],[Sales]]*H402)), Table2[[#This Row],[Sales]])</f>
        <v>80.81</v>
      </c>
      <c r="J402" s="4">
        <f t="shared" si="27"/>
        <v>80.81</v>
      </c>
      <c r="K402" s="1" t="s">
        <v>10</v>
      </c>
      <c r="L402" s="1">
        <v>5.41</v>
      </c>
      <c r="M402" s="10">
        <f t="shared" si="25"/>
        <v>80.81</v>
      </c>
    </row>
    <row r="403" spans="1:13" x14ac:dyDescent="0.2">
      <c r="A403" s="1">
        <v>29607</v>
      </c>
      <c r="B403" s="2">
        <v>40981</v>
      </c>
      <c r="C403" s="1" t="s">
        <v>14</v>
      </c>
      <c r="D403" s="1">
        <v>20</v>
      </c>
      <c r="E403" s="4" t="str">
        <f t="shared" si="24"/>
        <v>Medium</v>
      </c>
      <c r="F403" s="4" t="str">
        <f>VLOOKUP(D403, lookup!$A$3:$B$12, 2, TRUE)</f>
        <v>Small-Medium</v>
      </c>
      <c r="G403" s="1">
        <v>240.74</v>
      </c>
      <c r="H403" s="4" t="str">
        <f t="shared" si="26"/>
        <v>No Discount</v>
      </c>
      <c r="I403" s="4">
        <f>IFERROR((Table2[[#This Row],[Sales]]-(Table2[[#This Row],[Sales]]*H403)), Table2[[#This Row],[Sales]])</f>
        <v>240.74</v>
      </c>
      <c r="J403" s="4">
        <f t="shared" si="27"/>
        <v>240.74</v>
      </c>
      <c r="K403" s="1" t="s">
        <v>10</v>
      </c>
      <c r="L403" s="1">
        <v>5.09</v>
      </c>
      <c r="M403" s="10">
        <f t="shared" si="25"/>
        <v>240.74</v>
      </c>
    </row>
    <row r="404" spans="1:13" x14ac:dyDescent="0.2">
      <c r="A404" s="1">
        <v>35173</v>
      </c>
      <c r="B404" s="2">
        <v>40981</v>
      </c>
      <c r="C404" s="1" t="s">
        <v>11</v>
      </c>
      <c r="D404" s="1">
        <v>29</v>
      </c>
      <c r="E404" s="4" t="str">
        <f t="shared" si="24"/>
        <v>Medium</v>
      </c>
      <c r="F404" s="4" t="str">
        <f>VLOOKUP(D404, lookup!$A$3:$B$12, 2, TRUE)</f>
        <v>Medium-Large</v>
      </c>
      <c r="G404" s="1">
        <v>6483.26</v>
      </c>
      <c r="H404" s="4" t="str">
        <f t="shared" si="26"/>
        <v>No Discount</v>
      </c>
      <c r="I404" s="4">
        <f>IFERROR((Table2[[#This Row],[Sales]]-(Table2[[#This Row],[Sales]]*H404)), Table2[[#This Row],[Sales]])</f>
        <v>6483.26</v>
      </c>
      <c r="J404" s="4">
        <f t="shared" si="27"/>
        <v>6483.26</v>
      </c>
      <c r="K404" s="1" t="s">
        <v>13</v>
      </c>
      <c r="L404" s="1">
        <v>60.2</v>
      </c>
      <c r="M404" s="10">
        <f t="shared" si="25"/>
        <v>6483.26</v>
      </c>
    </row>
    <row r="405" spans="1:13" x14ac:dyDescent="0.2">
      <c r="A405" s="1">
        <v>35173</v>
      </c>
      <c r="B405" s="2">
        <v>40981</v>
      </c>
      <c r="C405" s="1" t="s">
        <v>11</v>
      </c>
      <c r="D405" s="1">
        <v>13</v>
      </c>
      <c r="E405" s="4" t="str">
        <f t="shared" si="24"/>
        <v>Small</v>
      </c>
      <c r="F405" s="4" t="str">
        <f>VLOOKUP(D405, lookup!$A$3:$B$12, 2, TRUE)</f>
        <v>Small</v>
      </c>
      <c r="G405" s="1">
        <v>1446.2070000000001</v>
      </c>
      <c r="H405" s="4" t="str">
        <f t="shared" si="26"/>
        <v>No Discount</v>
      </c>
      <c r="I405" s="4">
        <f>IFERROR((Table2[[#This Row],[Sales]]-(Table2[[#This Row],[Sales]]*H405)), Table2[[#This Row],[Sales]])</f>
        <v>1446.2070000000001</v>
      </c>
      <c r="J405" s="4">
        <f t="shared" si="27"/>
        <v>1446.2070000000001</v>
      </c>
      <c r="K405" s="1" t="s">
        <v>10</v>
      </c>
      <c r="L405" s="1">
        <v>8.08</v>
      </c>
      <c r="M405" s="10">
        <f t="shared" si="25"/>
        <v>1446.2070000000001</v>
      </c>
    </row>
    <row r="406" spans="1:13" x14ac:dyDescent="0.2">
      <c r="A406" s="1">
        <v>20194</v>
      </c>
      <c r="B406" s="2">
        <v>40981</v>
      </c>
      <c r="C406" s="1" t="s">
        <v>9</v>
      </c>
      <c r="D406" s="1">
        <v>10</v>
      </c>
      <c r="E406" s="4" t="str">
        <f t="shared" si="24"/>
        <v>Small</v>
      </c>
      <c r="F406" s="4" t="str">
        <f>VLOOKUP(D406, lookup!$A$3:$B$12, 2, TRUE)</f>
        <v>Extra Small</v>
      </c>
      <c r="G406" s="1">
        <v>194.29</v>
      </c>
      <c r="H406" s="4" t="str">
        <f t="shared" si="26"/>
        <v>No Discount</v>
      </c>
      <c r="I406" s="4">
        <f>IFERROR((Table2[[#This Row],[Sales]]-(Table2[[#This Row],[Sales]]*H406)), Table2[[#This Row],[Sales]])</f>
        <v>194.29</v>
      </c>
      <c r="J406" s="4">
        <f t="shared" si="27"/>
        <v>194.29</v>
      </c>
      <c r="K406" s="1" t="s">
        <v>10</v>
      </c>
      <c r="L406" s="1">
        <v>6.67</v>
      </c>
      <c r="M406" s="10">
        <f t="shared" si="25"/>
        <v>194.29</v>
      </c>
    </row>
    <row r="407" spans="1:13" x14ac:dyDescent="0.2">
      <c r="A407" s="1">
        <v>43138</v>
      </c>
      <c r="B407" s="2">
        <v>40982</v>
      </c>
      <c r="C407" s="1" t="s">
        <v>7</v>
      </c>
      <c r="D407" s="1">
        <v>43</v>
      </c>
      <c r="E407" s="4" t="str">
        <f t="shared" si="24"/>
        <v>Large</v>
      </c>
      <c r="F407" s="4" t="str">
        <f>VLOOKUP(D407, lookup!$A$3:$B$12, 2, TRUE)</f>
        <v>XX Large</v>
      </c>
      <c r="G407" s="1">
        <v>1334.05</v>
      </c>
      <c r="H407" s="4">
        <f t="shared" si="26"/>
        <v>0.01</v>
      </c>
      <c r="I407" s="4">
        <f>IFERROR((Table2[[#This Row],[Sales]]-(Table2[[#This Row],[Sales]]*H407)), Table2[[#This Row],[Sales]])</f>
        <v>1320.7094999999999</v>
      </c>
      <c r="J407" s="4">
        <f t="shared" si="27"/>
        <v>1331.06</v>
      </c>
      <c r="K407" s="1" t="s">
        <v>10</v>
      </c>
      <c r="L407" s="1">
        <v>2.99</v>
      </c>
      <c r="M407" s="10">
        <f t="shared" si="25"/>
        <v>1334.05</v>
      </c>
    </row>
    <row r="408" spans="1:13" x14ac:dyDescent="0.2">
      <c r="A408" s="1">
        <v>2022</v>
      </c>
      <c r="B408" s="2">
        <v>40982</v>
      </c>
      <c r="C408" s="1" t="s">
        <v>12</v>
      </c>
      <c r="D408" s="1">
        <v>45</v>
      </c>
      <c r="E408" s="4" t="str">
        <f t="shared" si="24"/>
        <v>Large</v>
      </c>
      <c r="F408" s="4" t="str">
        <f>VLOOKUP(D408, lookup!$A$3:$B$12, 2, TRUE)</f>
        <v>XX Large</v>
      </c>
      <c r="G408" s="1">
        <v>186.44</v>
      </c>
      <c r="H408" s="4">
        <f t="shared" si="26"/>
        <v>0.01</v>
      </c>
      <c r="I408" s="4">
        <f>IFERROR((Table2[[#This Row],[Sales]]-(Table2[[#This Row],[Sales]]*H408)), Table2[[#This Row],[Sales]])</f>
        <v>184.57560000000001</v>
      </c>
      <c r="J408" s="4">
        <f t="shared" si="27"/>
        <v>181.31</v>
      </c>
      <c r="K408" s="1" t="s">
        <v>10</v>
      </c>
      <c r="L408" s="1">
        <v>5.13</v>
      </c>
      <c r="M408" s="10">
        <f t="shared" si="25"/>
        <v>186.44</v>
      </c>
    </row>
    <row r="409" spans="1:13" x14ac:dyDescent="0.2">
      <c r="A409" s="1">
        <v>43138</v>
      </c>
      <c r="B409" s="2">
        <v>40982</v>
      </c>
      <c r="C409" s="1" t="s">
        <v>7</v>
      </c>
      <c r="D409" s="1">
        <v>50</v>
      </c>
      <c r="E409" s="4" t="str">
        <f t="shared" si="24"/>
        <v>Large</v>
      </c>
      <c r="F409" s="4" t="str">
        <f>VLOOKUP(D409, lookup!$A$3:$B$12, 2, TRUE)</f>
        <v>XXX Large</v>
      </c>
      <c r="G409" s="1">
        <v>6552.86</v>
      </c>
      <c r="H409" s="4">
        <f t="shared" si="26"/>
        <v>0.01</v>
      </c>
      <c r="I409" s="4">
        <f>IFERROR((Table2[[#This Row],[Sales]]-(Table2[[#This Row],[Sales]]*H409)), Table2[[#This Row],[Sales]])</f>
        <v>6487.3314</v>
      </c>
      <c r="J409" s="4">
        <f t="shared" si="27"/>
        <v>6520.6799999999994</v>
      </c>
      <c r="K409" s="1" t="s">
        <v>13</v>
      </c>
      <c r="L409" s="1">
        <v>32.18</v>
      </c>
      <c r="M409" s="10">
        <f t="shared" si="25"/>
        <v>6520.6799999999994</v>
      </c>
    </row>
    <row r="410" spans="1:13" x14ac:dyDescent="0.2">
      <c r="A410" s="1">
        <v>14784</v>
      </c>
      <c r="B410" s="2">
        <v>40982</v>
      </c>
      <c r="C410" s="1" t="s">
        <v>14</v>
      </c>
      <c r="D410" s="1">
        <v>43</v>
      </c>
      <c r="E410" s="4" t="str">
        <f t="shared" si="24"/>
        <v>Large</v>
      </c>
      <c r="F410" s="4" t="str">
        <f>VLOOKUP(D410, lookup!$A$3:$B$12, 2, TRUE)</f>
        <v>XX Large</v>
      </c>
      <c r="G410" s="1">
        <v>2009.05</v>
      </c>
      <c r="H410" s="4">
        <f t="shared" si="26"/>
        <v>0.01</v>
      </c>
      <c r="I410" s="4">
        <f>IFERROR((Table2[[#This Row],[Sales]]-(Table2[[#This Row],[Sales]]*H410)), Table2[[#This Row],[Sales]])</f>
        <v>1988.9594999999999</v>
      </c>
      <c r="J410" s="4">
        <f t="shared" si="27"/>
        <v>1962.46</v>
      </c>
      <c r="K410" s="1" t="s">
        <v>13</v>
      </c>
      <c r="L410" s="1">
        <v>46.59</v>
      </c>
      <c r="M410" s="10">
        <f t="shared" si="25"/>
        <v>1962.46</v>
      </c>
    </row>
    <row r="411" spans="1:13" x14ac:dyDescent="0.2">
      <c r="A411" s="1">
        <v>27490</v>
      </c>
      <c r="B411" s="2">
        <v>40982</v>
      </c>
      <c r="C411" s="1" t="s">
        <v>11</v>
      </c>
      <c r="D411" s="1">
        <v>18</v>
      </c>
      <c r="E411" s="4" t="str">
        <f t="shared" si="24"/>
        <v>Medium</v>
      </c>
      <c r="F411" s="4" t="str">
        <f>VLOOKUP(D411, lookup!$A$3:$B$12, 2, TRUE)</f>
        <v>Small-Medium</v>
      </c>
      <c r="G411" s="1">
        <v>611.71</v>
      </c>
      <c r="H411" s="4" t="str">
        <f t="shared" si="26"/>
        <v>No Discount</v>
      </c>
      <c r="I411" s="4">
        <f>IFERROR((Table2[[#This Row],[Sales]]-(Table2[[#This Row],[Sales]]*H411)), Table2[[#This Row],[Sales]])</f>
        <v>611.71</v>
      </c>
      <c r="J411" s="4">
        <f t="shared" si="27"/>
        <v>611.71</v>
      </c>
      <c r="K411" s="1" t="s">
        <v>10</v>
      </c>
      <c r="L411" s="1">
        <v>12.62</v>
      </c>
      <c r="M411" s="10">
        <f t="shared" si="25"/>
        <v>611.71</v>
      </c>
    </row>
    <row r="412" spans="1:13" x14ac:dyDescent="0.2">
      <c r="A412" s="1">
        <v>53571</v>
      </c>
      <c r="B412" s="2">
        <v>40983</v>
      </c>
      <c r="C412" s="1" t="s">
        <v>11</v>
      </c>
      <c r="D412" s="1">
        <v>21</v>
      </c>
      <c r="E412" s="4" t="str">
        <f t="shared" si="24"/>
        <v>Medium</v>
      </c>
      <c r="F412" s="4" t="str">
        <f>VLOOKUP(D412, lookup!$A$3:$B$12, 2, TRUE)</f>
        <v>Medium</v>
      </c>
      <c r="G412" s="1">
        <v>238.06</v>
      </c>
      <c r="H412" s="4" t="str">
        <f t="shared" si="26"/>
        <v>No Discount</v>
      </c>
      <c r="I412" s="4">
        <f>IFERROR((Table2[[#This Row],[Sales]]-(Table2[[#This Row],[Sales]]*H412)), Table2[[#This Row],[Sales]])</f>
        <v>238.06</v>
      </c>
      <c r="J412" s="4">
        <f t="shared" si="27"/>
        <v>238.06</v>
      </c>
      <c r="K412" s="1" t="s">
        <v>10</v>
      </c>
      <c r="L412" s="1">
        <v>2.99</v>
      </c>
      <c r="M412" s="10">
        <f t="shared" si="25"/>
        <v>238.06</v>
      </c>
    </row>
    <row r="413" spans="1:13" x14ac:dyDescent="0.2">
      <c r="A413" s="1">
        <v>19207</v>
      </c>
      <c r="B413" s="2">
        <v>40983</v>
      </c>
      <c r="C413" s="1" t="s">
        <v>11</v>
      </c>
      <c r="D413" s="1">
        <v>23</v>
      </c>
      <c r="E413" s="4" t="str">
        <f t="shared" si="24"/>
        <v>Medium</v>
      </c>
      <c r="F413" s="4" t="str">
        <f>VLOOKUP(D413, lookup!$A$3:$B$12, 2, TRUE)</f>
        <v>Medium</v>
      </c>
      <c r="G413" s="1">
        <v>66.02</v>
      </c>
      <c r="H413" s="4" t="str">
        <f t="shared" si="26"/>
        <v>No Discount</v>
      </c>
      <c r="I413" s="4">
        <f>IFERROR((Table2[[#This Row],[Sales]]-(Table2[[#This Row],[Sales]]*H413)), Table2[[#This Row],[Sales]])</f>
        <v>66.02</v>
      </c>
      <c r="J413" s="4">
        <f t="shared" si="27"/>
        <v>66.02</v>
      </c>
      <c r="K413" s="1" t="s">
        <v>10</v>
      </c>
      <c r="L413" s="1">
        <v>0.99</v>
      </c>
      <c r="M413" s="10">
        <f t="shared" si="25"/>
        <v>66.02</v>
      </c>
    </row>
    <row r="414" spans="1:13" x14ac:dyDescent="0.2">
      <c r="A414" s="1">
        <v>17571</v>
      </c>
      <c r="B414" s="2">
        <v>40983</v>
      </c>
      <c r="C414" s="1" t="s">
        <v>11</v>
      </c>
      <c r="D414" s="1">
        <v>32</v>
      </c>
      <c r="E414" s="4" t="str">
        <f t="shared" si="24"/>
        <v>Large</v>
      </c>
      <c r="F414" s="4" t="str">
        <f>VLOOKUP(D414, lookup!$A$3:$B$12, 2, TRUE)</f>
        <v>Large</v>
      </c>
      <c r="G414" s="1">
        <v>102.59</v>
      </c>
      <c r="H414" s="4">
        <f t="shared" si="26"/>
        <v>0.01</v>
      </c>
      <c r="I414" s="4">
        <f>IFERROR((Table2[[#This Row],[Sales]]-(Table2[[#This Row],[Sales]]*H414)), Table2[[#This Row],[Sales]])</f>
        <v>101.5641</v>
      </c>
      <c r="J414" s="4">
        <f t="shared" si="27"/>
        <v>102.59</v>
      </c>
      <c r="K414" s="1" t="s">
        <v>10</v>
      </c>
      <c r="L414" s="1">
        <v>1.58</v>
      </c>
      <c r="M414" s="10">
        <f t="shared" si="25"/>
        <v>102.59</v>
      </c>
    </row>
    <row r="415" spans="1:13" x14ac:dyDescent="0.2">
      <c r="A415" s="1">
        <v>21223</v>
      </c>
      <c r="B415" s="2">
        <v>40983</v>
      </c>
      <c r="C415" s="1" t="s">
        <v>11</v>
      </c>
      <c r="D415" s="1">
        <v>8</v>
      </c>
      <c r="E415" s="4" t="str">
        <f t="shared" si="24"/>
        <v>Small</v>
      </c>
      <c r="F415" s="4" t="str">
        <f>VLOOKUP(D415, lookup!$A$3:$B$12, 2, TRUE)</f>
        <v>Extra Small</v>
      </c>
      <c r="G415" s="1">
        <v>435.29</v>
      </c>
      <c r="H415" s="4" t="str">
        <f t="shared" si="26"/>
        <v>No Discount</v>
      </c>
      <c r="I415" s="4">
        <f>IFERROR((Table2[[#This Row],[Sales]]-(Table2[[#This Row],[Sales]]*H415)), Table2[[#This Row],[Sales]])</f>
        <v>435.29</v>
      </c>
      <c r="J415" s="4">
        <f t="shared" si="27"/>
        <v>435.29</v>
      </c>
      <c r="K415" s="1" t="s">
        <v>10</v>
      </c>
      <c r="L415" s="1">
        <v>18.45</v>
      </c>
      <c r="M415" s="10">
        <f t="shared" si="25"/>
        <v>435.29</v>
      </c>
    </row>
    <row r="416" spans="1:13" x14ac:dyDescent="0.2">
      <c r="A416" s="1">
        <v>21223</v>
      </c>
      <c r="B416" s="2">
        <v>40983</v>
      </c>
      <c r="C416" s="1" t="s">
        <v>11</v>
      </c>
      <c r="D416" s="1">
        <v>3</v>
      </c>
      <c r="E416" s="4" t="str">
        <f t="shared" si="24"/>
        <v>Small</v>
      </c>
      <c r="F416" s="4" t="str">
        <f>VLOOKUP(D416, lookup!$A$3:$B$12, 2, TRUE)</f>
        <v>Mini</v>
      </c>
      <c r="G416" s="1">
        <v>317.95</v>
      </c>
      <c r="H416" s="4" t="str">
        <f t="shared" si="26"/>
        <v>No Discount</v>
      </c>
      <c r="I416" s="4">
        <f>IFERROR((Table2[[#This Row],[Sales]]-(Table2[[#This Row],[Sales]]*H416)), Table2[[#This Row],[Sales]])</f>
        <v>317.95</v>
      </c>
      <c r="J416" s="4">
        <f t="shared" si="27"/>
        <v>317.95</v>
      </c>
      <c r="K416" s="1" t="s">
        <v>13</v>
      </c>
      <c r="L416" s="1">
        <v>26.22</v>
      </c>
      <c r="M416" s="10">
        <f t="shared" si="25"/>
        <v>317.95</v>
      </c>
    </row>
    <row r="417" spans="1:13" x14ac:dyDescent="0.2">
      <c r="A417" s="1">
        <v>17571</v>
      </c>
      <c r="B417" s="2">
        <v>40983</v>
      </c>
      <c r="C417" s="1" t="s">
        <v>11</v>
      </c>
      <c r="D417" s="1">
        <v>50</v>
      </c>
      <c r="E417" s="4" t="str">
        <f t="shared" si="24"/>
        <v>Large</v>
      </c>
      <c r="F417" s="4" t="str">
        <f>VLOOKUP(D417, lookup!$A$3:$B$12, 2, TRUE)</f>
        <v>XXX Large</v>
      </c>
      <c r="G417" s="1">
        <v>1695.65</v>
      </c>
      <c r="H417" s="4">
        <f t="shared" si="26"/>
        <v>0.01</v>
      </c>
      <c r="I417" s="4">
        <f>IFERROR((Table2[[#This Row],[Sales]]-(Table2[[#This Row],[Sales]]*H417)), Table2[[#This Row],[Sales]])</f>
        <v>1678.6935000000001</v>
      </c>
      <c r="J417" s="4">
        <f t="shared" si="27"/>
        <v>1690.15</v>
      </c>
      <c r="K417" s="1" t="s">
        <v>8</v>
      </c>
      <c r="L417" s="1">
        <v>5.5</v>
      </c>
      <c r="M417" s="10">
        <f t="shared" si="25"/>
        <v>1695.65</v>
      </c>
    </row>
    <row r="418" spans="1:13" x14ac:dyDescent="0.2">
      <c r="A418" s="1">
        <v>19207</v>
      </c>
      <c r="B418" s="2">
        <v>40983</v>
      </c>
      <c r="C418" s="1" t="s">
        <v>11</v>
      </c>
      <c r="D418" s="1">
        <v>11</v>
      </c>
      <c r="E418" s="4" t="str">
        <f t="shared" si="24"/>
        <v>Small</v>
      </c>
      <c r="F418" s="4" t="str">
        <f>VLOOKUP(D418, lookup!$A$3:$B$12, 2, TRUE)</f>
        <v>Small</v>
      </c>
      <c r="G418" s="1">
        <v>15.53</v>
      </c>
      <c r="H418" s="4" t="str">
        <f t="shared" si="26"/>
        <v>No Discount</v>
      </c>
      <c r="I418" s="4">
        <f>IFERROR((Table2[[#This Row],[Sales]]-(Table2[[#This Row],[Sales]]*H418)), Table2[[#This Row],[Sales]])</f>
        <v>15.53</v>
      </c>
      <c r="J418" s="4">
        <f t="shared" si="27"/>
        <v>15.53</v>
      </c>
      <c r="K418" s="1" t="s">
        <v>10</v>
      </c>
      <c r="L418" s="1">
        <v>0.7</v>
      </c>
      <c r="M418" s="10">
        <f t="shared" si="25"/>
        <v>15.53</v>
      </c>
    </row>
    <row r="419" spans="1:13" x14ac:dyDescent="0.2">
      <c r="A419" s="1">
        <v>21607</v>
      </c>
      <c r="B419" s="2">
        <v>40983</v>
      </c>
      <c r="C419" s="1" t="s">
        <v>11</v>
      </c>
      <c r="D419" s="1">
        <v>17</v>
      </c>
      <c r="E419" s="4" t="str">
        <f t="shared" si="24"/>
        <v>Medium</v>
      </c>
      <c r="F419" s="4" t="str">
        <f>VLOOKUP(D419, lookup!$A$3:$B$12, 2, TRUE)</f>
        <v>Small-Medium</v>
      </c>
      <c r="G419" s="1">
        <v>618.9</v>
      </c>
      <c r="H419" s="4" t="str">
        <f t="shared" si="26"/>
        <v>No Discount</v>
      </c>
      <c r="I419" s="4">
        <f>IFERROR((Table2[[#This Row],[Sales]]-(Table2[[#This Row],[Sales]]*H419)), Table2[[#This Row],[Sales]])</f>
        <v>618.9</v>
      </c>
      <c r="J419" s="4">
        <f t="shared" si="27"/>
        <v>618.9</v>
      </c>
      <c r="K419" s="1" t="s">
        <v>10</v>
      </c>
      <c r="L419" s="1">
        <v>13.89</v>
      </c>
      <c r="M419" s="10">
        <f t="shared" si="25"/>
        <v>618.9</v>
      </c>
    </row>
    <row r="420" spans="1:13" x14ac:dyDescent="0.2">
      <c r="A420" s="1">
        <v>52995</v>
      </c>
      <c r="B420" s="2">
        <v>40983</v>
      </c>
      <c r="C420" s="1" t="s">
        <v>11</v>
      </c>
      <c r="D420" s="1">
        <v>8</v>
      </c>
      <c r="E420" s="4" t="str">
        <f t="shared" si="24"/>
        <v>Small</v>
      </c>
      <c r="F420" s="4" t="str">
        <f>VLOOKUP(D420, lookup!$A$3:$B$12, 2, TRUE)</f>
        <v>Extra Small</v>
      </c>
      <c r="G420" s="1">
        <v>33.39</v>
      </c>
      <c r="H420" s="4" t="str">
        <f t="shared" si="26"/>
        <v>No Discount</v>
      </c>
      <c r="I420" s="4">
        <f>IFERROR((Table2[[#This Row],[Sales]]-(Table2[[#This Row],[Sales]]*H420)), Table2[[#This Row],[Sales]])</f>
        <v>33.39</v>
      </c>
      <c r="J420" s="4">
        <f t="shared" si="27"/>
        <v>33.39</v>
      </c>
      <c r="K420" s="1" t="s">
        <v>10</v>
      </c>
      <c r="L420" s="1">
        <v>6.27</v>
      </c>
      <c r="M420" s="10">
        <f t="shared" si="25"/>
        <v>33.39</v>
      </c>
    </row>
    <row r="421" spans="1:13" x14ac:dyDescent="0.2">
      <c r="A421" s="1">
        <v>55458</v>
      </c>
      <c r="B421" s="2">
        <v>40984</v>
      </c>
      <c r="C421" s="1" t="s">
        <v>9</v>
      </c>
      <c r="D421" s="1">
        <v>32</v>
      </c>
      <c r="E421" s="4" t="str">
        <f t="shared" si="24"/>
        <v>Large</v>
      </c>
      <c r="F421" s="4" t="str">
        <f>VLOOKUP(D421, lookup!$A$3:$B$12, 2, TRUE)</f>
        <v>Large</v>
      </c>
      <c r="G421" s="1">
        <v>115.78</v>
      </c>
      <c r="H421" s="4">
        <f t="shared" si="26"/>
        <v>0.01</v>
      </c>
      <c r="I421" s="4">
        <f>IFERROR((Table2[[#This Row],[Sales]]-(Table2[[#This Row],[Sales]]*H421)), Table2[[#This Row],[Sales]])</f>
        <v>114.62220000000001</v>
      </c>
      <c r="J421" s="4">
        <f t="shared" si="27"/>
        <v>115.78</v>
      </c>
      <c r="K421" s="1" t="s">
        <v>10</v>
      </c>
      <c r="L421" s="1">
        <v>6.83</v>
      </c>
      <c r="M421" s="10">
        <f t="shared" si="25"/>
        <v>115.78</v>
      </c>
    </row>
    <row r="422" spans="1:13" x14ac:dyDescent="0.2">
      <c r="A422" s="1">
        <v>4515</v>
      </c>
      <c r="B422" s="2">
        <v>40984</v>
      </c>
      <c r="C422" s="1" t="s">
        <v>12</v>
      </c>
      <c r="D422" s="1">
        <v>7</v>
      </c>
      <c r="E422" s="4" t="str">
        <f t="shared" si="24"/>
        <v>Small</v>
      </c>
      <c r="F422" s="4" t="str">
        <f>VLOOKUP(D422, lookup!$A$3:$B$12, 2, TRUE)</f>
        <v>Extra Small</v>
      </c>
      <c r="G422" s="1">
        <v>887.94</v>
      </c>
      <c r="H422" s="4" t="str">
        <f t="shared" si="26"/>
        <v>No Discount</v>
      </c>
      <c r="I422" s="4">
        <f>IFERROR((Table2[[#This Row],[Sales]]-(Table2[[#This Row],[Sales]]*H422)), Table2[[#This Row],[Sales]])</f>
        <v>887.94</v>
      </c>
      <c r="J422" s="4">
        <f t="shared" si="27"/>
        <v>887.94</v>
      </c>
      <c r="K422" s="1" t="s">
        <v>10</v>
      </c>
      <c r="L422" s="1">
        <v>7.11</v>
      </c>
      <c r="M422" s="10">
        <f t="shared" si="25"/>
        <v>887.94</v>
      </c>
    </row>
    <row r="423" spans="1:13" x14ac:dyDescent="0.2">
      <c r="A423" s="1">
        <v>18112</v>
      </c>
      <c r="B423" s="2">
        <v>40984</v>
      </c>
      <c r="C423" s="1" t="s">
        <v>11</v>
      </c>
      <c r="D423" s="1">
        <v>13</v>
      </c>
      <c r="E423" s="4" t="str">
        <f t="shared" si="24"/>
        <v>Small</v>
      </c>
      <c r="F423" s="4" t="str">
        <f>VLOOKUP(D423, lookup!$A$3:$B$12, 2, TRUE)</f>
        <v>Small</v>
      </c>
      <c r="G423" s="1">
        <v>83.31</v>
      </c>
      <c r="H423" s="4" t="str">
        <f t="shared" si="26"/>
        <v>No Discount</v>
      </c>
      <c r="I423" s="4">
        <f>IFERROR((Table2[[#This Row],[Sales]]-(Table2[[#This Row],[Sales]]*H423)), Table2[[#This Row],[Sales]])</f>
        <v>83.31</v>
      </c>
      <c r="J423" s="4">
        <f t="shared" si="27"/>
        <v>83.31</v>
      </c>
      <c r="K423" s="1" t="s">
        <v>10</v>
      </c>
      <c r="L423" s="1">
        <v>1.34</v>
      </c>
      <c r="M423" s="10">
        <f t="shared" si="25"/>
        <v>83.31</v>
      </c>
    </row>
    <row r="424" spans="1:13" x14ac:dyDescent="0.2">
      <c r="A424" s="1">
        <v>55458</v>
      </c>
      <c r="B424" s="2">
        <v>40984</v>
      </c>
      <c r="C424" s="1" t="s">
        <v>9</v>
      </c>
      <c r="D424" s="1">
        <v>13</v>
      </c>
      <c r="E424" s="4" t="str">
        <f t="shared" si="24"/>
        <v>Small</v>
      </c>
      <c r="F424" s="4" t="str">
        <f>VLOOKUP(D424, lookup!$A$3:$B$12, 2, TRUE)</f>
        <v>Small</v>
      </c>
      <c r="G424" s="1">
        <v>210.22</v>
      </c>
      <c r="H424" s="4" t="str">
        <f t="shared" si="26"/>
        <v>No Discount</v>
      </c>
      <c r="I424" s="4">
        <f>IFERROR((Table2[[#This Row],[Sales]]-(Table2[[#This Row],[Sales]]*H424)), Table2[[#This Row],[Sales]])</f>
        <v>210.22</v>
      </c>
      <c r="J424" s="4">
        <f t="shared" si="27"/>
        <v>210.22</v>
      </c>
      <c r="K424" s="1" t="s">
        <v>10</v>
      </c>
      <c r="L424" s="1">
        <v>7.69</v>
      </c>
      <c r="M424" s="10">
        <f t="shared" si="25"/>
        <v>210.22</v>
      </c>
    </row>
    <row r="425" spans="1:13" x14ac:dyDescent="0.2">
      <c r="A425" s="1">
        <v>55268</v>
      </c>
      <c r="B425" s="2">
        <v>40985</v>
      </c>
      <c r="C425" s="1" t="s">
        <v>9</v>
      </c>
      <c r="D425" s="1">
        <v>11</v>
      </c>
      <c r="E425" s="4" t="str">
        <f t="shared" si="24"/>
        <v>Small</v>
      </c>
      <c r="F425" s="4" t="str">
        <f>VLOOKUP(D425, lookup!$A$3:$B$12, 2, TRUE)</f>
        <v>Small</v>
      </c>
      <c r="G425" s="1">
        <v>61.46</v>
      </c>
      <c r="H425" s="4" t="str">
        <f t="shared" si="26"/>
        <v>No Discount</v>
      </c>
      <c r="I425" s="4">
        <f>IFERROR((Table2[[#This Row],[Sales]]-(Table2[[#This Row],[Sales]]*H425)), Table2[[#This Row],[Sales]])</f>
        <v>61.46</v>
      </c>
      <c r="J425" s="4">
        <f t="shared" si="27"/>
        <v>61.46</v>
      </c>
      <c r="K425" s="1" t="s">
        <v>8</v>
      </c>
      <c r="L425" s="1">
        <v>4.93</v>
      </c>
      <c r="M425" s="10">
        <f t="shared" si="25"/>
        <v>61.46</v>
      </c>
    </row>
    <row r="426" spans="1:13" x14ac:dyDescent="0.2">
      <c r="A426" s="1">
        <v>49953</v>
      </c>
      <c r="B426" s="2">
        <v>40985</v>
      </c>
      <c r="C426" s="1" t="s">
        <v>11</v>
      </c>
      <c r="D426" s="1">
        <v>36</v>
      </c>
      <c r="E426" s="4" t="str">
        <f t="shared" si="24"/>
        <v>Large</v>
      </c>
      <c r="F426" s="4" t="str">
        <f>VLOOKUP(D426, lookup!$A$3:$B$12, 2, TRUE)</f>
        <v>Extra Large</v>
      </c>
      <c r="G426" s="1">
        <v>242.13</v>
      </c>
      <c r="H426" s="4">
        <f t="shared" si="26"/>
        <v>0.01</v>
      </c>
      <c r="I426" s="4">
        <f>IFERROR((Table2[[#This Row],[Sales]]-(Table2[[#This Row],[Sales]]*H426)), Table2[[#This Row],[Sales]])</f>
        <v>239.70869999999999</v>
      </c>
      <c r="J426" s="4">
        <f t="shared" si="27"/>
        <v>235.53</v>
      </c>
      <c r="K426" s="1" t="s">
        <v>8</v>
      </c>
      <c r="L426" s="1">
        <v>6.6</v>
      </c>
      <c r="M426" s="10">
        <f t="shared" si="25"/>
        <v>242.13</v>
      </c>
    </row>
    <row r="427" spans="1:13" x14ac:dyDescent="0.2">
      <c r="A427" s="1">
        <v>24672</v>
      </c>
      <c r="B427" s="2">
        <v>40985</v>
      </c>
      <c r="C427" s="1" t="s">
        <v>14</v>
      </c>
      <c r="D427" s="1">
        <v>5</v>
      </c>
      <c r="E427" s="4" t="str">
        <f t="shared" si="24"/>
        <v>Small</v>
      </c>
      <c r="F427" s="4" t="str">
        <f>VLOOKUP(D427, lookup!$A$3:$B$12, 2, TRUE)</f>
        <v>Mini</v>
      </c>
      <c r="G427" s="1">
        <v>44.17</v>
      </c>
      <c r="H427" s="4" t="str">
        <f t="shared" si="26"/>
        <v>No Discount</v>
      </c>
      <c r="I427" s="4">
        <f>IFERROR((Table2[[#This Row],[Sales]]-(Table2[[#This Row],[Sales]]*H427)), Table2[[#This Row],[Sales]])</f>
        <v>44.17</v>
      </c>
      <c r="J427" s="4">
        <f t="shared" si="27"/>
        <v>44.17</v>
      </c>
      <c r="K427" s="1" t="s">
        <v>10</v>
      </c>
      <c r="L427" s="1">
        <v>4</v>
      </c>
      <c r="M427" s="10">
        <f t="shared" si="25"/>
        <v>44.17</v>
      </c>
    </row>
    <row r="428" spans="1:13" x14ac:dyDescent="0.2">
      <c r="A428" s="1">
        <v>49953</v>
      </c>
      <c r="B428" s="2">
        <v>40985</v>
      </c>
      <c r="C428" s="1" t="s">
        <v>11</v>
      </c>
      <c r="D428" s="1">
        <v>18</v>
      </c>
      <c r="E428" s="4" t="str">
        <f t="shared" si="24"/>
        <v>Medium</v>
      </c>
      <c r="F428" s="4" t="str">
        <f>VLOOKUP(D428, lookup!$A$3:$B$12, 2, TRUE)</f>
        <v>Small-Medium</v>
      </c>
      <c r="G428" s="1">
        <v>283.5</v>
      </c>
      <c r="H428" s="4" t="str">
        <f t="shared" si="26"/>
        <v>No Discount</v>
      </c>
      <c r="I428" s="4">
        <f>IFERROR((Table2[[#This Row],[Sales]]-(Table2[[#This Row],[Sales]]*H428)), Table2[[#This Row],[Sales]])</f>
        <v>283.5</v>
      </c>
      <c r="J428" s="4">
        <f t="shared" si="27"/>
        <v>283.5</v>
      </c>
      <c r="K428" s="1" t="s">
        <v>10</v>
      </c>
      <c r="L428" s="1">
        <v>6.5</v>
      </c>
      <c r="M428" s="10">
        <f t="shared" si="25"/>
        <v>283.5</v>
      </c>
    </row>
    <row r="429" spans="1:13" x14ac:dyDescent="0.2">
      <c r="A429" s="1">
        <v>24672</v>
      </c>
      <c r="B429" s="2">
        <v>40985</v>
      </c>
      <c r="C429" s="1" t="s">
        <v>14</v>
      </c>
      <c r="D429" s="1">
        <v>37</v>
      </c>
      <c r="E429" s="4" t="str">
        <f t="shared" si="24"/>
        <v>Large</v>
      </c>
      <c r="F429" s="4" t="str">
        <f>VLOOKUP(D429, lookup!$A$3:$B$12, 2, TRUE)</f>
        <v>Extra Large</v>
      </c>
      <c r="G429" s="1">
        <v>192.92</v>
      </c>
      <c r="H429" s="4">
        <f t="shared" si="26"/>
        <v>0.01</v>
      </c>
      <c r="I429" s="4">
        <f>IFERROR((Table2[[#This Row],[Sales]]-(Table2[[#This Row],[Sales]]*H429)), Table2[[#This Row],[Sales]])</f>
        <v>190.99079999999998</v>
      </c>
      <c r="J429" s="4">
        <f t="shared" si="27"/>
        <v>191.97</v>
      </c>
      <c r="K429" s="1" t="s">
        <v>10</v>
      </c>
      <c r="L429" s="1">
        <v>0.95</v>
      </c>
      <c r="M429" s="10">
        <f t="shared" si="25"/>
        <v>192.92</v>
      </c>
    </row>
    <row r="430" spans="1:13" x14ac:dyDescent="0.2">
      <c r="A430" s="1">
        <v>11202</v>
      </c>
      <c r="B430" s="2">
        <v>40985</v>
      </c>
      <c r="C430" s="1" t="s">
        <v>14</v>
      </c>
      <c r="D430" s="1">
        <v>8</v>
      </c>
      <c r="E430" s="4" t="str">
        <f t="shared" si="24"/>
        <v>Small</v>
      </c>
      <c r="F430" s="4" t="str">
        <f>VLOOKUP(D430, lookup!$A$3:$B$12, 2, TRUE)</f>
        <v>Extra Small</v>
      </c>
      <c r="G430" s="1">
        <v>339.81</v>
      </c>
      <c r="H430" s="4" t="str">
        <f t="shared" si="26"/>
        <v>No Discount</v>
      </c>
      <c r="I430" s="4">
        <f>IFERROR((Table2[[#This Row],[Sales]]-(Table2[[#This Row],[Sales]]*H430)), Table2[[#This Row],[Sales]])</f>
        <v>339.81</v>
      </c>
      <c r="J430" s="4">
        <f t="shared" si="27"/>
        <v>339.81</v>
      </c>
      <c r="K430" s="1" t="s">
        <v>10</v>
      </c>
      <c r="L430" s="1">
        <v>2.99</v>
      </c>
      <c r="M430" s="10">
        <f t="shared" si="25"/>
        <v>339.81</v>
      </c>
    </row>
    <row r="431" spans="1:13" x14ac:dyDescent="0.2">
      <c r="A431" s="1">
        <v>24672</v>
      </c>
      <c r="B431" s="2">
        <v>40985</v>
      </c>
      <c r="C431" s="1" t="s">
        <v>14</v>
      </c>
      <c r="D431" s="1">
        <v>37</v>
      </c>
      <c r="E431" s="4" t="str">
        <f t="shared" si="24"/>
        <v>Large</v>
      </c>
      <c r="F431" s="4" t="str">
        <f>VLOOKUP(D431, lookup!$A$3:$B$12, 2, TRUE)</f>
        <v>Extra Large</v>
      </c>
      <c r="G431" s="1">
        <v>10532.94</v>
      </c>
      <c r="H431" s="4">
        <f t="shared" si="26"/>
        <v>0.01</v>
      </c>
      <c r="I431" s="4">
        <f>IFERROR((Table2[[#This Row],[Sales]]-(Table2[[#This Row],[Sales]]*H431)), Table2[[#This Row],[Sales]])</f>
        <v>10427.6106</v>
      </c>
      <c r="J431" s="4">
        <f t="shared" si="27"/>
        <v>10497.94</v>
      </c>
      <c r="K431" s="1" t="s">
        <v>10</v>
      </c>
      <c r="L431" s="1">
        <v>35</v>
      </c>
      <c r="M431" s="10">
        <f t="shared" si="25"/>
        <v>10532.94</v>
      </c>
    </row>
    <row r="432" spans="1:13" x14ac:dyDescent="0.2">
      <c r="A432" s="1">
        <v>322</v>
      </c>
      <c r="B432" s="2">
        <v>40986</v>
      </c>
      <c r="C432" s="1" t="s">
        <v>12</v>
      </c>
      <c r="D432" s="1">
        <v>46</v>
      </c>
      <c r="E432" s="4" t="str">
        <f t="shared" si="24"/>
        <v>Large</v>
      </c>
      <c r="F432" s="4" t="str">
        <f>VLOOKUP(D432, lookup!$A$3:$B$12, 2, TRUE)</f>
        <v>XXX Large</v>
      </c>
      <c r="G432" s="1">
        <v>281</v>
      </c>
      <c r="H432" s="4">
        <f t="shared" si="26"/>
        <v>0.01</v>
      </c>
      <c r="I432" s="4">
        <f>IFERROR((Table2[[#This Row],[Sales]]-(Table2[[#This Row],[Sales]]*H432)), Table2[[#This Row],[Sales]])</f>
        <v>278.19</v>
      </c>
      <c r="J432" s="4">
        <f t="shared" si="27"/>
        <v>270.95</v>
      </c>
      <c r="K432" s="1" t="s">
        <v>10</v>
      </c>
      <c r="L432" s="1">
        <v>10.050000000000001</v>
      </c>
      <c r="M432" s="10">
        <f t="shared" si="25"/>
        <v>281</v>
      </c>
    </row>
    <row r="433" spans="1:13" x14ac:dyDescent="0.2">
      <c r="A433" s="1">
        <v>322</v>
      </c>
      <c r="B433" s="2">
        <v>40986</v>
      </c>
      <c r="C433" s="1" t="s">
        <v>12</v>
      </c>
      <c r="D433" s="1">
        <v>20</v>
      </c>
      <c r="E433" s="4" t="str">
        <f t="shared" si="24"/>
        <v>Medium</v>
      </c>
      <c r="F433" s="4" t="str">
        <f>VLOOKUP(D433, lookup!$A$3:$B$12, 2, TRUE)</f>
        <v>Small-Medium</v>
      </c>
      <c r="G433" s="1">
        <v>2634.8555000000001</v>
      </c>
      <c r="H433" s="4" t="str">
        <f t="shared" si="26"/>
        <v>No Discount</v>
      </c>
      <c r="I433" s="4">
        <f>IFERROR((Table2[[#This Row],[Sales]]-(Table2[[#This Row],[Sales]]*H433)), Table2[[#This Row],[Sales]])</f>
        <v>2634.8555000000001</v>
      </c>
      <c r="J433" s="4">
        <f t="shared" si="27"/>
        <v>2634.8555000000001</v>
      </c>
      <c r="K433" s="1" t="s">
        <v>10</v>
      </c>
      <c r="L433" s="1">
        <v>8.08</v>
      </c>
      <c r="M433" s="10">
        <f t="shared" si="25"/>
        <v>2634.8555000000001</v>
      </c>
    </row>
    <row r="434" spans="1:13" x14ac:dyDescent="0.2">
      <c r="A434" s="1">
        <v>26660</v>
      </c>
      <c r="B434" s="2">
        <v>40986</v>
      </c>
      <c r="C434" s="1" t="s">
        <v>14</v>
      </c>
      <c r="D434" s="1">
        <v>1</v>
      </c>
      <c r="E434" s="4" t="str">
        <f t="shared" si="24"/>
        <v>Small</v>
      </c>
      <c r="F434" s="4" t="str">
        <f>VLOOKUP(D434, lookup!$A$3:$B$12, 2, TRUE)</f>
        <v>Mini</v>
      </c>
      <c r="G434" s="1">
        <v>10.23</v>
      </c>
      <c r="H434" s="4" t="str">
        <f t="shared" si="26"/>
        <v>No Discount</v>
      </c>
      <c r="I434" s="4">
        <f>IFERROR((Table2[[#This Row],[Sales]]-(Table2[[#This Row],[Sales]]*H434)), Table2[[#This Row],[Sales]])</f>
        <v>10.23</v>
      </c>
      <c r="J434" s="4">
        <f t="shared" si="27"/>
        <v>10.23</v>
      </c>
      <c r="K434" s="1" t="s">
        <v>10</v>
      </c>
      <c r="L434" s="1">
        <v>2.0099999999999998</v>
      </c>
      <c r="M434" s="10">
        <f t="shared" si="25"/>
        <v>10.23</v>
      </c>
    </row>
    <row r="435" spans="1:13" x14ac:dyDescent="0.2">
      <c r="A435" s="1">
        <v>1856</v>
      </c>
      <c r="B435" s="2">
        <v>40987</v>
      </c>
      <c r="C435" s="1" t="s">
        <v>11</v>
      </c>
      <c r="D435" s="1">
        <v>44</v>
      </c>
      <c r="E435" s="4" t="str">
        <f t="shared" si="24"/>
        <v>Large</v>
      </c>
      <c r="F435" s="4" t="str">
        <f>VLOOKUP(D435, lookup!$A$3:$B$12, 2, TRUE)</f>
        <v>XX Large</v>
      </c>
      <c r="G435" s="1">
        <v>4283.2349999999997</v>
      </c>
      <c r="H435" s="4">
        <f t="shared" si="26"/>
        <v>0.01</v>
      </c>
      <c r="I435" s="4">
        <f>IFERROR((Table2[[#This Row],[Sales]]-(Table2[[#This Row],[Sales]]*H435)), Table2[[#This Row],[Sales]])</f>
        <v>4240.40265</v>
      </c>
      <c r="J435" s="4">
        <f t="shared" si="27"/>
        <v>4274.4349999999995</v>
      </c>
      <c r="K435" s="1" t="s">
        <v>10</v>
      </c>
      <c r="L435" s="1">
        <v>8.8000000000000007</v>
      </c>
      <c r="M435" s="10">
        <f t="shared" si="25"/>
        <v>4283.2349999999997</v>
      </c>
    </row>
    <row r="436" spans="1:13" x14ac:dyDescent="0.2">
      <c r="A436" s="1">
        <v>24865</v>
      </c>
      <c r="B436" s="2">
        <v>40987</v>
      </c>
      <c r="C436" s="1" t="s">
        <v>9</v>
      </c>
      <c r="D436" s="1">
        <v>46</v>
      </c>
      <c r="E436" s="4" t="str">
        <f t="shared" si="24"/>
        <v>Large</v>
      </c>
      <c r="F436" s="4" t="str">
        <f>VLOOKUP(D436, lookup!$A$3:$B$12, 2, TRUE)</f>
        <v>XXX Large</v>
      </c>
      <c r="G436" s="1">
        <v>175.23</v>
      </c>
      <c r="H436" s="4">
        <f t="shared" si="26"/>
        <v>0.01</v>
      </c>
      <c r="I436" s="4">
        <f>IFERROR((Table2[[#This Row],[Sales]]-(Table2[[#This Row],[Sales]]*H436)), Table2[[#This Row],[Sales]])</f>
        <v>173.4777</v>
      </c>
      <c r="J436" s="4">
        <f t="shared" si="27"/>
        <v>172.73</v>
      </c>
      <c r="K436" s="1" t="s">
        <v>10</v>
      </c>
      <c r="L436" s="1">
        <v>2.5</v>
      </c>
      <c r="M436" s="10">
        <f t="shared" si="25"/>
        <v>175.23</v>
      </c>
    </row>
    <row r="437" spans="1:13" x14ac:dyDescent="0.2">
      <c r="A437" s="1">
        <v>1856</v>
      </c>
      <c r="B437" s="2">
        <v>40987</v>
      </c>
      <c r="C437" s="1" t="s">
        <v>11</v>
      </c>
      <c r="D437" s="1">
        <v>43</v>
      </c>
      <c r="E437" s="4" t="str">
        <f t="shared" si="24"/>
        <v>Large</v>
      </c>
      <c r="F437" s="4" t="str">
        <f>VLOOKUP(D437, lookup!$A$3:$B$12, 2, TRUE)</f>
        <v>XX Large</v>
      </c>
      <c r="G437" s="1">
        <v>4374.6864999999998</v>
      </c>
      <c r="H437" s="4">
        <f t="shared" si="26"/>
        <v>0.01</v>
      </c>
      <c r="I437" s="4">
        <f>IFERROR((Table2[[#This Row],[Sales]]-(Table2[[#This Row],[Sales]]*H437)), Table2[[#This Row],[Sales]])</f>
        <v>4330.9396349999997</v>
      </c>
      <c r="J437" s="4">
        <f t="shared" si="27"/>
        <v>4366.6064999999999</v>
      </c>
      <c r="K437" s="1" t="s">
        <v>10</v>
      </c>
      <c r="L437" s="1">
        <v>8.08</v>
      </c>
      <c r="M437" s="10">
        <f t="shared" si="25"/>
        <v>4374.6864999999998</v>
      </c>
    </row>
    <row r="438" spans="1:13" x14ac:dyDescent="0.2">
      <c r="A438" s="1">
        <v>324</v>
      </c>
      <c r="B438" s="2">
        <v>40987</v>
      </c>
      <c r="C438" s="1" t="s">
        <v>12</v>
      </c>
      <c r="D438" s="1">
        <v>25</v>
      </c>
      <c r="E438" s="4" t="str">
        <f t="shared" si="24"/>
        <v>Medium</v>
      </c>
      <c r="F438" s="4" t="str">
        <f>VLOOKUP(D438, lookup!$A$3:$B$12, 2, TRUE)</f>
        <v>Medium</v>
      </c>
      <c r="G438" s="1">
        <v>3872.634</v>
      </c>
      <c r="H438" s="4" t="str">
        <f t="shared" si="26"/>
        <v>No Discount</v>
      </c>
      <c r="I438" s="4">
        <f>IFERROR((Table2[[#This Row],[Sales]]-(Table2[[#This Row],[Sales]]*H438)), Table2[[#This Row],[Sales]])</f>
        <v>3872.634</v>
      </c>
      <c r="J438" s="4">
        <f t="shared" si="27"/>
        <v>3872.634</v>
      </c>
      <c r="K438" s="1" t="s">
        <v>10</v>
      </c>
      <c r="L438" s="1">
        <v>13.99</v>
      </c>
      <c r="M438" s="10">
        <f t="shared" si="25"/>
        <v>3872.634</v>
      </c>
    </row>
    <row r="439" spans="1:13" x14ac:dyDescent="0.2">
      <c r="A439" s="1">
        <v>54534</v>
      </c>
      <c r="B439" s="2">
        <v>40987</v>
      </c>
      <c r="C439" s="1" t="s">
        <v>11</v>
      </c>
      <c r="D439" s="1">
        <v>16</v>
      </c>
      <c r="E439" s="4" t="str">
        <f t="shared" si="24"/>
        <v>Medium</v>
      </c>
      <c r="F439" s="4" t="str">
        <f>VLOOKUP(D439, lookup!$A$3:$B$12, 2, TRUE)</f>
        <v>Small-Medium</v>
      </c>
      <c r="G439" s="1">
        <v>124.71</v>
      </c>
      <c r="H439" s="4" t="str">
        <f t="shared" si="26"/>
        <v>No Discount</v>
      </c>
      <c r="I439" s="4">
        <f>IFERROR((Table2[[#This Row],[Sales]]-(Table2[[#This Row],[Sales]]*H439)), Table2[[#This Row],[Sales]])</f>
        <v>124.71</v>
      </c>
      <c r="J439" s="4">
        <f t="shared" si="27"/>
        <v>124.71</v>
      </c>
      <c r="K439" s="1" t="s">
        <v>10</v>
      </c>
      <c r="L439" s="1">
        <v>5.96</v>
      </c>
      <c r="M439" s="10">
        <f t="shared" si="25"/>
        <v>124.71</v>
      </c>
    </row>
    <row r="440" spans="1:13" x14ac:dyDescent="0.2">
      <c r="A440" s="1">
        <v>1856</v>
      </c>
      <c r="B440" s="2">
        <v>40987</v>
      </c>
      <c r="C440" s="1" t="s">
        <v>11</v>
      </c>
      <c r="D440" s="1">
        <v>24</v>
      </c>
      <c r="E440" s="4" t="str">
        <f t="shared" si="24"/>
        <v>Medium</v>
      </c>
      <c r="F440" s="4" t="str">
        <f>VLOOKUP(D440, lookup!$A$3:$B$12, 2, TRUE)</f>
        <v>Medium</v>
      </c>
      <c r="G440" s="1">
        <v>1449.3</v>
      </c>
      <c r="H440" s="4" t="str">
        <f t="shared" si="26"/>
        <v>No Discount</v>
      </c>
      <c r="I440" s="4">
        <f>IFERROR((Table2[[#This Row],[Sales]]-(Table2[[#This Row],[Sales]]*H440)), Table2[[#This Row],[Sales]])</f>
        <v>1449.3</v>
      </c>
      <c r="J440" s="4">
        <f t="shared" si="27"/>
        <v>1449.3</v>
      </c>
      <c r="K440" s="1" t="s">
        <v>10</v>
      </c>
      <c r="L440" s="1">
        <v>49</v>
      </c>
      <c r="M440" s="10">
        <f t="shared" si="25"/>
        <v>1449.3</v>
      </c>
    </row>
    <row r="441" spans="1:13" x14ac:dyDescent="0.2">
      <c r="A441" s="1">
        <v>58051</v>
      </c>
      <c r="B441" s="2">
        <v>40988</v>
      </c>
      <c r="C441" s="1" t="s">
        <v>9</v>
      </c>
      <c r="D441" s="1">
        <v>6</v>
      </c>
      <c r="E441" s="4" t="str">
        <f t="shared" si="24"/>
        <v>Small</v>
      </c>
      <c r="F441" s="4" t="str">
        <f>VLOOKUP(D441, lookup!$A$3:$B$12, 2, TRUE)</f>
        <v>Extra Small</v>
      </c>
      <c r="G441" s="1">
        <v>256.60000000000002</v>
      </c>
      <c r="H441" s="4" t="str">
        <f t="shared" si="26"/>
        <v>No Discount</v>
      </c>
      <c r="I441" s="4">
        <f>IFERROR((Table2[[#This Row],[Sales]]-(Table2[[#This Row],[Sales]]*H441)), Table2[[#This Row],[Sales]])</f>
        <v>256.60000000000002</v>
      </c>
      <c r="J441" s="4">
        <f t="shared" si="27"/>
        <v>256.60000000000002</v>
      </c>
      <c r="K441" s="1" t="s">
        <v>10</v>
      </c>
      <c r="L441" s="1">
        <v>7.12</v>
      </c>
      <c r="M441" s="10">
        <f t="shared" si="25"/>
        <v>256.60000000000002</v>
      </c>
    </row>
    <row r="442" spans="1:13" x14ac:dyDescent="0.2">
      <c r="A442" s="1">
        <v>55073</v>
      </c>
      <c r="B442" s="2">
        <v>40988</v>
      </c>
      <c r="C442" s="1" t="s">
        <v>7</v>
      </c>
      <c r="D442" s="1">
        <v>40</v>
      </c>
      <c r="E442" s="4" t="str">
        <f t="shared" si="24"/>
        <v>Large</v>
      </c>
      <c r="F442" s="4" t="str">
        <f>VLOOKUP(D442, lookup!$A$3:$B$12, 2, TRUE)</f>
        <v>Extra Large</v>
      </c>
      <c r="G442" s="1">
        <v>2376.7105000000001</v>
      </c>
      <c r="H442" s="4">
        <f t="shared" si="26"/>
        <v>0.01</v>
      </c>
      <c r="I442" s="4">
        <f>IFERROR((Table2[[#This Row],[Sales]]-(Table2[[#This Row],[Sales]]*H442)), Table2[[#This Row],[Sales]])</f>
        <v>2352.9433950000002</v>
      </c>
      <c r="J442" s="4">
        <f t="shared" si="27"/>
        <v>2372.7205000000004</v>
      </c>
      <c r="K442" s="1" t="s">
        <v>10</v>
      </c>
      <c r="L442" s="1">
        <v>3.99</v>
      </c>
      <c r="M442" s="10">
        <f t="shared" si="25"/>
        <v>2376.7105000000001</v>
      </c>
    </row>
    <row r="443" spans="1:13" x14ac:dyDescent="0.2">
      <c r="A443" s="1">
        <v>26535</v>
      </c>
      <c r="B443" s="2">
        <v>40988</v>
      </c>
      <c r="C443" s="1" t="s">
        <v>11</v>
      </c>
      <c r="D443" s="1">
        <v>33</v>
      </c>
      <c r="E443" s="4" t="str">
        <f t="shared" si="24"/>
        <v>Large</v>
      </c>
      <c r="F443" s="4" t="str">
        <f>VLOOKUP(D443, lookup!$A$3:$B$12, 2, TRUE)</f>
        <v>Large</v>
      </c>
      <c r="G443" s="1">
        <v>141.69999999999999</v>
      </c>
      <c r="H443" s="4">
        <f t="shared" si="26"/>
        <v>0.01</v>
      </c>
      <c r="I443" s="4">
        <f>IFERROR((Table2[[#This Row],[Sales]]-(Table2[[#This Row],[Sales]]*H443)), Table2[[#This Row],[Sales]])</f>
        <v>140.28299999999999</v>
      </c>
      <c r="J443" s="4">
        <f t="shared" si="27"/>
        <v>141.69999999999999</v>
      </c>
      <c r="K443" s="1" t="s">
        <v>10</v>
      </c>
      <c r="L443" s="1">
        <v>5.26</v>
      </c>
      <c r="M443" s="10">
        <f t="shared" si="25"/>
        <v>141.69999999999999</v>
      </c>
    </row>
    <row r="444" spans="1:13" x14ac:dyDescent="0.2">
      <c r="A444" s="1">
        <v>30051</v>
      </c>
      <c r="B444" s="2">
        <v>40988</v>
      </c>
      <c r="C444" s="1" t="s">
        <v>11</v>
      </c>
      <c r="D444" s="1">
        <v>42</v>
      </c>
      <c r="E444" s="4" t="str">
        <f t="shared" si="24"/>
        <v>Large</v>
      </c>
      <c r="F444" s="4" t="str">
        <f>VLOOKUP(D444, lookup!$A$3:$B$12, 2, TRUE)</f>
        <v>XX Large</v>
      </c>
      <c r="G444" s="1">
        <v>243.06</v>
      </c>
      <c r="H444" s="4">
        <f t="shared" si="26"/>
        <v>0.01</v>
      </c>
      <c r="I444" s="4">
        <f>IFERROR((Table2[[#This Row],[Sales]]-(Table2[[#This Row],[Sales]]*H444)), Table2[[#This Row],[Sales]])</f>
        <v>240.6294</v>
      </c>
      <c r="J444" s="4">
        <f t="shared" si="27"/>
        <v>240.79</v>
      </c>
      <c r="K444" s="1" t="s">
        <v>10</v>
      </c>
      <c r="L444" s="1">
        <v>2.27</v>
      </c>
      <c r="M444" s="10">
        <f t="shared" si="25"/>
        <v>243.06</v>
      </c>
    </row>
    <row r="445" spans="1:13" x14ac:dyDescent="0.2">
      <c r="A445" s="1">
        <v>49510</v>
      </c>
      <c r="B445" s="2">
        <v>40988</v>
      </c>
      <c r="C445" s="1" t="s">
        <v>12</v>
      </c>
      <c r="D445" s="1">
        <v>16</v>
      </c>
      <c r="E445" s="4" t="str">
        <f t="shared" si="24"/>
        <v>Medium</v>
      </c>
      <c r="F445" s="4" t="str">
        <f>VLOOKUP(D445, lookup!$A$3:$B$12, 2, TRUE)</f>
        <v>Small-Medium</v>
      </c>
      <c r="G445" s="1">
        <v>44.1</v>
      </c>
      <c r="H445" s="4" t="str">
        <f t="shared" si="26"/>
        <v>No Discount</v>
      </c>
      <c r="I445" s="4">
        <f>IFERROR((Table2[[#This Row],[Sales]]-(Table2[[#This Row],[Sales]]*H445)), Table2[[#This Row],[Sales]])</f>
        <v>44.1</v>
      </c>
      <c r="J445" s="4">
        <f t="shared" si="27"/>
        <v>44.1</v>
      </c>
      <c r="K445" s="1" t="s">
        <v>10</v>
      </c>
      <c r="L445" s="1">
        <v>1.3</v>
      </c>
      <c r="M445" s="10">
        <f t="shared" si="25"/>
        <v>44.1</v>
      </c>
    </row>
    <row r="446" spans="1:13" x14ac:dyDescent="0.2">
      <c r="A446" s="1">
        <v>31586</v>
      </c>
      <c r="B446" s="2">
        <v>40989</v>
      </c>
      <c r="C446" s="1" t="s">
        <v>7</v>
      </c>
      <c r="D446" s="1">
        <v>25</v>
      </c>
      <c r="E446" s="4" t="str">
        <f t="shared" si="24"/>
        <v>Medium</v>
      </c>
      <c r="F446" s="4" t="str">
        <f>VLOOKUP(D446, lookup!$A$3:$B$12, 2, TRUE)</f>
        <v>Medium</v>
      </c>
      <c r="G446" s="1">
        <v>4390.0290000000005</v>
      </c>
      <c r="H446" s="4" t="str">
        <f t="shared" si="26"/>
        <v>No Discount</v>
      </c>
      <c r="I446" s="4">
        <f>IFERROR((Table2[[#This Row],[Sales]]-(Table2[[#This Row],[Sales]]*H446)), Table2[[#This Row],[Sales]])</f>
        <v>4390.0290000000005</v>
      </c>
      <c r="J446" s="4">
        <f t="shared" si="27"/>
        <v>4390.0290000000005</v>
      </c>
      <c r="K446" s="1" t="s">
        <v>8</v>
      </c>
      <c r="L446" s="1">
        <v>5.26</v>
      </c>
      <c r="M446" s="10">
        <f t="shared" si="25"/>
        <v>4390.0290000000005</v>
      </c>
    </row>
    <row r="447" spans="1:13" x14ac:dyDescent="0.2">
      <c r="A447" s="1">
        <v>4705</v>
      </c>
      <c r="B447" s="2">
        <v>40989</v>
      </c>
      <c r="C447" s="1" t="s">
        <v>11</v>
      </c>
      <c r="D447" s="1">
        <v>16</v>
      </c>
      <c r="E447" s="4" t="str">
        <f t="shared" si="24"/>
        <v>Medium</v>
      </c>
      <c r="F447" s="4" t="str">
        <f>VLOOKUP(D447, lookup!$A$3:$B$12, 2, TRUE)</f>
        <v>Small-Medium</v>
      </c>
      <c r="G447" s="1">
        <v>123.85</v>
      </c>
      <c r="H447" s="4" t="str">
        <f t="shared" si="26"/>
        <v>No Discount</v>
      </c>
      <c r="I447" s="4">
        <f>IFERROR((Table2[[#This Row],[Sales]]-(Table2[[#This Row],[Sales]]*H447)), Table2[[#This Row],[Sales]])</f>
        <v>123.85</v>
      </c>
      <c r="J447" s="4">
        <f t="shared" si="27"/>
        <v>123.85</v>
      </c>
      <c r="K447" s="1" t="s">
        <v>10</v>
      </c>
      <c r="L447" s="1">
        <v>6.5</v>
      </c>
      <c r="M447" s="10">
        <f t="shared" si="25"/>
        <v>123.85</v>
      </c>
    </row>
    <row r="448" spans="1:13" x14ac:dyDescent="0.2">
      <c r="A448" s="1">
        <v>31586</v>
      </c>
      <c r="B448" s="2">
        <v>40989</v>
      </c>
      <c r="C448" s="1" t="s">
        <v>7</v>
      </c>
      <c r="D448" s="1">
        <v>22</v>
      </c>
      <c r="E448" s="4" t="str">
        <f t="shared" si="24"/>
        <v>Medium</v>
      </c>
      <c r="F448" s="4" t="str">
        <f>VLOOKUP(D448, lookup!$A$3:$B$12, 2, TRUE)</f>
        <v>Medium</v>
      </c>
      <c r="G448" s="1">
        <v>963.45</v>
      </c>
      <c r="H448" s="4" t="str">
        <f t="shared" si="26"/>
        <v>No Discount</v>
      </c>
      <c r="I448" s="4">
        <f>IFERROR((Table2[[#This Row],[Sales]]-(Table2[[#This Row],[Sales]]*H448)), Table2[[#This Row],[Sales]])</f>
        <v>963.45</v>
      </c>
      <c r="J448" s="4">
        <f t="shared" si="27"/>
        <v>963.45</v>
      </c>
      <c r="K448" s="1" t="s">
        <v>8</v>
      </c>
      <c r="L448" s="1">
        <v>4</v>
      </c>
      <c r="M448" s="10">
        <f t="shared" si="25"/>
        <v>963.45</v>
      </c>
    </row>
    <row r="449" spans="1:13" x14ac:dyDescent="0.2">
      <c r="A449" s="1">
        <v>29926</v>
      </c>
      <c r="B449" s="2">
        <v>40990</v>
      </c>
      <c r="C449" s="1" t="s">
        <v>14</v>
      </c>
      <c r="D449" s="1">
        <v>9</v>
      </c>
      <c r="E449" s="4" t="str">
        <f t="shared" si="24"/>
        <v>Small</v>
      </c>
      <c r="F449" s="4" t="str">
        <f>VLOOKUP(D449, lookup!$A$3:$B$12, 2, TRUE)</f>
        <v>Extra Small</v>
      </c>
      <c r="G449" s="1">
        <v>20.21</v>
      </c>
      <c r="H449" s="4" t="str">
        <f t="shared" si="26"/>
        <v>No Discount</v>
      </c>
      <c r="I449" s="4">
        <f>IFERROR((Table2[[#This Row],[Sales]]-(Table2[[#This Row],[Sales]]*H449)), Table2[[#This Row],[Sales]])</f>
        <v>20.21</v>
      </c>
      <c r="J449" s="4">
        <f t="shared" si="27"/>
        <v>20.21</v>
      </c>
      <c r="K449" s="1" t="s">
        <v>10</v>
      </c>
      <c r="L449" s="1">
        <v>1.49</v>
      </c>
      <c r="M449" s="10">
        <f t="shared" si="25"/>
        <v>20.21</v>
      </c>
    </row>
    <row r="450" spans="1:13" x14ac:dyDescent="0.2">
      <c r="A450" s="1">
        <v>9826</v>
      </c>
      <c r="B450" s="2">
        <v>40990</v>
      </c>
      <c r="C450" s="1" t="s">
        <v>14</v>
      </c>
      <c r="D450" s="1">
        <v>7</v>
      </c>
      <c r="E450" s="4" t="str">
        <f t="shared" ref="E450:E513" si="28">IF(D450&gt;=30, "Large", IF(D450&lt;=15, "Small","Medium"))</f>
        <v>Small</v>
      </c>
      <c r="F450" s="4" t="str">
        <f>VLOOKUP(D450, lookup!$A$3:$B$12, 2, TRUE)</f>
        <v>Extra Small</v>
      </c>
      <c r="G450" s="1">
        <v>131.61000000000001</v>
      </c>
      <c r="H450" s="4" t="str">
        <f t="shared" si="26"/>
        <v>No Discount</v>
      </c>
      <c r="I450" s="4">
        <f>IFERROR((Table2[[#This Row],[Sales]]-(Table2[[#This Row],[Sales]]*H450)), Table2[[#This Row],[Sales]])</f>
        <v>131.61000000000001</v>
      </c>
      <c r="J450" s="4">
        <f t="shared" si="27"/>
        <v>131.61000000000001</v>
      </c>
      <c r="K450" s="1" t="s">
        <v>10</v>
      </c>
      <c r="L450" s="1">
        <v>1.99</v>
      </c>
      <c r="M450" s="10">
        <f t="shared" ref="M450:M513" si="29">IF(K450="Delivery Truck", J450, G450)</f>
        <v>131.61000000000001</v>
      </c>
    </row>
    <row r="451" spans="1:13" x14ac:dyDescent="0.2">
      <c r="A451" s="1">
        <v>11301</v>
      </c>
      <c r="B451" s="2">
        <v>40990</v>
      </c>
      <c r="C451" s="1" t="s">
        <v>14</v>
      </c>
      <c r="D451" s="1">
        <v>29</v>
      </c>
      <c r="E451" s="4" t="str">
        <f t="shared" si="28"/>
        <v>Medium</v>
      </c>
      <c r="F451" s="4" t="str">
        <f>VLOOKUP(D451, lookup!$A$3:$B$12, 2, TRUE)</f>
        <v>Medium-Large</v>
      </c>
      <c r="G451" s="1">
        <v>1194.96</v>
      </c>
      <c r="H451" s="4" t="str">
        <f t="shared" ref="H451:H514" si="30">IF(OR(F451="Large",F451="Extra Large",F451="XX Large",F451="XXX Large"), 0.01, "No Discount")</f>
        <v>No Discount</v>
      </c>
      <c r="I451" s="4">
        <f>IFERROR((Table2[[#This Row],[Sales]]-(Table2[[#This Row],[Sales]]*H451)), Table2[[#This Row],[Sales]])</f>
        <v>1194.96</v>
      </c>
      <c r="J451" s="4">
        <f t="shared" ref="J451:J514" si="31">IF(OR(F451="XX Large", F451="XXX Large", F451="Extra Large"), G451-L451, G451)</f>
        <v>1194.96</v>
      </c>
      <c r="K451" s="1" t="s">
        <v>10</v>
      </c>
      <c r="L451" s="1">
        <v>4</v>
      </c>
      <c r="M451" s="10">
        <f t="shared" si="29"/>
        <v>1194.96</v>
      </c>
    </row>
    <row r="452" spans="1:13" x14ac:dyDescent="0.2">
      <c r="A452" s="1">
        <v>44261</v>
      </c>
      <c r="B452" s="2">
        <v>40991</v>
      </c>
      <c r="C452" s="1" t="s">
        <v>9</v>
      </c>
      <c r="D452" s="1">
        <v>31</v>
      </c>
      <c r="E452" s="4" t="str">
        <f t="shared" si="28"/>
        <v>Large</v>
      </c>
      <c r="F452" s="4" t="str">
        <f>VLOOKUP(D452, lookup!$A$3:$B$12, 2, TRUE)</f>
        <v>Large</v>
      </c>
      <c r="G452" s="1">
        <v>13064.06</v>
      </c>
      <c r="H452" s="4">
        <f t="shared" si="30"/>
        <v>0.01</v>
      </c>
      <c r="I452" s="4">
        <f>IFERROR((Table2[[#This Row],[Sales]]-(Table2[[#This Row],[Sales]]*H452)), Table2[[#This Row],[Sales]])</f>
        <v>12933.419399999999</v>
      </c>
      <c r="J452" s="4">
        <f t="shared" si="31"/>
        <v>13064.06</v>
      </c>
      <c r="K452" s="1" t="s">
        <v>8</v>
      </c>
      <c r="L452" s="1">
        <v>19.989999999999998</v>
      </c>
      <c r="M452" s="10">
        <f t="shared" si="29"/>
        <v>13064.06</v>
      </c>
    </row>
    <row r="453" spans="1:13" x14ac:dyDescent="0.2">
      <c r="A453" s="1">
        <v>49634</v>
      </c>
      <c r="B453" s="2">
        <v>40991</v>
      </c>
      <c r="C453" s="1" t="s">
        <v>11</v>
      </c>
      <c r="D453" s="1">
        <v>39</v>
      </c>
      <c r="E453" s="4" t="str">
        <f t="shared" si="28"/>
        <v>Large</v>
      </c>
      <c r="F453" s="4" t="str">
        <f>VLOOKUP(D453, lookup!$A$3:$B$12, 2, TRUE)</f>
        <v>Extra Large</v>
      </c>
      <c r="G453" s="1">
        <v>403.73</v>
      </c>
      <c r="H453" s="4">
        <f t="shared" si="30"/>
        <v>0.01</v>
      </c>
      <c r="I453" s="4">
        <f>IFERROR((Table2[[#This Row],[Sales]]-(Table2[[#This Row],[Sales]]*H453)), Table2[[#This Row],[Sales]])</f>
        <v>399.6927</v>
      </c>
      <c r="J453" s="4">
        <f t="shared" si="31"/>
        <v>399.23</v>
      </c>
      <c r="K453" s="1" t="s">
        <v>10</v>
      </c>
      <c r="L453" s="1">
        <v>4.5</v>
      </c>
      <c r="M453" s="10">
        <f t="shared" si="29"/>
        <v>403.73</v>
      </c>
    </row>
    <row r="454" spans="1:13" x14ac:dyDescent="0.2">
      <c r="A454" s="1">
        <v>44261</v>
      </c>
      <c r="B454" s="2">
        <v>40991</v>
      </c>
      <c r="C454" s="1" t="s">
        <v>9</v>
      </c>
      <c r="D454" s="1">
        <v>34</v>
      </c>
      <c r="E454" s="4" t="str">
        <f t="shared" si="28"/>
        <v>Large</v>
      </c>
      <c r="F454" s="4" t="str">
        <f>VLOOKUP(D454, lookup!$A$3:$B$12, 2, TRUE)</f>
        <v>Large</v>
      </c>
      <c r="G454" s="1">
        <v>4771.8900000000003</v>
      </c>
      <c r="H454" s="4">
        <f t="shared" si="30"/>
        <v>0.01</v>
      </c>
      <c r="I454" s="4">
        <f>IFERROR((Table2[[#This Row],[Sales]]-(Table2[[#This Row],[Sales]]*H454)), Table2[[#This Row],[Sales]])</f>
        <v>4724.1711000000005</v>
      </c>
      <c r="J454" s="4">
        <f t="shared" si="31"/>
        <v>4771.8900000000003</v>
      </c>
      <c r="K454" s="1" t="s">
        <v>13</v>
      </c>
      <c r="L454" s="1">
        <v>36.090000000000003</v>
      </c>
      <c r="M454" s="10">
        <f t="shared" si="29"/>
        <v>4771.8900000000003</v>
      </c>
    </row>
    <row r="455" spans="1:13" x14ac:dyDescent="0.2">
      <c r="A455" s="1">
        <v>12352</v>
      </c>
      <c r="B455" s="2">
        <v>40991</v>
      </c>
      <c r="C455" s="1" t="s">
        <v>14</v>
      </c>
      <c r="D455" s="1">
        <v>5</v>
      </c>
      <c r="E455" s="4" t="str">
        <f t="shared" si="28"/>
        <v>Small</v>
      </c>
      <c r="F455" s="4" t="str">
        <f>VLOOKUP(D455, lookup!$A$3:$B$12, 2, TRUE)</f>
        <v>Mini</v>
      </c>
      <c r="G455" s="1">
        <v>36.86</v>
      </c>
      <c r="H455" s="4" t="str">
        <f t="shared" si="30"/>
        <v>No Discount</v>
      </c>
      <c r="I455" s="4">
        <f>IFERROR((Table2[[#This Row],[Sales]]-(Table2[[#This Row],[Sales]]*H455)), Table2[[#This Row],[Sales]])</f>
        <v>36.86</v>
      </c>
      <c r="J455" s="4">
        <f t="shared" si="31"/>
        <v>36.86</v>
      </c>
      <c r="K455" s="1" t="s">
        <v>10</v>
      </c>
      <c r="L455" s="1">
        <v>8.49</v>
      </c>
      <c r="M455" s="10">
        <f t="shared" si="29"/>
        <v>36.86</v>
      </c>
    </row>
    <row r="456" spans="1:13" x14ac:dyDescent="0.2">
      <c r="A456" s="1">
        <v>15616</v>
      </c>
      <c r="B456" s="2">
        <v>40991</v>
      </c>
      <c r="C456" s="1" t="s">
        <v>12</v>
      </c>
      <c r="D456" s="1">
        <v>34</v>
      </c>
      <c r="E456" s="4" t="str">
        <f t="shared" si="28"/>
        <v>Large</v>
      </c>
      <c r="F456" s="4" t="str">
        <f>VLOOKUP(D456, lookup!$A$3:$B$12, 2, TRUE)</f>
        <v>Large</v>
      </c>
      <c r="G456" s="1">
        <v>134.06</v>
      </c>
      <c r="H456" s="4">
        <f t="shared" si="30"/>
        <v>0.01</v>
      </c>
      <c r="I456" s="4">
        <f>IFERROR((Table2[[#This Row],[Sales]]-(Table2[[#This Row],[Sales]]*H456)), Table2[[#This Row],[Sales]])</f>
        <v>132.71940000000001</v>
      </c>
      <c r="J456" s="4">
        <f t="shared" si="31"/>
        <v>134.06</v>
      </c>
      <c r="K456" s="1" t="s">
        <v>10</v>
      </c>
      <c r="L456" s="1">
        <v>1.17</v>
      </c>
      <c r="M456" s="10">
        <f t="shared" si="29"/>
        <v>134.06</v>
      </c>
    </row>
    <row r="457" spans="1:13" x14ac:dyDescent="0.2">
      <c r="A457" s="1">
        <v>29921</v>
      </c>
      <c r="B457" s="2">
        <v>40991</v>
      </c>
      <c r="C457" s="1" t="s">
        <v>14</v>
      </c>
      <c r="D457" s="1">
        <v>33</v>
      </c>
      <c r="E457" s="4" t="str">
        <f t="shared" si="28"/>
        <v>Large</v>
      </c>
      <c r="F457" s="4" t="str">
        <f>VLOOKUP(D457, lookup!$A$3:$B$12, 2, TRUE)</f>
        <v>Large</v>
      </c>
      <c r="G457" s="1">
        <v>3977.97</v>
      </c>
      <c r="H457" s="4">
        <f t="shared" si="30"/>
        <v>0.01</v>
      </c>
      <c r="I457" s="4">
        <f>IFERROR((Table2[[#This Row],[Sales]]-(Table2[[#This Row],[Sales]]*H457)), Table2[[#This Row],[Sales]])</f>
        <v>3938.1902999999998</v>
      </c>
      <c r="J457" s="4">
        <f t="shared" si="31"/>
        <v>3977.97</v>
      </c>
      <c r="K457" s="1" t="s">
        <v>10</v>
      </c>
      <c r="L457" s="1">
        <v>9.07</v>
      </c>
      <c r="M457" s="10">
        <f t="shared" si="29"/>
        <v>3977.97</v>
      </c>
    </row>
    <row r="458" spans="1:13" x14ac:dyDescent="0.2">
      <c r="A458" s="1">
        <v>44261</v>
      </c>
      <c r="B458" s="2">
        <v>40991</v>
      </c>
      <c r="C458" s="1" t="s">
        <v>9</v>
      </c>
      <c r="D458" s="1">
        <v>1</v>
      </c>
      <c r="E458" s="4" t="str">
        <f t="shared" si="28"/>
        <v>Small</v>
      </c>
      <c r="F458" s="4" t="str">
        <f>VLOOKUP(D458, lookup!$A$3:$B$12, 2, TRUE)</f>
        <v>Mini</v>
      </c>
      <c r="G458" s="1">
        <v>3360.3</v>
      </c>
      <c r="H458" s="4" t="str">
        <f t="shared" si="30"/>
        <v>No Discount</v>
      </c>
      <c r="I458" s="4">
        <f>IFERROR((Table2[[#This Row],[Sales]]-(Table2[[#This Row],[Sales]]*H458)), Table2[[#This Row],[Sales]])</f>
        <v>3360.3</v>
      </c>
      <c r="J458" s="4">
        <f t="shared" si="31"/>
        <v>3360.3</v>
      </c>
      <c r="K458" s="1" t="s">
        <v>13</v>
      </c>
      <c r="L458" s="1">
        <v>8.73</v>
      </c>
      <c r="M458" s="10">
        <f t="shared" si="29"/>
        <v>3360.3</v>
      </c>
    </row>
    <row r="459" spans="1:13" x14ac:dyDescent="0.2">
      <c r="A459" s="1">
        <v>44261</v>
      </c>
      <c r="B459" s="2">
        <v>40991</v>
      </c>
      <c r="C459" s="1" t="s">
        <v>9</v>
      </c>
      <c r="D459" s="1">
        <v>10</v>
      </c>
      <c r="E459" s="4" t="str">
        <f t="shared" si="28"/>
        <v>Small</v>
      </c>
      <c r="F459" s="4" t="str">
        <f>VLOOKUP(D459, lookup!$A$3:$B$12, 2, TRUE)</f>
        <v>Extra Small</v>
      </c>
      <c r="G459" s="1">
        <v>306.66300000000001</v>
      </c>
      <c r="H459" s="4" t="str">
        <f t="shared" si="30"/>
        <v>No Discount</v>
      </c>
      <c r="I459" s="4">
        <f>IFERROR((Table2[[#This Row],[Sales]]-(Table2[[#This Row],[Sales]]*H459)), Table2[[#This Row],[Sales]])</f>
        <v>306.66300000000001</v>
      </c>
      <c r="J459" s="4">
        <f t="shared" si="31"/>
        <v>306.66300000000001</v>
      </c>
      <c r="K459" s="1" t="s">
        <v>10</v>
      </c>
      <c r="L459" s="1">
        <v>5.99</v>
      </c>
      <c r="M459" s="10">
        <f t="shared" si="29"/>
        <v>306.66300000000001</v>
      </c>
    </row>
    <row r="460" spans="1:13" x14ac:dyDescent="0.2">
      <c r="A460" s="1">
        <v>3973</v>
      </c>
      <c r="B460" s="2">
        <v>40991</v>
      </c>
      <c r="C460" s="1" t="s">
        <v>11</v>
      </c>
      <c r="D460" s="1">
        <v>21</v>
      </c>
      <c r="E460" s="4" t="str">
        <f t="shared" si="28"/>
        <v>Medium</v>
      </c>
      <c r="F460" s="4" t="str">
        <f>VLOOKUP(D460, lookup!$A$3:$B$12, 2, TRUE)</f>
        <v>Medium</v>
      </c>
      <c r="G460" s="1">
        <v>316.35000000000002</v>
      </c>
      <c r="H460" s="4" t="str">
        <f t="shared" si="30"/>
        <v>No Discount</v>
      </c>
      <c r="I460" s="4">
        <f>IFERROR((Table2[[#This Row],[Sales]]-(Table2[[#This Row],[Sales]]*H460)), Table2[[#This Row],[Sales]])</f>
        <v>316.35000000000002</v>
      </c>
      <c r="J460" s="4">
        <f t="shared" si="31"/>
        <v>316.35000000000002</v>
      </c>
      <c r="K460" s="1" t="s">
        <v>10</v>
      </c>
      <c r="L460" s="1">
        <v>3.73</v>
      </c>
      <c r="M460" s="10">
        <f t="shared" si="29"/>
        <v>316.35000000000002</v>
      </c>
    </row>
    <row r="461" spans="1:13" x14ac:dyDescent="0.2">
      <c r="A461" s="1">
        <v>7941</v>
      </c>
      <c r="B461" s="2">
        <v>40991</v>
      </c>
      <c r="C461" s="1" t="s">
        <v>7</v>
      </c>
      <c r="D461" s="1">
        <v>50</v>
      </c>
      <c r="E461" s="4" t="str">
        <f t="shared" si="28"/>
        <v>Large</v>
      </c>
      <c r="F461" s="4" t="str">
        <f>VLOOKUP(D461, lookup!$A$3:$B$12, 2, TRUE)</f>
        <v>XXX Large</v>
      </c>
      <c r="G461" s="1">
        <v>2796.67</v>
      </c>
      <c r="H461" s="4">
        <f t="shared" si="30"/>
        <v>0.01</v>
      </c>
      <c r="I461" s="4">
        <f>IFERROR((Table2[[#This Row],[Sales]]-(Table2[[#This Row],[Sales]]*H461)), Table2[[#This Row],[Sales]])</f>
        <v>2768.7033000000001</v>
      </c>
      <c r="J461" s="4">
        <f t="shared" si="31"/>
        <v>2791.59</v>
      </c>
      <c r="K461" s="1" t="s">
        <v>10</v>
      </c>
      <c r="L461" s="1">
        <v>5.08</v>
      </c>
      <c r="M461" s="10">
        <f t="shared" si="29"/>
        <v>2796.67</v>
      </c>
    </row>
    <row r="462" spans="1:13" x14ac:dyDescent="0.2">
      <c r="A462" s="1">
        <v>38853</v>
      </c>
      <c r="B462" s="2">
        <v>40991</v>
      </c>
      <c r="C462" s="1" t="s">
        <v>7</v>
      </c>
      <c r="D462" s="1">
        <v>13</v>
      </c>
      <c r="E462" s="4" t="str">
        <f t="shared" si="28"/>
        <v>Small</v>
      </c>
      <c r="F462" s="4" t="str">
        <f>VLOOKUP(D462, lookup!$A$3:$B$12, 2, TRUE)</f>
        <v>Small</v>
      </c>
      <c r="G462" s="1">
        <v>728.02499999999998</v>
      </c>
      <c r="H462" s="4" t="str">
        <f t="shared" si="30"/>
        <v>No Discount</v>
      </c>
      <c r="I462" s="4">
        <f>IFERROR((Table2[[#This Row],[Sales]]-(Table2[[#This Row],[Sales]]*H462)), Table2[[#This Row],[Sales]])</f>
        <v>728.02499999999998</v>
      </c>
      <c r="J462" s="4">
        <f t="shared" si="31"/>
        <v>728.02499999999998</v>
      </c>
      <c r="K462" s="1" t="s">
        <v>10</v>
      </c>
      <c r="L462" s="1">
        <v>2.5</v>
      </c>
      <c r="M462" s="10">
        <f t="shared" si="29"/>
        <v>728.02499999999998</v>
      </c>
    </row>
    <row r="463" spans="1:13" x14ac:dyDescent="0.2">
      <c r="A463" s="1">
        <v>15616</v>
      </c>
      <c r="B463" s="2">
        <v>40991</v>
      </c>
      <c r="C463" s="1" t="s">
        <v>12</v>
      </c>
      <c r="D463" s="1">
        <v>12</v>
      </c>
      <c r="E463" s="4" t="str">
        <f t="shared" si="28"/>
        <v>Small</v>
      </c>
      <c r="F463" s="4" t="str">
        <f>VLOOKUP(D463, lookup!$A$3:$B$12, 2, TRUE)</f>
        <v>Small</v>
      </c>
      <c r="G463" s="1">
        <v>386.71</v>
      </c>
      <c r="H463" s="4" t="str">
        <f t="shared" si="30"/>
        <v>No Discount</v>
      </c>
      <c r="I463" s="4">
        <f>IFERROR((Table2[[#This Row],[Sales]]-(Table2[[#This Row],[Sales]]*H463)), Table2[[#This Row],[Sales]])</f>
        <v>386.71</v>
      </c>
      <c r="J463" s="4">
        <f t="shared" si="31"/>
        <v>386.71</v>
      </c>
      <c r="K463" s="1" t="s">
        <v>8</v>
      </c>
      <c r="L463" s="1">
        <v>6.5</v>
      </c>
      <c r="M463" s="10">
        <f t="shared" si="29"/>
        <v>386.71</v>
      </c>
    </row>
    <row r="464" spans="1:13" x14ac:dyDescent="0.2">
      <c r="A464" s="1">
        <v>49634</v>
      </c>
      <c r="B464" s="2">
        <v>40991</v>
      </c>
      <c r="C464" s="1" t="s">
        <v>11</v>
      </c>
      <c r="D464" s="1">
        <v>3</v>
      </c>
      <c r="E464" s="4" t="str">
        <f t="shared" si="28"/>
        <v>Small</v>
      </c>
      <c r="F464" s="4" t="str">
        <f>VLOOKUP(D464, lookup!$A$3:$B$12, 2, TRUE)</f>
        <v>Mini</v>
      </c>
      <c r="G464" s="1">
        <v>86.85</v>
      </c>
      <c r="H464" s="4" t="str">
        <f t="shared" si="30"/>
        <v>No Discount</v>
      </c>
      <c r="I464" s="4">
        <f>IFERROR((Table2[[#This Row],[Sales]]-(Table2[[#This Row],[Sales]]*H464)), Table2[[#This Row],[Sales]])</f>
        <v>86.85</v>
      </c>
      <c r="J464" s="4">
        <f t="shared" si="31"/>
        <v>86.85</v>
      </c>
      <c r="K464" s="1" t="s">
        <v>10</v>
      </c>
      <c r="L464" s="1">
        <v>1.99</v>
      </c>
      <c r="M464" s="10">
        <f t="shared" si="29"/>
        <v>86.85</v>
      </c>
    </row>
    <row r="465" spans="1:13" x14ac:dyDescent="0.2">
      <c r="A465" s="1">
        <v>39655</v>
      </c>
      <c r="B465" s="2">
        <v>40991</v>
      </c>
      <c r="C465" s="1" t="s">
        <v>9</v>
      </c>
      <c r="D465" s="1">
        <v>35</v>
      </c>
      <c r="E465" s="4" t="str">
        <f t="shared" si="28"/>
        <v>Large</v>
      </c>
      <c r="F465" s="4" t="str">
        <f>VLOOKUP(D465, lookup!$A$3:$B$12, 2, TRUE)</f>
        <v>Large</v>
      </c>
      <c r="G465" s="1">
        <v>253.15</v>
      </c>
      <c r="H465" s="4">
        <f t="shared" si="30"/>
        <v>0.01</v>
      </c>
      <c r="I465" s="4">
        <f>IFERROR((Table2[[#This Row],[Sales]]-(Table2[[#This Row],[Sales]]*H465)), Table2[[#This Row],[Sales]])</f>
        <v>250.61850000000001</v>
      </c>
      <c r="J465" s="4">
        <f t="shared" si="31"/>
        <v>253.15</v>
      </c>
      <c r="K465" s="1" t="s">
        <v>10</v>
      </c>
      <c r="L465" s="1">
        <v>3.52</v>
      </c>
      <c r="M465" s="10">
        <f t="shared" si="29"/>
        <v>253.15</v>
      </c>
    </row>
    <row r="466" spans="1:13" x14ac:dyDescent="0.2">
      <c r="A466" s="1">
        <v>49634</v>
      </c>
      <c r="B466" s="2">
        <v>40991</v>
      </c>
      <c r="C466" s="1" t="s">
        <v>11</v>
      </c>
      <c r="D466" s="1">
        <v>45</v>
      </c>
      <c r="E466" s="4" t="str">
        <f t="shared" si="28"/>
        <v>Large</v>
      </c>
      <c r="F466" s="4" t="str">
        <f>VLOOKUP(D466, lookup!$A$3:$B$12, 2, TRUE)</f>
        <v>XX Large</v>
      </c>
      <c r="G466" s="1">
        <v>132.31</v>
      </c>
      <c r="H466" s="4">
        <f t="shared" si="30"/>
        <v>0.01</v>
      </c>
      <c r="I466" s="4">
        <f>IFERROR((Table2[[#This Row],[Sales]]-(Table2[[#This Row],[Sales]]*H466)), Table2[[#This Row],[Sales]])</f>
        <v>130.98689999999999</v>
      </c>
      <c r="J466" s="4">
        <f t="shared" si="31"/>
        <v>130.82</v>
      </c>
      <c r="K466" s="1" t="s">
        <v>10</v>
      </c>
      <c r="L466" s="1">
        <v>1.49</v>
      </c>
      <c r="M466" s="10">
        <f t="shared" si="29"/>
        <v>132.31</v>
      </c>
    </row>
    <row r="467" spans="1:13" x14ac:dyDescent="0.2">
      <c r="A467" s="1">
        <v>9794</v>
      </c>
      <c r="B467" s="2">
        <v>40992</v>
      </c>
      <c r="C467" s="1" t="s">
        <v>11</v>
      </c>
      <c r="D467" s="1">
        <v>25</v>
      </c>
      <c r="E467" s="4" t="str">
        <f t="shared" si="28"/>
        <v>Medium</v>
      </c>
      <c r="F467" s="4" t="str">
        <f>VLOOKUP(D467, lookup!$A$3:$B$12, 2, TRUE)</f>
        <v>Medium</v>
      </c>
      <c r="G467" s="1">
        <v>135.22999999999999</v>
      </c>
      <c r="H467" s="4" t="str">
        <f t="shared" si="30"/>
        <v>No Discount</v>
      </c>
      <c r="I467" s="4">
        <f>IFERROR((Table2[[#This Row],[Sales]]-(Table2[[#This Row],[Sales]]*H467)), Table2[[#This Row],[Sales]])</f>
        <v>135.22999999999999</v>
      </c>
      <c r="J467" s="4">
        <f t="shared" si="31"/>
        <v>135.22999999999999</v>
      </c>
      <c r="K467" s="1" t="s">
        <v>10</v>
      </c>
      <c r="L467" s="1">
        <v>3.6</v>
      </c>
      <c r="M467" s="10">
        <f t="shared" si="29"/>
        <v>135.22999999999999</v>
      </c>
    </row>
    <row r="468" spans="1:13" x14ac:dyDescent="0.2">
      <c r="A468" s="1">
        <v>59491</v>
      </c>
      <c r="B468" s="2">
        <v>40992</v>
      </c>
      <c r="C468" s="1" t="s">
        <v>9</v>
      </c>
      <c r="D468" s="1">
        <v>31</v>
      </c>
      <c r="E468" s="4" t="str">
        <f t="shared" si="28"/>
        <v>Large</v>
      </c>
      <c r="F468" s="4" t="str">
        <f>VLOOKUP(D468, lookup!$A$3:$B$12, 2, TRUE)</f>
        <v>Large</v>
      </c>
      <c r="G468" s="1">
        <v>12470.31</v>
      </c>
      <c r="H468" s="4">
        <f t="shared" si="30"/>
        <v>0.01</v>
      </c>
      <c r="I468" s="4">
        <f>IFERROR((Table2[[#This Row],[Sales]]-(Table2[[#This Row],[Sales]]*H468)), Table2[[#This Row],[Sales]])</f>
        <v>12345.606899999999</v>
      </c>
      <c r="J468" s="4">
        <f t="shared" si="31"/>
        <v>12470.31</v>
      </c>
      <c r="K468" s="1" t="s">
        <v>10</v>
      </c>
      <c r="L468" s="1">
        <v>19.989999999999998</v>
      </c>
      <c r="M468" s="10">
        <f t="shared" si="29"/>
        <v>12470.31</v>
      </c>
    </row>
    <row r="469" spans="1:13" x14ac:dyDescent="0.2">
      <c r="A469" s="1">
        <v>59491</v>
      </c>
      <c r="B469" s="2">
        <v>40992</v>
      </c>
      <c r="C469" s="1" t="s">
        <v>9</v>
      </c>
      <c r="D469" s="1">
        <v>46</v>
      </c>
      <c r="E469" s="4" t="str">
        <f t="shared" si="28"/>
        <v>Large</v>
      </c>
      <c r="F469" s="4" t="str">
        <f>VLOOKUP(D469, lookup!$A$3:$B$12, 2, TRUE)</f>
        <v>XXX Large</v>
      </c>
      <c r="G469" s="1">
        <v>562.95000000000005</v>
      </c>
      <c r="H469" s="4">
        <f t="shared" si="30"/>
        <v>0.01</v>
      </c>
      <c r="I469" s="4">
        <f>IFERROR((Table2[[#This Row],[Sales]]-(Table2[[#This Row],[Sales]]*H469)), Table2[[#This Row],[Sales]])</f>
        <v>557.32050000000004</v>
      </c>
      <c r="J469" s="4">
        <f t="shared" si="31"/>
        <v>560.1</v>
      </c>
      <c r="K469" s="1" t="s">
        <v>10</v>
      </c>
      <c r="L469" s="1">
        <v>2.85</v>
      </c>
      <c r="M469" s="10">
        <f t="shared" si="29"/>
        <v>562.95000000000005</v>
      </c>
    </row>
    <row r="470" spans="1:13" x14ac:dyDescent="0.2">
      <c r="A470" s="1">
        <v>5473</v>
      </c>
      <c r="B470" s="2">
        <v>40992</v>
      </c>
      <c r="C470" s="1" t="s">
        <v>11</v>
      </c>
      <c r="D470" s="1">
        <v>42</v>
      </c>
      <c r="E470" s="4" t="str">
        <f t="shared" si="28"/>
        <v>Large</v>
      </c>
      <c r="F470" s="4" t="str">
        <f>VLOOKUP(D470, lookup!$A$3:$B$12, 2, TRUE)</f>
        <v>XX Large</v>
      </c>
      <c r="G470" s="1">
        <v>355.69</v>
      </c>
      <c r="H470" s="4">
        <f t="shared" si="30"/>
        <v>0.01</v>
      </c>
      <c r="I470" s="4">
        <f>IFERROR((Table2[[#This Row],[Sales]]-(Table2[[#This Row],[Sales]]*H470)), Table2[[#This Row],[Sales]])</f>
        <v>352.13310000000001</v>
      </c>
      <c r="J470" s="4">
        <f t="shared" si="31"/>
        <v>347.4</v>
      </c>
      <c r="K470" s="1" t="s">
        <v>10</v>
      </c>
      <c r="L470" s="1">
        <v>8.2899999999999991</v>
      </c>
      <c r="M470" s="10">
        <f t="shared" si="29"/>
        <v>355.69</v>
      </c>
    </row>
    <row r="471" spans="1:13" x14ac:dyDescent="0.2">
      <c r="A471" s="1">
        <v>1764</v>
      </c>
      <c r="B471" s="2">
        <v>40992</v>
      </c>
      <c r="C471" s="1" t="s">
        <v>12</v>
      </c>
      <c r="D471" s="1">
        <v>7</v>
      </c>
      <c r="E471" s="4" t="str">
        <f t="shared" si="28"/>
        <v>Small</v>
      </c>
      <c r="F471" s="4" t="str">
        <f>VLOOKUP(D471, lookup!$A$3:$B$12, 2, TRUE)</f>
        <v>Extra Small</v>
      </c>
      <c r="G471" s="1">
        <v>59.99</v>
      </c>
      <c r="H471" s="4" t="str">
        <f t="shared" si="30"/>
        <v>No Discount</v>
      </c>
      <c r="I471" s="4">
        <f>IFERROR((Table2[[#This Row],[Sales]]-(Table2[[#This Row],[Sales]]*H471)), Table2[[#This Row],[Sales]])</f>
        <v>59.99</v>
      </c>
      <c r="J471" s="4">
        <f t="shared" si="31"/>
        <v>59.99</v>
      </c>
      <c r="K471" s="1" t="s">
        <v>10</v>
      </c>
      <c r="L471" s="1">
        <v>4.82</v>
      </c>
      <c r="M471" s="10">
        <f t="shared" si="29"/>
        <v>59.99</v>
      </c>
    </row>
    <row r="472" spans="1:13" x14ac:dyDescent="0.2">
      <c r="A472" s="1">
        <v>59491</v>
      </c>
      <c r="B472" s="2">
        <v>40992</v>
      </c>
      <c r="C472" s="1" t="s">
        <v>9</v>
      </c>
      <c r="D472" s="1">
        <v>8</v>
      </c>
      <c r="E472" s="4" t="str">
        <f t="shared" si="28"/>
        <v>Small</v>
      </c>
      <c r="F472" s="4" t="str">
        <f>VLOOKUP(D472, lookup!$A$3:$B$12, 2, TRUE)</f>
        <v>Extra Small</v>
      </c>
      <c r="G472" s="1">
        <v>32.31</v>
      </c>
      <c r="H472" s="4" t="str">
        <f t="shared" si="30"/>
        <v>No Discount</v>
      </c>
      <c r="I472" s="4">
        <f>IFERROR((Table2[[#This Row],[Sales]]-(Table2[[#This Row],[Sales]]*H472)), Table2[[#This Row],[Sales]])</f>
        <v>32.31</v>
      </c>
      <c r="J472" s="4">
        <f t="shared" si="31"/>
        <v>32.31</v>
      </c>
      <c r="K472" s="1" t="s">
        <v>10</v>
      </c>
      <c r="L472" s="1">
        <v>5.47</v>
      </c>
      <c r="M472" s="10">
        <f t="shared" si="29"/>
        <v>32.31</v>
      </c>
    </row>
    <row r="473" spans="1:13" x14ac:dyDescent="0.2">
      <c r="A473" s="1">
        <v>16390</v>
      </c>
      <c r="B473" s="2">
        <v>40992</v>
      </c>
      <c r="C473" s="1" t="s">
        <v>14</v>
      </c>
      <c r="D473" s="1">
        <v>8</v>
      </c>
      <c r="E473" s="4" t="str">
        <f t="shared" si="28"/>
        <v>Small</v>
      </c>
      <c r="F473" s="4" t="str">
        <f>VLOOKUP(D473, lookup!$A$3:$B$12, 2, TRUE)</f>
        <v>Extra Small</v>
      </c>
      <c r="G473" s="1">
        <v>86.38</v>
      </c>
      <c r="H473" s="4" t="str">
        <f t="shared" si="30"/>
        <v>No Discount</v>
      </c>
      <c r="I473" s="4">
        <f>IFERROR((Table2[[#This Row],[Sales]]-(Table2[[#This Row],[Sales]]*H473)), Table2[[#This Row],[Sales]])</f>
        <v>86.38</v>
      </c>
      <c r="J473" s="4">
        <f t="shared" si="31"/>
        <v>86.38</v>
      </c>
      <c r="K473" s="1" t="s">
        <v>10</v>
      </c>
      <c r="L473" s="1">
        <v>3.37</v>
      </c>
      <c r="M473" s="10">
        <f t="shared" si="29"/>
        <v>86.38</v>
      </c>
    </row>
    <row r="474" spans="1:13" x14ac:dyDescent="0.2">
      <c r="A474" s="1">
        <v>59491</v>
      </c>
      <c r="B474" s="2">
        <v>40992</v>
      </c>
      <c r="C474" s="1" t="s">
        <v>9</v>
      </c>
      <c r="D474" s="1">
        <v>6</v>
      </c>
      <c r="E474" s="4" t="str">
        <f t="shared" si="28"/>
        <v>Small</v>
      </c>
      <c r="F474" s="4" t="str">
        <f>VLOOKUP(D474, lookup!$A$3:$B$12, 2, TRUE)</f>
        <v>Extra Small</v>
      </c>
      <c r="G474" s="1">
        <v>57.9</v>
      </c>
      <c r="H474" s="4" t="str">
        <f t="shared" si="30"/>
        <v>No Discount</v>
      </c>
      <c r="I474" s="4">
        <f>IFERROR((Table2[[#This Row],[Sales]]-(Table2[[#This Row],[Sales]]*H474)), Table2[[#This Row],[Sales]])</f>
        <v>57.9</v>
      </c>
      <c r="J474" s="4">
        <f t="shared" si="31"/>
        <v>57.9</v>
      </c>
      <c r="K474" s="1" t="s">
        <v>10</v>
      </c>
      <c r="L474" s="1">
        <v>11.51</v>
      </c>
      <c r="M474" s="10">
        <f t="shared" si="29"/>
        <v>57.9</v>
      </c>
    </row>
    <row r="475" spans="1:13" x14ac:dyDescent="0.2">
      <c r="A475" s="1">
        <v>46023</v>
      </c>
      <c r="B475" s="2">
        <v>40992</v>
      </c>
      <c r="C475" s="1" t="s">
        <v>11</v>
      </c>
      <c r="D475" s="1">
        <v>50</v>
      </c>
      <c r="E475" s="4" t="str">
        <f t="shared" si="28"/>
        <v>Large</v>
      </c>
      <c r="F475" s="4" t="str">
        <f>VLOOKUP(D475, lookup!$A$3:$B$12, 2, TRUE)</f>
        <v>XXX Large</v>
      </c>
      <c r="G475" s="1">
        <v>1101.76</v>
      </c>
      <c r="H475" s="4">
        <f t="shared" si="30"/>
        <v>0.01</v>
      </c>
      <c r="I475" s="4">
        <f>IFERROR((Table2[[#This Row],[Sales]]-(Table2[[#This Row],[Sales]]*H475)), Table2[[#This Row],[Sales]])</f>
        <v>1090.7424000000001</v>
      </c>
      <c r="J475" s="4">
        <f t="shared" si="31"/>
        <v>1087.77</v>
      </c>
      <c r="K475" s="1" t="s">
        <v>10</v>
      </c>
      <c r="L475" s="1">
        <v>13.99</v>
      </c>
      <c r="M475" s="10">
        <f t="shared" si="29"/>
        <v>1101.76</v>
      </c>
    </row>
    <row r="476" spans="1:13" x14ac:dyDescent="0.2">
      <c r="A476" s="1">
        <v>11045</v>
      </c>
      <c r="B476" s="2">
        <v>40993</v>
      </c>
      <c r="C476" s="1" t="s">
        <v>14</v>
      </c>
      <c r="D476" s="1">
        <v>35</v>
      </c>
      <c r="E476" s="4" t="str">
        <f t="shared" si="28"/>
        <v>Large</v>
      </c>
      <c r="F476" s="4" t="str">
        <f>VLOOKUP(D476, lookup!$A$3:$B$12, 2, TRUE)</f>
        <v>Large</v>
      </c>
      <c r="G476" s="1">
        <v>710.86</v>
      </c>
      <c r="H476" s="4">
        <f t="shared" si="30"/>
        <v>0.01</v>
      </c>
      <c r="I476" s="4">
        <f>IFERROR((Table2[[#This Row],[Sales]]-(Table2[[#This Row],[Sales]]*H476)), Table2[[#This Row],[Sales]])</f>
        <v>703.75139999999999</v>
      </c>
      <c r="J476" s="4">
        <f t="shared" si="31"/>
        <v>710.86</v>
      </c>
      <c r="K476" s="1" t="s">
        <v>10</v>
      </c>
      <c r="L476" s="1">
        <v>5.97</v>
      </c>
      <c r="M476" s="10">
        <f t="shared" si="29"/>
        <v>710.86</v>
      </c>
    </row>
    <row r="477" spans="1:13" x14ac:dyDescent="0.2">
      <c r="A477" s="1">
        <v>24546</v>
      </c>
      <c r="B477" s="2">
        <v>40994</v>
      </c>
      <c r="C477" s="1" t="s">
        <v>12</v>
      </c>
      <c r="D477" s="1">
        <v>7</v>
      </c>
      <c r="E477" s="4" t="str">
        <f t="shared" si="28"/>
        <v>Small</v>
      </c>
      <c r="F477" s="4" t="str">
        <f>VLOOKUP(D477, lookup!$A$3:$B$12, 2, TRUE)</f>
        <v>Extra Small</v>
      </c>
      <c r="G477" s="1">
        <v>81.58</v>
      </c>
      <c r="H477" s="4" t="str">
        <f t="shared" si="30"/>
        <v>No Discount</v>
      </c>
      <c r="I477" s="4">
        <f>IFERROR((Table2[[#This Row],[Sales]]-(Table2[[#This Row],[Sales]]*H477)), Table2[[#This Row],[Sales]])</f>
        <v>81.58</v>
      </c>
      <c r="J477" s="4">
        <f t="shared" si="31"/>
        <v>81.58</v>
      </c>
      <c r="K477" s="1" t="s">
        <v>10</v>
      </c>
      <c r="L477" s="1">
        <v>3.37</v>
      </c>
      <c r="M477" s="10">
        <f t="shared" si="29"/>
        <v>81.58</v>
      </c>
    </row>
    <row r="478" spans="1:13" x14ac:dyDescent="0.2">
      <c r="A478" s="1">
        <v>6950</v>
      </c>
      <c r="B478" s="2">
        <v>40994</v>
      </c>
      <c r="C478" s="1" t="s">
        <v>7</v>
      </c>
      <c r="D478" s="1">
        <v>4</v>
      </c>
      <c r="E478" s="4" t="str">
        <f t="shared" si="28"/>
        <v>Small</v>
      </c>
      <c r="F478" s="4" t="str">
        <f>VLOOKUP(D478, lookup!$A$3:$B$12, 2, TRUE)</f>
        <v>Mini</v>
      </c>
      <c r="G478" s="1">
        <v>187.39949999999999</v>
      </c>
      <c r="H478" s="4" t="str">
        <f t="shared" si="30"/>
        <v>No Discount</v>
      </c>
      <c r="I478" s="4">
        <f>IFERROR((Table2[[#This Row],[Sales]]-(Table2[[#This Row],[Sales]]*H478)), Table2[[#This Row],[Sales]])</f>
        <v>187.39949999999999</v>
      </c>
      <c r="J478" s="4">
        <f t="shared" si="31"/>
        <v>187.39949999999999</v>
      </c>
      <c r="K478" s="1" t="s">
        <v>10</v>
      </c>
      <c r="L478" s="1">
        <v>3.3</v>
      </c>
      <c r="M478" s="10">
        <f t="shared" si="29"/>
        <v>187.39949999999999</v>
      </c>
    </row>
    <row r="479" spans="1:13" x14ac:dyDescent="0.2">
      <c r="A479" s="1">
        <v>41056</v>
      </c>
      <c r="B479" s="2">
        <v>40994</v>
      </c>
      <c r="C479" s="1" t="s">
        <v>12</v>
      </c>
      <c r="D479" s="1">
        <v>4</v>
      </c>
      <c r="E479" s="4" t="str">
        <f t="shared" si="28"/>
        <v>Small</v>
      </c>
      <c r="F479" s="4" t="str">
        <f>VLOOKUP(D479, lookup!$A$3:$B$12, 2, TRUE)</f>
        <v>Mini</v>
      </c>
      <c r="G479" s="1">
        <v>137.54</v>
      </c>
      <c r="H479" s="4" t="str">
        <f t="shared" si="30"/>
        <v>No Discount</v>
      </c>
      <c r="I479" s="4">
        <f>IFERROR((Table2[[#This Row],[Sales]]-(Table2[[#This Row],[Sales]]*H479)), Table2[[#This Row],[Sales]])</f>
        <v>137.54</v>
      </c>
      <c r="J479" s="4">
        <f t="shared" si="31"/>
        <v>137.54</v>
      </c>
      <c r="K479" s="1" t="s">
        <v>10</v>
      </c>
      <c r="L479" s="1">
        <v>7.53</v>
      </c>
      <c r="M479" s="10">
        <f t="shared" si="29"/>
        <v>137.54</v>
      </c>
    </row>
    <row r="480" spans="1:13" x14ac:dyDescent="0.2">
      <c r="A480" s="1">
        <v>3970</v>
      </c>
      <c r="B480" s="2">
        <v>40994</v>
      </c>
      <c r="C480" s="1" t="s">
        <v>14</v>
      </c>
      <c r="D480" s="1">
        <v>39</v>
      </c>
      <c r="E480" s="4" t="str">
        <f t="shared" si="28"/>
        <v>Large</v>
      </c>
      <c r="F480" s="4" t="str">
        <f>VLOOKUP(D480, lookup!$A$3:$B$12, 2, TRUE)</f>
        <v>Extra Large</v>
      </c>
      <c r="G480" s="1">
        <v>1032.97</v>
      </c>
      <c r="H480" s="4">
        <f t="shared" si="30"/>
        <v>0.01</v>
      </c>
      <c r="I480" s="4">
        <f>IFERROR((Table2[[#This Row],[Sales]]-(Table2[[#This Row],[Sales]]*H480)), Table2[[#This Row],[Sales]])</f>
        <v>1022.6403</v>
      </c>
      <c r="J480" s="4">
        <f t="shared" si="31"/>
        <v>1030.98</v>
      </c>
      <c r="K480" s="1" t="s">
        <v>10</v>
      </c>
      <c r="L480" s="1">
        <v>1.99</v>
      </c>
      <c r="M480" s="10">
        <f t="shared" si="29"/>
        <v>1032.97</v>
      </c>
    </row>
    <row r="481" spans="1:13" x14ac:dyDescent="0.2">
      <c r="A481" s="1">
        <v>3970</v>
      </c>
      <c r="B481" s="2">
        <v>40994</v>
      </c>
      <c r="C481" s="1" t="s">
        <v>14</v>
      </c>
      <c r="D481" s="1">
        <v>13</v>
      </c>
      <c r="E481" s="4" t="str">
        <f t="shared" si="28"/>
        <v>Small</v>
      </c>
      <c r="F481" s="4" t="str">
        <f>VLOOKUP(D481, lookup!$A$3:$B$12, 2, TRUE)</f>
        <v>Small</v>
      </c>
      <c r="G481" s="1">
        <v>324.83</v>
      </c>
      <c r="H481" s="4" t="str">
        <f t="shared" si="30"/>
        <v>No Discount</v>
      </c>
      <c r="I481" s="4">
        <f>IFERROR((Table2[[#This Row],[Sales]]-(Table2[[#This Row],[Sales]]*H481)), Table2[[#This Row],[Sales]])</f>
        <v>324.83</v>
      </c>
      <c r="J481" s="4">
        <f t="shared" si="31"/>
        <v>324.83</v>
      </c>
      <c r="K481" s="1" t="s">
        <v>13</v>
      </c>
      <c r="L481" s="1">
        <v>45</v>
      </c>
      <c r="M481" s="10">
        <f t="shared" si="29"/>
        <v>324.83</v>
      </c>
    </row>
    <row r="482" spans="1:13" x14ac:dyDescent="0.2">
      <c r="A482" s="1">
        <v>35814</v>
      </c>
      <c r="B482" s="2">
        <v>40995</v>
      </c>
      <c r="C482" s="1" t="s">
        <v>9</v>
      </c>
      <c r="D482" s="1">
        <v>11</v>
      </c>
      <c r="E482" s="4" t="str">
        <f t="shared" si="28"/>
        <v>Small</v>
      </c>
      <c r="F482" s="4" t="str">
        <f>VLOOKUP(D482, lookup!$A$3:$B$12, 2, TRUE)</f>
        <v>Small</v>
      </c>
      <c r="G482" s="1">
        <v>324.52</v>
      </c>
      <c r="H482" s="4" t="str">
        <f t="shared" si="30"/>
        <v>No Discount</v>
      </c>
      <c r="I482" s="4">
        <f>IFERROR((Table2[[#This Row],[Sales]]-(Table2[[#This Row],[Sales]]*H482)), Table2[[#This Row],[Sales]])</f>
        <v>324.52</v>
      </c>
      <c r="J482" s="4">
        <f t="shared" si="31"/>
        <v>324.52</v>
      </c>
      <c r="K482" s="1" t="s">
        <v>10</v>
      </c>
      <c r="L482" s="1">
        <v>8.5500000000000007</v>
      </c>
      <c r="M482" s="10">
        <f t="shared" si="29"/>
        <v>324.52</v>
      </c>
    </row>
    <row r="483" spans="1:13" x14ac:dyDescent="0.2">
      <c r="A483" s="1">
        <v>55462</v>
      </c>
      <c r="B483" s="2">
        <v>40995</v>
      </c>
      <c r="C483" s="1" t="s">
        <v>14</v>
      </c>
      <c r="D483" s="1">
        <v>31</v>
      </c>
      <c r="E483" s="4" t="str">
        <f t="shared" si="28"/>
        <v>Large</v>
      </c>
      <c r="F483" s="4" t="str">
        <f>VLOOKUP(D483, lookup!$A$3:$B$12, 2, TRUE)</f>
        <v>Large</v>
      </c>
      <c r="G483" s="1">
        <v>1184.53</v>
      </c>
      <c r="H483" s="4">
        <f t="shared" si="30"/>
        <v>0.01</v>
      </c>
      <c r="I483" s="4">
        <f>IFERROR((Table2[[#This Row],[Sales]]-(Table2[[#This Row],[Sales]]*H483)), Table2[[#This Row],[Sales]])</f>
        <v>1172.6847</v>
      </c>
      <c r="J483" s="4">
        <f t="shared" si="31"/>
        <v>1184.53</v>
      </c>
      <c r="K483" s="1" t="s">
        <v>10</v>
      </c>
      <c r="L483" s="1">
        <v>7.12</v>
      </c>
      <c r="M483" s="10">
        <f t="shared" si="29"/>
        <v>1184.53</v>
      </c>
    </row>
    <row r="484" spans="1:13" x14ac:dyDescent="0.2">
      <c r="A484" s="1">
        <v>55462</v>
      </c>
      <c r="B484" s="2">
        <v>40995</v>
      </c>
      <c r="C484" s="1" t="s">
        <v>14</v>
      </c>
      <c r="D484" s="1">
        <v>13</v>
      </c>
      <c r="E484" s="4" t="str">
        <f t="shared" si="28"/>
        <v>Small</v>
      </c>
      <c r="F484" s="4" t="str">
        <f>VLOOKUP(D484, lookup!$A$3:$B$12, 2, TRUE)</f>
        <v>Small</v>
      </c>
      <c r="G484" s="1">
        <v>75.27</v>
      </c>
      <c r="H484" s="4" t="str">
        <f t="shared" si="30"/>
        <v>No Discount</v>
      </c>
      <c r="I484" s="4">
        <f>IFERROR((Table2[[#This Row],[Sales]]-(Table2[[#This Row],[Sales]]*H484)), Table2[[#This Row],[Sales]])</f>
        <v>75.27</v>
      </c>
      <c r="J484" s="4">
        <f t="shared" si="31"/>
        <v>75.27</v>
      </c>
      <c r="K484" s="1" t="s">
        <v>10</v>
      </c>
      <c r="L484" s="1">
        <v>2.99</v>
      </c>
      <c r="M484" s="10">
        <f t="shared" si="29"/>
        <v>75.27</v>
      </c>
    </row>
    <row r="485" spans="1:13" x14ac:dyDescent="0.2">
      <c r="A485" s="1">
        <v>20995</v>
      </c>
      <c r="B485" s="2">
        <v>40995</v>
      </c>
      <c r="C485" s="1" t="s">
        <v>14</v>
      </c>
      <c r="D485" s="1">
        <v>37</v>
      </c>
      <c r="E485" s="4" t="str">
        <f t="shared" si="28"/>
        <v>Large</v>
      </c>
      <c r="F485" s="4" t="str">
        <f>VLOOKUP(D485, lookup!$A$3:$B$12, 2, TRUE)</f>
        <v>Extra Large</v>
      </c>
      <c r="G485" s="1">
        <v>5817.88</v>
      </c>
      <c r="H485" s="4">
        <f t="shared" si="30"/>
        <v>0.01</v>
      </c>
      <c r="I485" s="4">
        <f>IFERROR((Table2[[#This Row],[Sales]]-(Table2[[#This Row],[Sales]]*H485)), Table2[[#This Row],[Sales]])</f>
        <v>5759.7012000000004</v>
      </c>
      <c r="J485" s="4">
        <f t="shared" si="31"/>
        <v>5751.61</v>
      </c>
      <c r="K485" s="1" t="s">
        <v>13</v>
      </c>
      <c r="L485" s="1">
        <v>66.27</v>
      </c>
      <c r="M485" s="10">
        <f t="shared" si="29"/>
        <v>5751.61</v>
      </c>
    </row>
    <row r="486" spans="1:13" x14ac:dyDescent="0.2">
      <c r="A486" s="1">
        <v>55462</v>
      </c>
      <c r="B486" s="2">
        <v>40995</v>
      </c>
      <c r="C486" s="1" t="s">
        <v>14</v>
      </c>
      <c r="D486" s="1">
        <v>35</v>
      </c>
      <c r="E486" s="4" t="str">
        <f t="shared" si="28"/>
        <v>Large</v>
      </c>
      <c r="F486" s="4" t="str">
        <f>VLOOKUP(D486, lookup!$A$3:$B$12, 2, TRUE)</f>
        <v>Large</v>
      </c>
      <c r="G486" s="1">
        <v>3683.73</v>
      </c>
      <c r="H486" s="4">
        <f t="shared" si="30"/>
        <v>0.01</v>
      </c>
      <c r="I486" s="4">
        <f>IFERROR((Table2[[#This Row],[Sales]]-(Table2[[#This Row],[Sales]]*H486)), Table2[[#This Row],[Sales]])</f>
        <v>3646.8926999999999</v>
      </c>
      <c r="J486" s="4">
        <f t="shared" si="31"/>
        <v>3683.73</v>
      </c>
      <c r="K486" s="1" t="s">
        <v>10</v>
      </c>
      <c r="L486" s="1">
        <v>8.99</v>
      </c>
      <c r="M486" s="10">
        <f t="shared" si="29"/>
        <v>3683.73</v>
      </c>
    </row>
    <row r="487" spans="1:13" x14ac:dyDescent="0.2">
      <c r="A487" s="1">
        <v>26979</v>
      </c>
      <c r="B487" s="2">
        <v>40996</v>
      </c>
      <c r="C487" s="1" t="s">
        <v>14</v>
      </c>
      <c r="D487" s="1">
        <v>50</v>
      </c>
      <c r="E487" s="4" t="str">
        <f t="shared" si="28"/>
        <v>Large</v>
      </c>
      <c r="F487" s="4" t="str">
        <f>VLOOKUP(D487, lookup!$A$3:$B$12, 2, TRUE)</f>
        <v>XXX Large</v>
      </c>
      <c r="G487" s="1">
        <v>6093.2420000000002</v>
      </c>
      <c r="H487" s="4">
        <f t="shared" si="30"/>
        <v>0.01</v>
      </c>
      <c r="I487" s="4">
        <f>IFERROR((Table2[[#This Row],[Sales]]-(Table2[[#This Row],[Sales]]*H487)), Table2[[#This Row],[Sales]])</f>
        <v>6032.3095800000001</v>
      </c>
      <c r="J487" s="4">
        <f t="shared" si="31"/>
        <v>6085.1620000000003</v>
      </c>
      <c r="K487" s="1" t="s">
        <v>10</v>
      </c>
      <c r="L487" s="1">
        <v>8.08</v>
      </c>
      <c r="M487" s="10">
        <f t="shared" si="29"/>
        <v>6093.2420000000002</v>
      </c>
    </row>
    <row r="488" spans="1:13" x14ac:dyDescent="0.2">
      <c r="A488" s="1">
        <v>22466</v>
      </c>
      <c r="B488" s="2">
        <v>40996</v>
      </c>
      <c r="C488" s="1" t="s">
        <v>7</v>
      </c>
      <c r="D488" s="1">
        <v>40</v>
      </c>
      <c r="E488" s="4" t="str">
        <f t="shared" si="28"/>
        <v>Large</v>
      </c>
      <c r="F488" s="4" t="str">
        <f>VLOOKUP(D488, lookup!$A$3:$B$12, 2, TRUE)</f>
        <v>Extra Large</v>
      </c>
      <c r="G488" s="1">
        <v>430.19</v>
      </c>
      <c r="H488" s="4">
        <f t="shared" si="30"/>
        <v>0.01</v>
      </c>
      <c r="I488" s="4">
        <f>IFERROR((Table2[[#This Row],[Sales]]-(Table2[[#This Row],[Sales]]*H488)), Table2[[#This Row],[Sales]])</f>
        <v>425.88810000000001</v>
      </c>
      <c r="J488" s="4">
        <f t="shared" si="31"/>
        <v>428.4</v>
      </c>
      <c r="K488" s="1" t="s">
        <v>10</v>
      </c>
      <c r="L488" s="1">
        <v>1.79</v>
      </c>
      <c r="M488" s="10">
        <f t="shared" si="29"/>
        <v>430.19</v>
      </c>
    </row>
    <row r="489" spans="1:13" x14ac:dyDescent="0.2">
      <c r="A489" s="1">
        <v>26979</v>
      </c>
      <c r="B489" s="2">
        <v>40996</v>
      </c>
      <c r="C489" s="1" t="s">
        <v>14</v>
      </c>
      <c r="D489" s="1">
        <v>43</v>
      </c>
      <c r="E489" s="4" t="str">
        <f t="shared" si="28"/>
        <v>Large</v>
      </c>
      <c r="F489" s="4" t="str">
        <f>VLOOKUP(D489, lookup!$A$3:$B$12, 2, TRUE)</f>
        <v>XX Large</v>
      </c>
      <c r="G489" s="1">
        <v>337.01</v>
      </c>
      <c r="H489" s="4">
        <f t="shared" si="30"/>
        <v>0.01</v>
      </c>
      <c r="I489" s="4">
        <f>IFERROR((Table2[[#This Row],[Sales]]-(Table2[[#This Row],[Sales]]*H489)), Table2[[#This Row],[Sales]])</f>
        <v>333.63990000000001</v>
      </c>
      <c r="J489" s="4">
        <f t="shared" si="31"/>
        <v>335.76</v>
      </c>
      <c r="K489" s="1" t="s">
        <v>10</v>
      </c>
      <c r="L489" s="1">
        <v>1.25</v>
      </c>
      <c r="M489" s="10">
        <f t="shared" si="29"/>
        <v>337.01</v>
      </c>
    </row>
    <row r="490" spans="1:13" x14ac:dyDescent="0.2">
      <c r="A490" s="1">
        <v>10439</v>
      </c>
      <c r="B490" s="2">
        <v>40996</v>
      </c>
      <c r="C490" s="1" t="s">
        <v>11</v>
      </c>
      <c r="D490" s="1">
        <v>30</v>
      </c>
      <c r="E490" s="4" t="str">
        <f t="shared" si="28"/>
        <v>Large</v>
      </c>
      <c r="F490" s="4" t="str">
        <f>VLOOKUP(D490, lookup!$A$3:$B$12, 2, TRUE)</f>
        <v>Medium-Large</v>
      </c>
      <c r="G490" s="1">
        <v>569.61</v>
      </c>
      <c r="H490" s="4" t="str">
        <f t="shared" si="30"/>
        <v>No Discount</v>
      </c>
      <c r="I490" s="4">
        <f>IFERROR((Table2[[#This Row],[Sales]]-(Table2[[#This Row],[Sales]]*H490)), Table2[[#This Row],[Sales]])</f>
        <v>569.61</v>
      </c>
      <c r="J490" s="4">
        <f t="shared" si="31"/>
        <v>569.61</v>
      </c>
      <c r="K490" s="1" t="s">
        <v>10</v>
      </c>
      <c r="L490" s="1">
        <v>4</v>
      </c>
      <c r="M490" s="10">
        <f t="shared" si="29"/>
        <v>569.61</v>
      </c>
    </row>
    <row r="491" spans="1:13" x14ac:dyDescent="0.2">
      <c r="A491" s="1">
        <v>10439</v>
      </c>
      <c r="B491" s="2">
        <v>40996</v>
      </c>
      <c r="C491" s="1" t="s">
        <v>11</v>
      </c>
      <c r="D491" s="1">
        <v>46</v>
      </c>
      <c r="E491" s="4" t="str">
        <f t="shared" si="28"/>
        <v>Large</v>
      </c>
      <c r="F491" s="4" t="str">
        <f>VLOOKUP(D491, lookup!$A$3:$B$12, 2, TRUE)</f>
        <v>XXX Large</v>
      </c>
      <c r="G491" s="1">
        <v>225.13</v>
      </c>
      <c r="H491" s="4">
        <f t="shared" si="30"/>
        <v>0.01</v>
      </c>
      <c r="I491" s="4">
        <f>IFERROR((Table2[[#This Row],[Sales]]-(Table2[[#This Row],[Sales]]*H491)), Table2[[#This Row],[Sales]])</f>
        <v>222.87870000000001</v>
      </c>
      <c r="J491" s="4">
        <f t="shared" si="31"/>
        <v>217.89</v>
      </c>
      <c r="K491" s="1" t="s">
        <v>8</v>
      </c>
      <c r="L491" s="1">
        <v>7.24</v>
      </c>
      <c r="M491" s="10">
        <f t="shared" si="29"/>
        <v>225.13</v>
      </c>
    </row>
    <row r="492" spans="1:13" x14ac:dyDescent="0.2">
      <c r="A492" s="1">
        <v>10439</v>
      </c>
      <c r="B492" s="2">
        <v>40996</v>
      </c>
      <c r="C492" s="1" t="s">
        <v>11</v>
      </c>
      <c r="D492" s="1">
        <v>27</v>
      </c>
      <c r="E492" s="4" t="str">
        <f t="shared" si="28"/>
        <v>Medium</v>
      </c>
      <c r="F492" s="4" t="str">
        <f>VLOOKUP(D492, lookup!$A$3:$B$12, 2, TRUE)</f>
        <v>Medium-Large</v>
      </c>
      <c r="G492" s="1">
        <v>75.06</v>
      </c>
      <c r="H492" s="4" t="str">
        <f t="shared" si="30"/>
        <v>No Discount</v>
      </c>
      <c r="I492" s="4">
        <f>IFERROR((Table2[[#This Row],[Sales]]-(Table2[[#This Row],[Sales]]*H492)), Table2[[#This Row],[Sales]])</f>
        <v>75.06</v>
      </c>
      <c r="J492" s="4">
        <f t="shared" si="31"/>
        <v>75.06</v>
      </c>
      <c r="K492" s="1" t="s">
        <v>10</v>
      </c>
      <c r="L492" s="1">
        <v>0.5</v>
      </c>
      <c r="M492" s="10">
        <f t="shared" si="29"/>
        <v>75.06</v>
      </c>
    </row>
    <row r="493" spans="1:13" x14ac:dyDescent="0.2">
      <c r="A493" s="1">
        <v>10439</v>
      </c>
      <c r="B493" s="2">
        <v>40996</v>
      </c>
      <c r="C493" s="1" t="s">
        <v>11</v>
      </c>
      <c r="D493" s="1">
        <v>41</v>
      </c>
      <c r="E493" s="4" t="str">
        <f t="shared" si="28"/>
        <v>Large</v>
      </c>
      <c r="F493" s="4" t="str">
        <f>VLOOKUP(D493, lookup!$A$3:$B$12, 2, TRUE)</f>
        <v>XX Large</v>
      </c>
      <c r="G493" s="1">
        <v>823.13</v>
      </c>
      <c r="H493" s="4">
        <f t="shared" si="30"/>
        <v>0.01</v>
      </c>
      <c r="I493" s="4">
        <f>IFERROR((Table2[[#This Row],[Sales]]-(Table2[[#This Row],[Sales]]*H493)), Table2[[#This Row],[Sales]])</f>
        <v>814.89869999999996</v>
      </c>
      <c r="J493" s="4">
        <f t="shared" si="31"/>
        <v>821.64</v>
      </c>
      <c r="K493" s="1" t="s">
        <v>10</v>
      </c>
      <c r="L493" s="1">
        <v>1.49</v>
      </c>
      <c r="M493" s="10">
        <f t="shared" si="29"/>
        <v>823.13</v>
      </c>
    </row>
    <row r="494" spans="1:13" x14ac:dyDescent="0.2">
      <c r="A494" s="1">
        <v>34279</v>
      </c>
      <c r="B494" s="2">
        <v>40996</v>
      </c>
      <c r="C494" s="1" t="s">
        <v>11</v>
      </c>
      <c r="D494" s="1">
        <v>3</v>
      </c>
      <c r="E494" s="4" t="str">
        <f t="shared" si="28"/>
        <v>Small</v>
      </c>
      <c r="F494" s="4" t="str">
        <f>VLOOKUP(D494, lookup!$A$3:$B$12, 2, TRUE)</f>
        <v>Mini</v>
      </c>
      <c r="G494" s="1">
        <v>840.55200000000002</v>
      </c>
      <c r="H494" s="4" t="str">
        <f t="shared" si="30"/>
        <v>No Discount</v>
      </c>
      <c r="I494" s="4">
        <f>IFERROR((Table2[[#This Row],[Sales]]-(Table2[[#This Row],[Sales]]*H494)), Table2[[#This Row],[Sales]])</f>
        <v>840.55200000000002</v>
      </c>
      <c r="J494" s="4">
        <f t="shared" si="31"/>
        <v>840.55200000000002</v>
      </c>
      <c r="K494" s="1" t="s">
        <v>13</v>
      </c>
      <c r="L494" s="1">
        <v>60</v>
      </c>
      <c r="M494" s="10">
        <f t="shared" si="29"/>
        <v>840.55200000000002</v>
      </c>
    </row>
    <row r="495" spans="1:13" x14ac:dyDescent="0.2">
      <c r="A495" s="1">
        <v>36512</v>
      </c>
      <c r="B495" s="2">
        <v>40996</v>
      </c>
      <c r="C495" s="1" t="s">
        <v>11</v>
      </c>
      <c r="D495" s="1">
        <v>3</v>
      </c>
      <c r="E495" s="4" t="str">
        <f t="shared" si="28"/>
        <v>Small</v>
      </c>
      <c r="F495" s="4" t="str">
        <f>VLOOKUP(D495, lookup!$A$3:$B$12, 2, TRUE)</f>
        <v>Mini</v>
      </c>
      <c r="G495" s="1">
        <v>71.489999999999995</v>
      </c>
      <c r="H495" s="4" t="str">
        <f t="shared" si="30"/>
        <v>No Discount</v>
      </c>
      <c r="I495" s="4">
        <f>IFERROR((Table2[[#This Row],[Sales]]-(Table2[[#This Row],[Sales]]*H495)), Table2[[#This Row],[Sales]])</f>
        <v>71.489999999999995</v>
      </c>
      <c r="J495" s="4">
        <f t="shared" si="31"/>
        <v>71.489999999999995</v>
      </c>
      <c r="K495" s="1" t="s">
        <v>10</v>
      </c>
      <c r="L495" s="1">
        <v>11.17</v>
      </c>
      <c r="M495" s="10">
        <f t="shared" si="29"/>
        <v>71.489999999999995</v>
      </c>
    </row>
    <row r="496" spans="1:13" x14ac:dyDescent="0.2">
      <c r="A496" s="1">
        <v>40611</v>
      </c>
      <c r="B496" s="2">
        <v>40996</v>
      </c>
      <c r="C496" s="1" t="s">
        <v>11</v>
      </c>
      <c r="D496" s="1">
        <v>12</v>
      </c>
      <c r="E496" s="4" t="str">
        <f t="shared" si="28"/>
        <v>Small</v>
      </c>
      <c r="F496" s="4" t="str">
        <f>VLOOKUP(D496, lookup!$A$3:$B$12, 2, TRUE)</f>
        <v>Small</v>
      </c>
      <c r="G496" s="1">
        <v>66.83</v>
      </c>
      <c r="H496" s="4" t="str">
        <f t="shared" si="30"/>
        <v>No Discount</v>
      </c>
      <c r="I496" s="4">
        <f>IFERROR((Table2[[#This Row],[Sales]]-(Table2[[#This Row],[Sales]]*H496)), Table2[[#This Row],[Sales]])</f>
        <v>66.83</v>
      </c>
      <c r="J496" s="4">
        <f t="shared" si="31"/>
        <v>66.83</v>
      </c>
      <c r="K496" s="1" t="s">
        <v>8</v>
      </c>
      <c r="L496" s="1">
        <v>5.17</v>
      </c>
      <c r="M496" s="10">
        <f t="shared" si="29"/>
        <v>66.83</v>
      </c>
    </row>
    <row r="497" spans="1:13" x14ac:dyDescent="0.2">
      <c r="A497" s="1">
        <v>40611</v>
      </c>
      <c r="B497" s="2">
        <v>40996</v>
      </c>
      <c r="C497" s="1" t="s">
        <v>11</v>
      </c>
      <c r="D497" s="1">
        <v>43</v>
      </c>
      <c r="E497" s="4" t="str">
        <f t="shared" si="28"/>
        <v>Large</v>
      </c>
      <c r="F497" s="4" t="str">
        <f>VLOOKUP(D497, lookup!$A$3:$B$12, 2, TRUE)</f>
        <v>XX Large</v>
      </c>
      <c r="G497" s="1">
        <v>1407.5150000000001</v>
      </c>
      <c r="H497" s="4">
        <f t="shared" si="30"/>
        <v>0.01</v>
      </c>
      <c r="I497" s="4">
        <f>IFERROR((Table2[[#This Row],[Sales]]-(Table2[[#This Row],[Sales]]*H497)), Table2[[#This Row],[Sales]])</f>
        <v>1393.4398500000002</v>
      </c>
      <c r="J497" s="4">
        <f t="shared" si="31"/>
        <v>1404.2150000000001</v>
      </c>
      <c r="K497" s="1" t="s">
        <v>10</v>
      </c>
      <c r="L497" s="1">
        <v>3.3</v>
      </c>
      <c r="M497" s="10">
        <f t="shared" si="29"/>
        <v>1407.5150000000001</v>
      </c>
    </row>
    <row r="498" spans="1:13" x14ac:dyDescent="0.2">
      <c r="A498" s="1">
        <v>18464</v>
      </c>
      <c r="B498" s="2">
        <v>40996</v>
      </c>
      <c r="C498" s="1" t="s">
        <v>9</v>
      </c>
      <c r="D498" s="1">
        <v>31</v>
      </c>
      <c r="E498" s="4" t="str">
        <f t="shared" si="28"/>
        <v>Large</v>
      </c>
      <c r="F498" s="4" t="str">
        <f>VLOOKUP(D498, lookup!$A$3:$B$12, 2, TRUE)</f>
        <v>Large</v>
      </c>
      <c r="G498" s="1">
        <v>206.49</v>
      </c>
      <c r="H498" s="4">
        <f t="shared" si="30"/>
        <v>0.01</v>
      </c>
      <c r="I498" s="4">
        <f>IFERROR((Table2[[#This Row],[Sales]]-(Table2[[#This Row],[Sales]]*H498)), Table2[[#This Row],[Sales]])</f>
        <v>204.42510000000001</v>
      </c>
      <c r="J498" s="4">
        <f t="shared" si="31"/>
        <v>206.49</v>
      </c>
      <c r="K498" s="1" t="s">
        <v>10</v>
      </c>
      <c r="L498" s="1">
        <v>1.34</v>
      </c>
      <c r="M498" s="10">
        <f t="shared" si="29"/>
        <v>206.49</v>
      </c>
    </row>
    <row r="499" spans="1:13" x14ac:dyDescent="0.2">
      <c r="A499" s="1">
        <v>22373</v>
      </c>
      <c r="B499" s="2">
        <v>40996</v>
      </c>
      <c r="C499" s="1" t="s">
        <v>9</v>
      </c>
      <c r="D499" s="1">
        <v>26</v>
      </c>
      <c r="E499" s="4" t="str">
        <f t="shared" si="28"/>
        <v>Medium</v>
      </c>
      <c r="F499" s="4" t="str">
        <f>VLOOKUP(D499, lookup!$A$3:$B$12, 2, TRUE)</f>
        <v>Medium-Large</v>
      </c>
      <c r="G499" s="1">
        <v>233.03</v>
      </c>
      <c r="H499" s="4" t="str">
        <f t="shared" si="30"/>
        <v>No Discount</v>
      </c>
      <c r="I499" s="4">
        <f>IFERROR((Table2[[#This Row],[Sales]]-(Table2[[#This Row],[Sales]]*H499)), Table2[[#This Row],[Sales]])</f>
        <v>233.03</v>
      </c>
      <c r="J499" s="4">
        <f t="shared" si="31"/>
        <v>233.03</v>
      </c>
      <c r="K499" s="1" t="s">
        <v>8</v>
      </c>
      <c r="L499" s="1">
        <v>8.2899999999999991</v>
      </c>
      <c r="M499" s="10">
        <f t="shared" si="29"/>
        <v>233.03</v>
      </c>
    </row>
    <row r="500" spans="1:13" x14ac:dyDescent="0.2">
      <c r="A500" s="1">
        <v>29280</v>
      </c>
      <c r="B500" s="2">
        <v>40996</v>
      </c>
      <c r="C500" s="1" t="s">
        <v>14</v>
      </c>
      <c r="D500" s="1">
        <v>30</v>
      </c>
      <c r="E500" s="4" t="str">
        <f t="shared" si="28"/>
        <v>Large</v>
      </c>
      <c r="F500" s="4" t="str">
        <f>VLOOKUP(D500, lookup!$A$3:$B$12, 2, TRUE)</f>
        <v>Medium-Large</v>
      </c>
      <c r="G500" s="1">
        <v>856.34</v>
      </c>
      <c r="H500" s="4" t="str">
        <f t="shared" si="30"/>
        <v>No Discount</v>
      </c>
      <c r="I500" s="4">
        <f>IFERROR((Table2[[#This Row],[Sales]]-(Table2[[#This Row],[Sales]]*H500)), Table2[[#This Row],[Sales]])</f>
        <v>856.34</v>
      </c>
      <c r="J500" s="4">
        <f t="shared" si="31"/>
        <v>856.34</v>
      </c>
      <c r="K500" s="1" t="s">
        <v>10</v>
      </c>
      <c r="L500" s="1">
        <v>1.99</v>
      </c>
      <c r="M500" s="10">
        <f t="shared" si="29"/>
        <v>856.34</v>
      </c>
    </row>
    <row r="501" spans="1:13" x14ac:dyDescent="0.2">
      <c r="A501" s="1">
        <v>22466</v>
      </c>
      <c r="B501" s="2">
        <v>40996</v>
      </c>
      <c r="C501" s="1" t="s">
        <v>7</v>
      </c>
      <c r="D501" s="1">
        <v>31</v>
      </c>
      <c r="E501" s="4" t="str">
        <f t="shared" si="28"/>
        <v>Large</v>
      </c>
      <c r="F501" s="4" t="str">
        <f>VLOOKUP(D501, lookup!$A$3:$B$12, 2, TRUE)</f>
        <v>Large</v>
      </c>
      <c r="G501" s="1">
        <v>5404.18</v>
      </c>
      <c r="H501" s="4">
        <f t="shared" si="30"/>
        <v>0.01</v>
      </c>
      <c r="I501" s="4">
        <f>IFERROR((Table2[[#This Row],[Sales]]-(Table2[[#This Row],[Sales]]*H501)), Table2[[#This Row],[Sales]])</f>
        <v>5350.1382000000003</v>
      </c>
      <c r="J501" s="4">
        <f t="shared" si="31"/>
        <v>5404.18</v>
      </c>
      <c r="K501" s="1" t="s">
        <v>13</v>
      </c>
      <c r="L501" s="1">
        <v>30</v>
      </c>
      <c r="M501" s="10">
        <f t="shared" si="29"/>
        <v>5404.18</v>
      </c>
    </row>
    <row r="502" spans="1:13" x14ac:dyDescent="0.2">
      <c r="A502" s="1">
        <v>29280</v>
      </c>
      <c r="B502" s="2">
        <v>40996</v>
      </c>
      <c r="C502" s="1" t="s">
        <v>14</v>
      </c>
      <c r="D502" s="1">
        <v>19</v>
      </c>
      <c r="E502" s="4" t="str">
        <f t="shared" si="28"/>
        <v>Medium</v>
      </c>
      <c r="F502" s="4" t="str">
        <f>VLOOKUP(D502, lookup!$A$3:$B$12, 2, TRUE)</f>
        <v>Small-Medium</v>
      </c>
      <c r="G502" s="1">
        <v>238.35</v>
      </c>
      <c r="H502" s="4" t="str">
        <f t="shared" si="30"/>
        <v>No Discount</v>
      </c>
      <c r="I502" s="4">
        <f>IFERROR((Table2[[#This Row],[Sales]]-(Table2[[#This Row],[Sales]]*H502)), Table2[[#This Row],[Sales]])</f>
        <v>238.35</v>
      </c>
      <c r="J502" s="4">
        <f t="shared" si="31"/>
        <v>238.35</v>
      </c>
      <c r="K502" s="1" t="s">
        <v>10</v>
      </c>
      <c r="L502" s="1">
        <v>7.95</v>
      </c>
      <c r="M502" s="10">
        <f t="shared" si="29"/>
        <v>238.35</v>
      </c>
    </row>
    <row r="503" spans="1:13" x14ac:dyDescent="0.2">
      <c r="A503" s="1">
        <v>18464</v>
      </c>
      <c r="B503" s="2">
        <v>40996</v>
      </c>
      <c r="C503" s="1" t="s">
        <v>9</v>
      </c>
      <c r="D503" s="1">
        <v>27</v>
      </c>
      <c r="E503" s="4" t="str">
        <f t="shared" si="28"/>
        <v>Medium</v>
      </c>
      <c r="F503" s="4" t="str">
        <f>VLOOKUP(D503, lookup!$A$3:$B$12, 2, TRUE)</f>
        <v>Medium-Large</v>
      </c>
      <c r="G503" s="1">
        <v>4891.8599999999997</v>
      </c>
      <c r="H503" s="4" t="str">
        <f t="shared" si="30"/>
        <v>No Discount</v>
      </c>
      <c r="I503" s="4">
        <f>IFERROR((Table2[[#This Row],[Sales]]-(Table2[[#This Row],[Sales]]*H503)), Table2[[#This Row],[Sales]])</f>
        <v>4891.8599999999997</v>
      </c>
      <c r="J503" s="4">
        <f t="shared" si="31"/>
        <v>4891.8599999999997</v>
      </c>
      <c r="K503" s="1" t="s">
        <v>13</v>
      </c>
      <c r="L503" s="1">
        <v>55.24</v>
      </c>
      <c r="M503" s="10">
        <f t="shared" si="29"/>
        <v>4891.8599999999997</v>
      </c>
    </row>
    <row r="504" spans="1:13" x14ac:dyDescent="0.2">
      <c r="A504" s="1">
        <v>36512</v>
      </c>
      <c r="B504" s="2">
        <v>40996</v>
      </c>
      <c r="C504" s="1" t="s">
        <v>11</v>
      </c>
      <c r="D504" s="1">
        <v>30</v>
      </c>
      <c r="E504" s="4" t="str">
        <f t="shared" si="28"/>
        <v>Large</v>
      </c>
      <c r="F504" s="4" t="str">
        <f>VLOOKUP(D504, lookup!$A$3:$B$12, 2, TRUE)</f>
        <v>Medium-Large</v>
      </c>
      <c r="G504" s="1">
        <v>10413.67</v>
      </c>
      <c r="H504" s="4" t="str">
        <f t="shared" si="30"/>
        <v>No Discount</v>
      </c>
      <c r="I504" s="4">
        <f>IFERROR((Table2[[#This Row],[Sales]]-(Table2[[#This Row],[Sales]]*H504)), Table2[[#This Row],[Sales]])</f>
        <v>10413.67</v>
      </c>
      <c r="J504" s="4">
        <f t="shared" si="31"/>
        <v>10413.67</v>
      </c>
      <c r="K504" s="1" t="s">
        <v>13</v>
      </c>
      <c r="L504" s="1">
        <v>58.92</v>
      </c>
      <c r="M504" s="10">
        <f t="shared" si="29"/>
        <v>10413.67</v>
      </c>
    </row>
    <row r="505" spans="1:13" x14ac:dyDescent="0.2">
      <c r="A505" s="1">
        <v>18464</v>
      </c>
      <c r="B505" s="2">
        <v>40996</v>
      </c>
      <c r="C505" s="1" t="s">
        <v>9</v>
      </c>
      <c r="D505" s="1">
        <v>37</v>
      </c>
      <c r="E505" s="4" t="str">
        <f t="shared" si="28"/>
        <v>Large</v>
      </c>
      <c r="F505" s="4" t="str">
        <f>VLOOKUP(D505, lookup!$A$3:$B$12, 2, TRUE)</f>
        <v>Extra Large</v>
      </c>
      <c r="G505" s="1">
        <v>6039.1</v>
      </c>
      <c r="H505" s="4">
        <f t="shared" si="30"/>
        <v>0.01</v>
      </c>
      <c r="I505" s="4">
        <f>IFERROR((Table2[[#This Row],[Sales]]-(Table2[[#This Row],[Sales]]*H505)), Table2[[#This Row],[Sales]])</f>
        <v>5978.7090000000007</v>
      </c>
      <c r="J505" s="4">
        <f t="shared" si="31"/>
        <v>5972.83</v>
      </c>
      <c r="K505" s="1" t="s">
        <v>13</v>
      </c>
      <c r="L505" s="1">
        <v>66.27</v>
      </c>
      <c r="M505" s="10">
        <f t="shared" si="29"/>
        <v>5972.83</v>
      </c>
    </row>
    <row r="506" spans="1:13" x14ac:dyDescent="0.2">
      <c r="A506" s="1">
        <v>18464</v>
      </c>
      <c r="B506" s="2">
        <v>40996</v>
      </c>
      <c r="C506" s="1" t="s">
        <v>9</v>
      </c>
      <c r="D506" s="1">
        <v>41</v>
      </c>
      <c r="E506" s="4" t="str">
        <f t="shared" si="28"/>
        <v>Large</v>
      </c>
      <c r="F506" s="4" t="str">
        <f>VLOOKUP(D506, lookup!$A$3:$B$12, 2, TRUE)</f>
        <v>XX Large</v>
      </c>
      <c r="G506" s="1">
        <v>80.540000000000006</v>
      </c>
      <c r="H506" s="4">
        <f t="shared" si="30"/>
        <v>0.01</v>
      </c>
      <c r="I506" s="4">
        <f>IFERROR((Table2[[#This Row],[Sales]]-(Table2[[#This Row],[Sales]]*H506)), Table2[[#This Row],[Sales]])</f>
        <v>79.7346</v>
      </c>
      <c r="J506" s="4">
        <f t="shared" si="31"/>
        <v>79.78</v>
      </c>
      <c r="K506" s="1" t="s">
        <v>10</v>
      </c>
      <c r="L506" s="1">
        <v>0.76</v>
      </c>
      <c r="M506" s="10">
        <f t="shared" si="29"/>
        <v>80.540000000000006</v>
      </c>
    </row>
    <row r="507" spans="1:13" x14ac:dyDescent="0.2">
      <c r="A507" s="1">
        <v>10567</v>
      </c>
      <c r="B507" s="2">
        <v>40997</v>
      </c>
      <c r="C507" s="1" t="s">
        <v>9</v>
      </c>
      <c r="D507" s="1">
        <v>10</v>
      </c>
      <c r="E507" s="4" t="str">
        <f t="shared" si="28"/>
        <v>Small</v>
      </c>
      <c r="F507" s="4" t="str">
        <f>VLOOKUP(D507, lookup!$A$3:$B$12, 2, TRUE)</f>
        <v>Extra Small</v>
      </c>
      <c r="G507" s="1">
        <v>1111.008</v>
      </c>
      <c r="H507" s="4" t="str">
        <f t="shared" si="30"/>
        <v>No Discount</v>
      </c>
      <c r="I507" s="4">
        <f>IFERROR((Table2[[#This Row],[Sales]]-(Table2[[#This Row],[Sales]]*H507)), Table2[[#This Row],[Sales]])</f>
        <v>1111.008</v>
      </c>
      <c r="J507" s="4">
        <f t="shared" si="31"/>
        <v>1111.008</v>
      </c>
      <c r="K507" s="1" t="s">
        <v>13</v>
      </c>
      <c r="L507" s="1">
        <v>43.75</v>
      </c>
      <c r="M507" s="10">
        <f t="shared" si="29"/>
        <v>1111.008</v>
      </c>
    </row>
    <row r="508" spans="1:13" x14ac:dyDescent="0.2">
      <c r="A508" s="1">
        <v>29831</v>
      </c>
      <c r="B508" s="2">
        <v>40997</v>
      </c>
      <c r="C508" s="1" t="s">
        <v>12</v>
      </c>
      <c r="D508" s="1">
        <v>29</v>
      </c>
      <c r="E508" s="4" t="str">
        <f t="shared" si="28"/>
        <v>Medium</v>
      </c>
      <c r="F508" s="4" t="str">
        <f>VLOOKUP(D508, lookup!$A$3:$B$12, 2, TRUE)</f>
        <v>Medium-Large</v>
      </c>
      <c r="G508" s="1">
        <v>2175.2199999999998</v>
      </c>
      <c r="H508" s="4" t="str">
        <f t="shared" si="30"/>
        <v>No Discount</v>
      </c>
      <c r="I508" s="4">
        <f>IFERROR((Table2[[#This Row],[Sales]]-(Table2[[#This Row],[Sales]]*H508)), Table2[[#This Row],[Sales]])</f>
        <v>2175.2199999999998</v>
      </c>
      <c r="J508" s="4">
        <f t="shared" si="31"/>
        <v>2175.2199999999998</v>
      </c>
      <c r="K508" s="1" t="s">
        <v>13</v>
      </c>
      <c r="L508" s="1">
        <v>60</v>
      </c>
      <c r="M508" s="10">
        <f t="shared" si="29"/>
        <v>2175.2199999999998</v>
      </c>
    </row>
    <row r="509" spans="1:13" x14ac:dyDescent="0.2">
      <c r="A509" s="1">
        <v>46787</v>
      </c>
      <c r="B509" s="2">
        <v>40997</v>
      </c>
      <c r="C509" s="1" t="s">
        <v>14</v>
      </c>
      <c r="D509" s="1">
        <v>32</v>
      </c>
      <c r="E509" s="4" t="str">
        <f t="shared" si="28"/>
        <v>Large</v>
      </c>
      <c r="F509" s="4" t="str">
        <f>VLOOKUP(D509, lookup!$A$3:$B$12, 2, TRUE)</f>
        <v>Large</v>
      </c>
      <c r="G509" s="1">
        <v>693.17</v>
      </c>
      <c r="H509" s="4">
        <f t="shared" si="30"/>
        <v>0.01</v>
      </c>
      <c r="I509" s="4">
        <f>IFERROR((Table2[[#This Row],[Sales]]-(Table2[[#This Row],[Sales]]*H509)), Table2[[#This Row],[Sales]])</f>
        <v>686.23829999999998</v>
      </c>
      <c r="J509" s="4">
        <f t="shared" si="31"/>
        <v>693.17</v>
      </c>
      <c r="K509" s="1" t="s">
        <v>10</v>
      </c>
      <c r="L509" s="1">
        <v>8.99</v>
      </c>
      <c r="M509" s="10">
        <f t="shared" si="29"/>
        <v>693.17</v>
      </c>
    </row>
    <row r="510" spans="1:13" x14ac:dyDescent="0.2">
      <c r="A510" s="1">
        <v>15104</v>
      </c>
      <c r="B510" s="2">
        <v>40997</v>
      </c>
      <c r="C510" s="1" t="s">
        <v>14</v>
      </c>
      <c r="D510" s="1">
        <v>23</v>
      </c>
      <c r="E510" s="4" t="str">
        <f t="shared" si="28"/>
        <v>Medium</v>
      </c>
      <c r="F510" s="4" t="str">
        <f>VLOOKUP(D510, lookup!$A$3:$B$12, 2, TRUE)</f>
        <v>Medium</v>
      </c>
      <c r="G510" s="1">
        <v>109.43</v>
      </c>
      <c r="H510" s="4" t="str">
        <f t="shared" si="30"/>
        <v>No Discount</v>
      </c>
      <c r="I510" s="4">
        <f>IFERROR((Table2[[#This Row],[Sales]]-(Table2[[#This Row],[Sales]]*H510)), Table2[[#This Row],[Sales]])</f>
        <v>109.43</v>
      </c>
      <c r="J510" s="4">
        <f t="shared" si="31"/>
        <v>109.43</v>
      </c>
      <c r="K510" s="1" t="s">
        <v>10</v>
      </c>
      <c r="L510" s="1">
        <v>1.49</v>
      </c>
      <c r="M510" s="10">
        <f t="shared" si="29"/>
        <v>109.43</v>
      </c>
    </row>
    <row r="511" spans="1:13" x14ac:dyDescent="0.2">
      <c r="A511" s="1">
        <v>32642</v>
      </c>
      <c r="B511" s="2">
        <v>40997</v>
      </c>
      <c r="C511" s="1" t="s">
        <v>14</v>
      </c>
      <c r="D511" s="1">
        <v>50</v>
      </c>
      <c r="E511" s="4" t="str">
        <f t="shared" si="28"/>
        <v>Large</v>
      </c>
      <c r="F511" s="4" t="str">
        <f>VLOOKUP(D511, lookup!$A$3:$B$12, 2, TRUE)</f>
        <v>XXX Large</v>
      </c>
      <c r="G511" s="1">
        <v>1507.16</v>
      </c>
      <c r="H511" s="4">
        <f t="shared" si="30"/>
        <v>0.01</v>
      </c>
      <c r="I511" s="4">
        <f>IFERROR((Table2[[#This Row],[Sales]]-(Table2[[#This Row],[Sales]]*H511)), Table2[[#This Row],[Sales]])</f>
        <v>1492.0884000000001</v>
      </c>
      <c r="J511" s="4">
        <f t="shared" si="31"/>
        <v>1505.17</v>
      </c>
      <c r="K511" s="1" t="s">
        <v>10</v>
      </c>
      <c r="L511" s="1">
        <v>1.99</v>
      </c>
      <c r="M511" s="10">
        <f t="shared" si="29"/>
        <v>1507.16</v>
      </c>
    </row>
    <row r="512" spans="1:13" x14ac:dyDescent="0.2">
      <c r="A512" s="1">
        <v>46787</v>
      </c>
      <c r="B512" s="2">
        <v>40997</v>
      </c>
      <c r="C512" s="1" t="s">
        <v>14</v>
      </c>
      <c r="D512" s="1">
        <v>28</v>
      </c>
      <c r="E512" s="4" t="str">
        <f t="shared" si="28"/>
        <v>Medium</v>
      </c>
      <c r="F512" s="4" t="str">
        <f>VLOOKUP(D512, lookup!$A$3:$B$12, 2, TRUE)</f>
        <v>Medium-Large</v>
      </c>
      <c r="G512" s="1">
        <v>174.1</v>
      </c>
      <c r="H512" s="4" t="str">
        <f t="shared" si="30"/>
        <v>No Discount</v>
      </c>
      <c r="I512" s="4">
        <f>IFERROR((Table2[[#This Row],[Sales]]-(Table2[[#This Row],[Sales]]*H512)), Table2[[#This Row],[Sales]])</f>
        <v>174.1</v>
      </c>
      <c r="J512" s="4">
        <f t="shared" si="31"/>
        <v>174.1</v>
      </c>
      <c r="K512" s="1" t="s">
        <v>10</v>
      </c>
      <c r="L512" s="1">
        <v>9.17</v>
      </c>
      <c r="M512" s="10">
        <f t="shared" si="29"/>
        <v>174.1</v>
      </c>
    </row>
    <row r="513" spans="1:13" x14ac:dyDescent="0.2">
      <c r="A513" s="1">
        <v>55299</v>
      </c>
      <c r="B513" s="2">
        <v>40998</v>
      </c>
      <c r="C513" s="1" t="s">
        <v>7</v>
      </c>
      <c r="D513" s="1">
        <v>20</v>
      </c>
      <c r="E513" s="4" t="str">
        <f t="shared" si="28"/>
        <v>Medium</v>
      </c>
      <c r="F513" s="4" t="str">
        <f>VLOOKUP(D513, lookup!$A$3:$B$12, 2, TRUE)</f>
        <v>Small-Medium</v>
      </c>
      <c r="G513" s="1">
        <v>22.28</v>
      </c>
      <c r="H513" s="4" t="str">
        <f t="shared" si="30"/>
        <v>No Discount</v>
      </c>
      <c r="I513" s="4">
        <f>IFERROR((Table2[[#This Row],[Sales]]-(Table2[[#This Row],[Sales]]*H513)), Table2[[#This Row],[Sales]])</f>
        <v>22.28</v>
      </c>
      <c r="J513" s="4">
        <f t="shared" si="31"/>
        <v>22.28</v>
      </c>
      <c r="K513" s="1" t="s">
        <v>10</v>
      </c>
      <c r="L513" s="1">
        <v>0.7</v>
      </c>
      <c r="M513" s="10">
        <f t="shared" si="29"/>
        <v>22.28</v>
      </c>
    </row>
    <row r="514" spans="1:13" x14ac:dyDescent="0.2">
      <c r="A514" s="1">
        <v>37124</v>
      </c>
      <c r="B514" s="2">
        <v>40998</v>
      </c>
      <c r="C514" s="1" t="s">
        <v>7</v>
      </c>
      <c r="D514" s="1">
        <v>33</v>
      </c>
      <c r="E514" s="4" t="str">
        <f t="shared" ref="E514:E577" si="32">IF(D514&gt;=30, "Large", IF(D514&lt;=15, "Small","Medium"))</f>
        <v>Large</v>
      </c>
      <c r="F514" s="4" t="str">
        <f>VLOOKUP(D514, lookup!$A$3:$B$12, 2, TRUE)</f>
        <v>Large</v>
      </c>
      <c r="G514" s="1">
        <v>21205.5</v>
      </c>
      <c r="H514" s="4">
        <f t="shared" si="30"/>
        <v>0.01</v>
      </c>
      <c r="I514" s="4">
        <f>IFERROR((Table2[[#This Row],[Sales]]-(Table2[[#This Row],[Sales]]*H514)), Table2[[#This Row],[Sales]])</f>
        <v>20993.445</v>
      </c>
      <c r="J514" s="4">
        <f t="shared" si="31"/>
        <v>21205.5</v>
      </c>
      <c r="K514" s="1" t="s">
        <v>10</v>
      </c>
      <c r="L514" s="1">
        <v>24.49</v>
      </c>
      <c r="M514" s="10">
        <f t="shared" ref="M514:M577" si="33">IF(K514="Delivery Truck", J514, G514)</f>
        <v>21205.5</v>
      </c>
    </row>
    <row r="515" spans="1:13" x14ac:dyDescent="0.2">
      <c r="A515" s="1">
        <v>11173</v>
      </c>
      <c r="B515" s="2">
        <v>40998</v>
      </c>
      <c r="C515" s="1" t="s">
        <v>12</v>
      </c>
      <c r="D515" s="1">
        <v>37</v>
      </c>
      <c r="E515" s="4" t="str">
        <f t="shared" si="32"/>
        <v>Large</v>
      </c>
      <c r="F515" s="4" t="str">
        <f>VLOOKUP(D515, lookup!$A$3:$B$12, 2, TRUE)</f>
        <v>Extra Large</v>
      </c>
      <c r="G515" s="1">
        <v>221.66</v>
      </c>
      <c r="H515" s="4">
        <f t="shared" ref="H515:H578" si="34">IF(OR(F515="Large",F515="Extra Large",F515="XX Large",F515="XXX Large"), 0.01, "No Discount")</f>
        <v>0.01</v>
      </c>
      <c r="I515" s="4">
        <f>IFERROR((Table2[[#This Row],[Sales]]-(Table2[[#This Row],[Sales]]*H515)), Table2[[#This Row],[Sales]])</f>
        <v>219.4434</v>
      </c>
      <c r="J515" s="4">
        <f t="shared" ref="J515:J578" si="35">IF(OR(F515="XX Large", F515="XXX Large", F515="Extra Large"), G515-L515, G515)</f>
        <v>217.81</v>
      </c>
      <c r="K515" s="1" t="s">
        <v>10</v>
      </c>
      <c r="L515" s="1">
        <v>3.85</v>
      </c>
      <c r="M515" s="10">
        <f t="shared" si="33"/>
        <v>221.66</v>
      </c>
    </row>
    <row r="516" spans="1:13" x14ac:dyDescent="0.2">
      <c r="A516" s="1">
        <v>15782</v>
      </c>
      <c r="B516" s="2">
        <v>40998</v>
      </c>
      <c r="C516" s="1" t="s">
        <v>9</v>
      </c>
      <c r="D516" s="1">
        <v>35</v>
      </c>
      <c r="E516" s="4" t="str">
        <f t="shared" si="32"/>
        <v>Large</v>
      </c>
      <c r="F516" s="4" t="str">
        <f>VLOOKUP(D516, lookup!$A$3:$B$12, 2, TRUE)</f>
        <v>Large</v>
      </c>
      <c r="G516" s="1">
        <v>2339.64</v>
      </c>
      <c r="H516" s="4">
        <f t="shared" si="34"/>
        <v>0.01</v>
      </c>
      <c r="I516" s="4">
        <f>IFERROR((Table2[[#This Row],[Sales]]-(Table2[[#This Row],[Sales]]*H516)), Table2[[#This Row],[Sales]])</f>
        <v>2316.2435999999998</v>
      </c>
      <c r="J516" s="4">
        <f t="shared" si="35"/>
        <v>2339.64</v>
      </c>
      <c r="K516" s="1" t="s">
        <v>10</v>
      </c>
      <c r="L516" s="1">
        <v>69</v>
      </c>
      <c r="M516" s="10">
        <f t="shared" si="33"/>
        <v>2339.64</v>
      </c>
    </row>
    <row r="517" spans="1:13" x14ac:dyDescent="0.2">
      <c r="A517" s="1">
        <v>20964</v>
      </c>
      <c r="B517" s="2">
        <v>40998</v>
      </c>
      <c r="C517" s="1" t="s">
        <v>12</v>
      </c>
      <c r="D517" s="1">
        <v>11</v>
      </c>
      <c r="E517" s="4" t="str">
        <f t="shared" si="32"/>
        <v>Small</v>
      </c>
      <c r="F517" s="4" t="str">
        <f>VLOOKUP(D517, lookup!$A$3:$B$12, 2, TRUE)</f>
        <v>Small</v>
      </c>
      <c r="G517" s="1">
        <v>629.5865</v>
      </c>
      <c r="H517" s="4" t="str">
        <f t="shared" si="34"/>
        <v>No Discount</v>
      </c>
      <c r="I517" s="4">
        <f>IFERROR((Table2[[#This Row],[Sales]]-(Table2[[#This Row],[Sales]]*H517)), Table2[[#This Row],[Sales]])</f>
        <v>629.5865</v>
      </c>
      <c r="J517" s="4">
        <f t="shared" si="35"/>
        <v>629.5865</v>
      </c>
      <c r="K517" s="1" t="s">
        <v>10</v>
      </c>
      <c r="L517" s="1">
        <v>8.99</v>
      </c>
      <c r="M517" s="10">
        <f t="shared" si="33"/>
        <v>629.5865</v>
      </c>
    </row>
    <row r="518" spans="1:13" x14ac:dyDescent="0.2">
      <c r="A518" s="1">
        <v>49351</v>
      </c>
      <c r="B518" s="2">
        <v>40998</v>
      </c>
      <c r="C518" s="1" t="s">
        <v>7</v>
      </c>
      <c r="D518" s="1">
        <v>27</v>
      </c>
      <c r="E518" s="4" t="str">
        <f t="shared" si="32"/>
        <v>Medium</v>
      </c>
      <c r="F518" s="4" t="str">
        <f>VLOOKUP(D518, lookup!$A$3:$B$12, 2, TRUE)</f>
        <v>Medium-Large</v>
      </c>
      <c r="G518" s="1">
        <v>109.92</v>
      </c>
      <c r="H518" s="4" t="str">
        <f t="shared" si="34"/>
        <v>No Discount</v>
      </c>
      <c r="I518" s="4">
        <f>IFERROR((Table2[[#This Row],[Sales]]-(Table2[[#This Row],[Sales]]*H518)), Table2[[#This Row],[Sales]])</f>
        <v>109.92</v>
      </c>
      <c r="J518" s="4">
        <f t="shared" si="35"/>
        <v>109.92</v>
      </c>
      <c r="K518" s="1" t="s">
        <v>10</v>
      </c>
      <c r="L518" s="1">
        <v>0.83</v>
      </c>
      <c r="M518" s="10">
        <f t="shared" si="33"/>
        <v>109.92</v>
      </c>
    </row>
    <row r="519" spans="1:13" x14ac:dyDescent="0.2">
      <c r="A519" s="1">
        <v>37895</v>
      </c>
      <c r="B519" s="2">
        <v>40998</v>
      </c>
      <c r="C519" s="1" t="s">
        <v>12</v>
      </c>
      <c r="D519" s="1">
        <v>14</v>
      </c>
      <c r="E519" s="4" t="str">
        <f t="shared" si="32"/>
        <v>Small</v>
      </c>
      <c r="F519" s="4" t="str">
        <f>VLOOKUP(D519, lookup!$A$3:$B$12, 2, TRUE)</f>
        <v>Small</v>
      </c>
      <c r="G519" s="1">
        <v>304.64999999999998</v>
      </c>
      <c r="H519" s="4" t="str">
        <f t="shared" si="34"/>
        <v>No Discount</v>
      </c>
      <c r="I519" s="4">
        <f>IFERROR((Table2[[#This Row],[Sales]]-(Table2[[#This Row],[Sales]]*H519)), Table2[[#This Row],[Sales]])</f>
        <v>304.64999999999998</v>
      </c>
      <c r="J519" s="4">
        <f t="shared" si="35"/>
        <v>304.64999999999998</v>
      </c>
      <c r="K519" s="1" t="s">
        <v>10</v>
      </c>
      <c r="L519" s="1">
        <v>8.32</v>
      </c>
      <c r="M519" s="10">
        <f t="shared" si="33"/>
        <v>304.64999999999998</v>
      </c>
    </row>
    <row r="520" spans="1:13" x14ac:dyDescent="0.2">
      <c r="A520" s="1">
        <v>28835</v>
      </c>
      <c r="B520" s="2">
        <v>40999</v>
      </c>
      <c r="C520" s="1" t="s">
        <v>11</v>
      </c>
      <c r="D520" s="1">
        <v>1</v>
      </c>
      <c r="E520" s="4" t="str">
        <f t="shared" si="32"/>
        <v>Small</v>
      </c>
      <c r="F520" s="4" t="str">
        <f>VLOOKUP(D520, lookup!$A$3:$B$12, 2, TRUE)</f>
        <v>Mini</v>
      </c>
      <c r="G520" s="1">
        <v>184.18</v>
      </c>
      <c r="H520" s="4" t="str">
        <f t="shared" si="34"/>
        <v>No Discount</v>
      </c>
      <c r="I520" s="4">
        <f>IFERROR((Table2[[#This Row],[Sales]]-(Table2[[#This Row],[Sales]]*H520)), Table2[[#This Row],[Sales]])</f>
        <v>184.18</v>
      </c>
      <c r="J520" s="4">
        <f t="shared" si="35"/>
        <v>184.18</v>
      </c>
      <c r="K520" s="1" t="s">
        <v>10</v>
      </c>
      <c r="L520" s="1">
        <v>19.989999999999998</v>
      </c>
      <c r="M520" s="10">
        <f t="shared" si="33"/>
        <v>184.18</v>
      </c>
    </row>
    <row r="521" spans="1:13" x14ac:dyDescent="0.2">
      <c r="A521" s="1">
        <v>40839</v>
      </c>
      <c r="B521" s="2">
        <v>40999</v>
      </c>
      <c r="C521" s="1" t="s">
        <v>14</v>
      </c>
      <c r="D521" s="1">
        <v>23</v>
      </c>
      <c r="E521" s="4" t="str">
        <f t="shared" si="32"/>
        <v>Medium</v>
      </c>
      <c r="F521" s="4" t="str">
        <f>VLOOKUP(D521, lookup!$A$3:$B$12, 2, TRUE)</f>
        <v>Medium</v>
      </c>
      <c r="G521" s="1">
        <v>2732.01</v>
      </c>
      <c r="H521" s="4" t="str">
        <f t="shared" si="34"/>
        <v>No Discount</v>
      </c>
      <c r="I521" s="4">
        <f>IFERROR((Table2[[#This Row],[Sales]]-(Table2[[#This Row],[Sales]]*H521)), Table2[[#This Row],[Sales]])</f>
        <v>2732.01</v>
      </c>
      <c r="J521" s="4">
        <f t="shared" si="35"/>
        <v>2732.01</v>
      </c>
      <c r="K521" s="1" t="s">
        <v>13</v>
      </c>
      <c r="L521" s="1">
        <v>56.14</v>
      </c>
      <c r="M521" s="10">
        <f t="shared" si="33"/>
        <v>2732.01</v>
      </c>
    </row>
    <row r="522" spans="1:13" x14ac:dyDescent="0.2">
      <c r="A522" s="1">
        <v>33284</v>
      </c>
      <c r="B522" s="2">
        <v>40999</v>
      </c>
      <c r="C522" s="1" t="s">
        <v>7</v>
      </c>
      <c r="D522" s="1">
        <v>21</v>
      </c>
      <c r="E522" s="4" t="str">
        <f t="shared" si="32"/>
        <v>Medium</v>
      </c>
      <c r="F522" s="4" t="str">
        <f>VLOOKUP(D522, lookup!$A$3:$B$12, 2, TRUE)</f>
        <v>Medium</v>
      </c>
      <c r="G522" s="1">
        <v>480.39</v>
      </c>
      <c r="H522" s="4" t="str">
        <f t="shared" si="34"/>
        <v>No Discount</v>
      </c>
      <c r="I522" s="4">
        <f>IFERROR((Table2[[#This Row],[Sales]]-(Table2[[#This Row],[Sales]]*H522)), Table2[[#This Row],[Sales]])</f>
        <v>480.39</v>
      </c>
      <c r="J522" s="4">
        <f t="shared" si="35"/>
        <v>480.39</v>
      </c>
      <c r="K522" s="1" t="s">
        <v>10</v>
      </c>
      <c r="L522" s="1">
        <v>8.99</v>
      </c>
      <c r="M522" s="10">
        <f t="shared" si="33"/>
        <v>480.39</v>
      </c>
    </row>
    <row r="523" spans="1:13" x14ac:dyDescent="0.2">
      <c r="A523" s="1">
        <v>50978</v>
      </c>
      <c r="B523" s="2">
        <v>40999</v>
      </c>
      <c r="C523" s="1" t="s">
        <v>9</v>
      </c>
      <c r="D523" s="1">
        <v>4</v>
      </c>
      <c r="E523" s="4" t="str">
        <f t="shared" si="32"/>
        <v>Small</v>
      </c>
      <c r="F523" s="4" t="str">
        <f>VLOOKUP(D523, lookup!$A$3:$B$12, 2, TRUE)</f>
        <v>Mini</v>
      </c>
      <c r="G523" s="1">
        <v>816.09</v>
      </c>
      <c r="H523" s="4" t="str">
        <f t="shared" si="34"/>
        <v>No Discount</v>
      </c>
      <c r="I523" s="4">
        <f>IFERROR((Table2[[#This Row],[Sales]]-(Table2[[#This Row],[Sales]]*H523)), Table2[[#This Row],[Sales]])</f>
        <v>816.09</v>
      </c>
      <c r="J523" s="4">
        <f t="shared" si="35"/>
        <v>816.09</v>
      </c>
      <c r="K523" s="1" t="s">
        <v>10</v>
      </c>
      <c r="L523" s="1">
        <v>9.99</v>
      </c>
      <c r="M523" s="10">
        <f t="shared" si="33"/>
        <v>816.09</v>
      </c>
    </row>
    <row r="524" spans="1:13" x14ac:dyDescent="0.2">
      <c r="A524" s="1">
        <v>8546</v>
      </c>
      <c r="B524" s="2">
        <v>41000</v>
      </c>
      <c r="C524" s="1" t="s">
        <v>9</v>
      </c>
      <c r="D524" s="1">
        <v>4</v>
      </c>
      <c r="E524" s="4" t="str">
        <f t="shared" si="32"/>
        <v>Small</v>
      </c>
      <c r="F524" s="4" t="str">
        <f>VLOOKUP(D524, lookup!$A$3:$B$12, 2, TRUE)</f>
        <v>Mini</v>
      </c>
      <c r="G524" s="1">
        <v>51.94</v>
      </c>
      <c r="H524" s="4" t="str">
        <f t="shared" si="34"/>
        <v>No Discount</v>
      </c>
      <c r="I524" s="4">
        <f>IFERROR((Table2[[#This Row],[Sales]]-(Table2[[#This Row],[Sales]]*H524)), Table2[[#This Row],[Sales]])</f>
        <v>51.94</v>
      </c>
      <c r="J524" s="4">
        <f t="shared" si="35"/>
        <v>51.94</v>
      </c>
      <c r="K524" s="1" t="s">
        <v>8</v>
      </c>
      <c r="L524" s="1">
        <v>1.99</v>
      </c>
      <c r="M524" s="10">
        <f t="shared" si="33"/>
        <v>51.94</v>
      </c>
    </row>
    <row r="525" spans="1:13" x14ac:dyDescent="0.2">
      <c r="A525" s="1">
        <v>47041</v>
      </c>
      <c r="B525" s="2">
        <v>41000</v>
      </c>
      <c r="C525" s="1" t="s">
        <v>11</v>
      </c>
      <c r="D525" s="1">
        <v>35</v>
      </c>
      <c r="E525" s="4" t="str">
        <f t="shared" si="32"/>
        <v>Large</v>
      </c>
      <c r="F525" s="4" t="str">
        <f>VLOOKUP(D525, lookup!$A$3:$B$12, 2, TRUE)</f>
        <v>Large</v>
      </c>
      <c r="G525" s="1">
        <v>154</v>
      </c>
      <c r="H525" s="4">
        <f t="shared" si="34"/>
        <v>0.01</v>
      </c>
      <c r="I525" s="4">
        <f>IFERROR((Table2[[#This Row],[Sales]]-(Table2[[#This Row],[Sales]]*H525)), Table2[[#This Row],[Sales]])</f>
        <v>152.46</v>
      </c>
      <c r="J525" s="4">
        <f t="shared" si="35"/>
        <v>154</v>
      </c>
      <c r="K525" s="1" t="s">
        <v>10</v>
      </c>
      <c r="L525" s="1">
        <v>1.93</v>
      </c>
      <c r="M525" s="10">
        <f t="shared" si="33"/>
        <v>154</v>
      </c>
    </row>
    <row r="526" spans="1:13" x14ac:dyDescent="0.2">
      <c r="A526" s="1">
        <v>21604</v>
      </c>
      <c r="B526" s="2">
        <v>41000</v>
      </c>
      <c r="C526" s="1" t="s">
        <v>14</v>
      </c>
      <c r="D526" s="1">
        <v>6</v>
      </c>
      <c r="E526" s="4" t="str">
        <f t="shared" si="32"/>
        <v>Small</v>
      </c>
      <c r="F526" s="4" t="str">
        <f>VLOOKUP(D526, lookup!$A$3:$B$12, 2, TRUE)</f>
        <v>Extra Small</v>
      </c>
      <c r="G526" s="1">
        <v>2478.88</v>
      </c>
      <c r="H526" s="4" t="str">
        <f t="shared" si="34"/>
        <v>No Discount</v>
      </c>
      <c r="I526" s="4">
        <f>IFERROR((Table2[[#This Row],[Sales]]-(Table2[[#This Row],[Sales]]*H526)), Table2[[#This Row],[Sales]])</f>
        <v>2478.88</v>
      </c>
      <c r="J526" s="4">
        <f t="shared" si="35"/>
        <v>2478.88</v>
      </c>
      <c r="K526" s="1" t="s">
        <v>8</v>
      </c>
      <c r="L526" s="1">
        <v>19.989999999999998</v>
      </c>
      <c r="M526" s="10">
        <f t="shared" si="33"/>
        <v>2478.88</v>
      </c>
    </row>
    <row r="527" spans="1:13" x14ac:dyDescent="0.2">
      <c r="A527" s="1">
        <v>18208</v>
      </c>
      <c r="B527" s="2">
        <v>41000</v>
      </c>
      <c r="C527" s="1" t="s">
        <v>11</v>
      </c>
      <c r="D527" s="1">
        <v>36</v>
      </c>
      <c r="E527" s="4" t="str">
        <f t="shared" si="32"/>
        <v>Large</v>
      </c>
      <c r="F527" s="4" t="str">
        <f>VLOOKUP(D527, lookup!$A$3:$B$12, 2, TRUE)</f>
        <v>Extra Large</v>
      </c>
      <c r="G527" s="1">
        <v>82.98</v>
      </c>
      <c r="H527" s="4">
        <f t="shared" si="34"/>
        <v>0.01</v>
      </c>
      <c r="I527" s="4">
        <f>IFERROR((Table2[[#This Row],[Sales]]-(Table2[[#This Row],[Sales]]*H527)), Table2[[#This Row],[Sales]])</f>
        <v>82.150199999999998</v>
      </c>
      <c r="J527" s="4">
        <f t="shared" si="35"/>
        <v>77.78</v>
      </c>
      <c r="K527" s="1" t="s">
        <v>10</v>
      </c>
      <c r="L527" s="1">
        <v>5.2</v>
      </c>
      <c r="M527" s="10">
        <f t="shared" si="33"/>
        <v>82.98</v>
      </c>
    </row>
    <row r="528" spans="1:13" x14ac:dyDescent="0.2">
      <c r="A528" s="1">
        <v>18208</v>
      </c>
      <c r="B528" s="2">
        <v>41000</v>
      </c>
      <c r="C528" s="1" t="s">
        <v>11</v>
      </c>
      <c r="D528" s="1">
        <v>34</v>
      </c>
      <c r="E528" s="4" t="str">
        <f t="shared" si="32"/>
        <v>Large</v>
      </c>
      <c r="F528" s="4" t="str">
        <f>VLOOKUP(D528, lookup!$A$3:$B$12, 2, TRUE)</f>
        <v>Large</v>
      </c>
      <c r="G528" s="1">
        <v>197.45</v>
      </c>
      <c r="H528" s="4">
        <f t="shared" si="34"/>
        <v>0.01</v>
      </c>
      <c r="I528" s="4">
        <f>IFERROR((Table2[[#This Row],[Sales]]-(Table2[[#This Row],[Sales]]*H528)), Table2[[#This Row],[Sales]])</f>
        <v>195.47549999999998</v>
      </c>
      <c r="J528" s="4">
        <f t="shared" si="35"/>
        <v>197.45</v>
      </c>
      <c r="K528" s="1" t="s">
        <v>10</v>
      </c>
      <c r="L528" s="1">
        <v>1.39</v>
      </c>
      <c r="M528" s="10">
        <f t="shared" si="33"/>
        <v>197.45</v>
      </c>
    </row>
    <row r="529" spans="1:13" x14ac:dyDescent="0.2">
      <c r="A529" s="1">
        <v>35045</v>
      </c>
      <c r="B529" s="2">
        <v>41001</v>
      </c>
      <c r="C529" s="1" t="s">
        <v>14</v>
      </c>
      <c r="D529" s="1">
        <v>44</v>
      </c>
      <c r="E529" s="4" t="str">
        <f t="shared" si="32"/>
        <v>Large</v>
      </c>
      <c r="F529" s="4" t="str">
        <f>VLOOKUP(D529, lookup!$A$3:$B$12, 2, TRUE)</f>
        <v>XX Large</v>
      </c>
      <c r="G529" s="1">
        <v>565.01</v>
      </c>
      <c r="H529" s="4">
        <f t="shared" si="34"/>
        <v>0.01</v>
      </c>
      <c r="I529" s="4">
        <f>IFERROR((Table2[[#This Row],[Sales]]-(Table2[[#This Row],[Sales]]*H529)), Table2[[#This Row],[Sales]])</f>
        <v>559.35990000000004</v>
      </c>
      <c r="J529" s="4">
        <f t="shared" si="35"/>
        <v>560.5</v>
      </c>
      <c r="K529" s="1" t="s">
        <v>10</v>
      </c>
      <c r="L529" s="1">
        <v>4.51</v>
      </c>
      <c r="M529" s="10">
        <f t="shared" si="33"/>
        <v>565.01</v>
      </c>
    </row>
    <row r="530" spans="1:13" x14ac:dyDescent="0.2">
      <c r="A530" s="1">
        <v>13633</v>
      </c>
      <c r="B530" s="2">
        <v>41002</v>
      </c>
      <c r="C530" s="1" t="s">
        <v>11</v>
      </c>
      <c r="D530" s="1">
        <v>39</v>
      </c>
      <c r="E530" s="4" t="str">
        <f t="shared" si="32"/>
        <v>Large</v>
      </c>
      <c r="F530" s="4" t="str">
        <f>VLOOKUP(D530, lookup!$A$3:$B$12, 2, TRUE)</f>
        <v>Extra Large</v>
      </c>
      <c r="G530" s="1">
        <v>1538.17</v>
      </c>
      <c r="H530" s="4">
        <f t="shared" si="34"/>
        <v>0.01</v>
      </c>
      <c r="I530" s="4">
        <f>IFERROR((Table2[[#This Row],[Sales]]-(Table2[[#This Row],[Sales]]*H530)), Table2[[#This Row],[Sales]])</f>
        <v>1522.7883000000002</v>
      </c>
      <c r="J530" s="4">
        <f t="shared" si="35"/>
        <v>1503.17</v>
      </c>
      <c r="K530" s="1" t="s">
        <v>10</v>
      </c>
      <c r="L530" s="1">
        <v>35</v>
      </c>
      <c r="M530" s="10">
        <f t="shared" si="33"/>
        <v>1538.17</v>
      </c>
    </row>
    <row r="531" spans="1:13" x14ac:dyDescent="0.2">
      <c r="A531" s="1">
        <v>33605</v>
      </c>
      <c r="B531" s="2">
        <v>41002</v>
      </c>
      <c r="C531" s="1" t="s">
        <v>12</v>
      </c>
      <c r="D531" s="1">
        <v>42</v>
      </c>
      <c r="E531" s="4" t="str">
        <f t="shared" si="32"/>
        <v>Large</v>
      </c>
      <c r="F531" s="4" t="str">
        <f>VLOOKUP(D531, lookup!$A$3:$B$12, 2, TRUE)</f>
        <v>XX Large</v>
      </c>
      <c r="G531" s="1">
        <v>153.01</v>
      </c>
      <c r="H531" s="4">
        <f t="shared" si="34"/>
        <v>0.01</v>
      </c>
      <c r="I531" s="4">
        <f>IFERROR((Table2[[#This Row],[Sales]]-(Table2[[#This Row],[Sales]]*H531)), Table2[[#This Row],[Sales]])</f>
        <v>151.47989999999999</v>
      </c>
      <c r="J531" s="4">
        <f t="shared" si="35"/>
        <v>146.17999999999998</v>
      </c>
      <c r="K531" s="1" t="s">
        <v>10</v>
      </c>
      <c r="L531" s="1">
        <v>6.83</v>
      </c>
      <c r="M531" s="10">
        <f t="shared" si="33"/>
        <v>153.01</v>
      </c>
    </row>
    <row r="532" spans="1:13" x14ac:dyDescent="0.2">
      <c r="A532" s="1">
        <v>57894</v>
      </c>
      <c r="B532" s="2">
        <v>41002</v>
      </c>
      <c r="C532" s="1" t="s">
        <v>7</v>
      </c>
      <c r="D532" s="1">
        <v>47</v>
      </c>
      <c r="E532" s="4" t="str">
        <f t="shared" si="32"/>
        <v>Large</v>
      </c>
      <c r="F532" s="4" t="str">
        <f>VLOOKUP(D532, lookup!$A$3:$B$12, 2, TRUE)</f>
        <v>XXX Large</v>
      </c>
      <c r="G532" s="1">
        <v>13382.01</v>
      </c>
      <c r="H532" s="4">
        <f t="shared" si="34"/>
        <v>0.01</v>
      </c>
      <c r="I532" s="4">
        <f>IFERROR((Table2[[#This Row],[Sales]]-(Table2[[#This Row],[Sales]]*H532)), Table2[[#This Row],[Sales]])</f>
        <v>13248.189899999999</v>
      </c>
      <c r="J532" s="4">
        <f t="shared" si="35"/>
        <v>13355.48</v>
      </c>
      <c r="K532" s="1" t="s">
        <v>13</v>
      </c>
      <c r="L532" s="1">
        <v>26.53</v>
      </c>
      <c r="M532" s="10">
        <f t="shared" si="33"/>
        <v>13355.48</v>
      </c>
    </row>
    <row r="533" spans="1:13" x14ac:dyDescent="0.2">
      <c r="A533" s="1">
        <v>13633</v>
      </c>
      <c r="B533" s="2">
        <v>41002</v>
      </c>
      <c r="C533" s="1" t="s">
        <v>11</v>
      </c>
      <c r="D533" s="1">
        <v>18</v>
      </c>
      <c r="E533" s="4" t="str">
        <f t="shared" si="32"/>
        <v>Medium</v>
      </c>
      <c r="F533" s="4" t="str">
        <f>VLOOKUP(D533, lookup!$A$3:$B$12, 2, TRUE)</f>
        <v>Small-Medium</v>
      </c>
      <c r="G533" s="1">
        <v>2703.37</v>
      </c>
      <c r="H533" s="4" t="str">
        <f t="shared" si="34"/>
        <v>No Discount</v>
      </c>
      <c r="I533" s="4">
        <f>IFERROR((Table2[[#This Row],[Sales]]-(Table2[[#This Row],[Sales]]*H533)), Table2[[#This Row],[Sales]])</f>
        <v>2703.37</v>
      </c>
      <c r="J533" s="4">
        <f t="shared" si="35"/>
        <v>2703.37</v>
      </c>
      <c r="K533" s="1" t="s">
        <v>13</v>
      </c>
      <c r="L533" s="1">
        <v>57.2</v>
      </c>
      <c r="M533" s="10">
        <f t="shared" si="33"/>
        <v>2703.37</v>
      </c>
    </row>
    <row r="534" spans="1:13" x14ac:dyDescent="0.2">
      <c r="A534" s="1">
        <v>52518</v>
      </c>
      <c r="B534" s="2">
        <v>41002</v>
      </c>
      <c r="C534" s="1" t="s">
        <v>12</v>
      </c>
      <c r="D534" s="1">
        <v>8</v>
      </c>
      <c r="E534" s="4" t="str">
        <f t="shared" si="32"/>
        <v>Small</v>
      </c>
      <c r="F534" s="4" t="str">
        <f>VLOOKUP(D534, lookup!$A$3:$B$12, 2, TRUE)</f>
        <v>Extra Small</v>
      </c>
      <c r="G534" s="1">
        <v>168.99</v>
      </c>
      <c r="H534" s="4" t="str">
        <f t="shared" si="34"/>
        <v>No Discount</v>
      </c>
      <c r="I534" s="4">
        <f>IFERROR((Table2[[#This Row],[Sales]]-(Table2[[#This Row],[Sales]]*H534)), Table2[[#This Row],[Sales]])</f>
        <v>168.99</v>
      </c>
      <c r="J534" s="4">
        <f t="shared" si="35"/>
        <v>168.99</v>
      </c>
      <c r="K534" s="1" t="s">
        <v>10</v>
      </c>
      <c r="L534" s="1">
        <v>4</v>
      </c>
      <c r="M534" s="10">
        <f t="shared" si="33"/>
        <v>168.99</v>
      </c>
    </row>
    <row r="535" spans="1:13" x14ac:dyDescent="0.2">
      <c r="A535" s="1">
        <v>7458</v>
      </c>
      <c r="B535" s="2">
        <v>41003</v>
      </c>
      <c r="C535" s="1" t="s">
        <v>12</v>
      </c>
      <c r="D535" s="1">
        <v>46</v>
      </c>
      <c r="E535" s="4" t="str">
        <f t="shared" si="32"/>
        <v>Large</v>
      </c>
      <c r="F535" s="4" t="str">
        <f>VLOOKUP(D535, lookup!$A$3:$B$12, 2, TRUE)</f>
        <v>XXX Large</v>
      </c>
      <c r="G535" s="1">
        <v>511.07</v>
      </c>
      <c r="H535" s="4">
        <f t="shared" si="34"/>
        <v>0.01</v>
      </c>
      <c r="I535" s="4">
        <f>IFERROR((Table2[[#This Row],[Sales]]-(Table2[[#This Row],[Sales]]*H535)), Table2[[#This Row],[Sales]])</f>
        <v>505.95929999999998</v>
      </c>
      <c r="J535" s="4">
        <f t="shared" si="35"/>
        <v>504.57</v>
      </c>
      <c r="K535" s="1" t="s">
        <v>10</v>
      </c>
      <c r="L535" s="1">
        <v>6.5</v>
      </c>
      <c r="M535" s="10">
        <f t="shared" si="33"/>
        <v>511.07</v>
      </c>
    </row>
    <row r="536" spans="1:13" x14ac:dyDescent="0.2">
      <c r="A536" s="1">
        <v>7458</v>
      </c>
      <c r="B536" s="2">
        <v>41003</v>
      </c>
      <c r="C536" s="1" t="s">
        <v>12</v>
      </c>
      <c r="D536" s="1">
        <v>16</v>
      </c>
      <c r="E536" s="4" t="str">
        <f t="shared" si="32"/>
        <v>Medium</v>
      </c>
      <c r="F536" s="4" t="str">
        <f>VLOOKUP(D536, lookup!$A$3:$B$12, 2, TRUE)</f>
        <v>Small-Medium</v>
      </c>
      <c r="G536" s="1">
        <v>226.81</v>
      </c>
      <c r="H536" s="4" t="str">
        <f t="shared" si="34"/>
        <v>No Discount</v>
      </c>
      <c r="I536" s="4">
        <f>IFERROR((Table2[[#This Row],[Sales]]-(Table2[[#This Row],[Sales]]*H536)), Table2[[#This Row],[Sales]])</f>
        <v>226.81</v>
      </c>
      <c r="J536" s="4">
        <f t="shared" si="35"/>
        <v>226.81</v>
      </c>
      <c r="K536" s="1" t="s">
        <v>10</v>
      </c>
      <c r="L536" s="1">
        <v>7.17</v>
      </c>
      <c r="M536" s="10">
        <f t="shared" si="33"/>
        <v>226.81</v>
      </c>
    </row>
    <row r="537" spans="1:13" x14ac:dyDescent="0.2">
      <c r="A537" s="1">
        <v>15142</v>
      </c>
      <c r="B537" s="2">
        <v>41003</v>
      </c>
      <c r="C537" s="1" t="s">
        <v>11</v>
      </c>
      <c r="D537" s="1">
        <v>21</v>
      </c>
      <c r="E537" s="4" t="str">
        <f t="shared" si="32"/>
        <v>Medium</v>
      </c>
      <c r="F537" s="4" t="str">
        <f>VLOOKUP(D537, lookup!$A$3:$B$12, 2, TRUE)</f>
        <v>Medium</v>
      </c>
      <c r="G537" s="1">
        <v>330.22</v>
      </c>
      <c r="H537" s="4" t="str">
        <f t="shared" si="34"/>
        <v>No Discount</v>
      </c>
      <c r="I537" s="4">
        <f>IFERROR((Table2[[#This Row],[Sales]]-(Table2[[#This Row],[Sales]]*H537)), Table2[[#This Row],[Sales]])</f>
        <v>330.22</v>
      </c>
      <c r="J537" s="4">
        <f t="shared" si="35"/>
        <v>330.22</v>
      </c>
      <c r="K537" s="1" t="s">
        <v>10</v>
      </c>
      <c r="L537" s="1">
        <v>10.91</v>
      </c>
      <c r="M537" s="10">
        <f t="shared" si="33"/>
        <v>330.22</v>
      </c>
    </row>
    <row r="538" spans="1:13" x14ac:dyDescent="0.2">
      <c r="A538" s="1">
        <v>7458</v>
      </c>
      <c r="B538" s="2">
        <v>41003</v>
      </c>
      <c r="C538" s="1" t="s">
        <v>12</v>
      </c>
      <c r="D538" s="1">
        <v>9</v>
      </c>
      <c r="E538" s="4" t="str">
        <f t="shared" si="32"/>
        <v>Small</v>
      </c>
      <c r="F538" s="4" t="str">
        <f>VLOOKUP(D538, lookup!$A$3:$B$12, 2, TRUE)</f>
        <v>Extra Small</v>
      </c>
      <c r="G538" s="1">
        <v>337.34</v>
      </c>
      <c r="H538" s="4" t="str">
        <f t="shared" si="34"/>
        <v>No Discount</v>
      </c>
      <c r="I538" s="4">
        <f>IFERROR((Table2[[#This Row],[Sales]]-(Table2[[#This Row],[Sales]]*H538)), Table2[[#This Row],[Sales]])</f>
        <v>337.34</v>
      </c>
      <c r="J538" s="4">
        <f t="shared" si="35"/>
        <v>337.34</v>
      </c>
      <c r="K538" s="1" t="s">
        <v>10</v>
      </c>
      <c r="L538" s="1">
        <v>1.99</v>
      </c>
      <c r="M538" s="10">
        <f t="shared" si="33"/>
        <v>337.34</v>
      </c>
    </row>
    <row r="539" spans="1:13" x14ac:dyDescent="0.2">
      <c r="A539" s="1">
        <v>194</v>
      </c>
      <c r="B539" s="2">
        <v>41003</v>
      </c>
      <c r="C539" s="1" t="s">
        <v>14</v>
      </c>
      <c r="D539" s="1">
        <v>6</v>
      </c>
      <c r="E539" s="4" t="str">
        <f t="shared" si="32"/>
        <v>Small</v>
      </c>
      <c r="F539" s="4" t="str">
        <f>VLOOKUP(D539, lookup!$A$3:$B$12, 2, TRUE)</f>
        <v>Extra Small</v>
      </c>
      <c r="G539" s="1">
        <v>20.190000000000001</v>
      </c>
      <c r="H539" s="4" t="str">
        <f t="shared" si="34"/>
        <v>No Discount</v>
      </c>
      <c r="I539" s="4">
        <f>IFERROR((Table2[[#This Row],[Sales]]-(Table2[[#This Row],[Sales]]*H539)), Table2[[#This Row],[Sales]])</f>
        <v>20.190000000000001</v>
      </c>
      <c r="J539" s="4">
        <f t="shared" si="35"/>
        <v>20.190000000000001</v>
      </c>
      <c r="K539" s="1" t="s">
        <v>10</v>
      </c>
      <c r="L539" s="1">
        <v>1.92</v>
      </c>
      <c r="M539" s="10">
        <f t="shared" si="33"/>
        <v>20.190000000000001</v>
      </c>
    </row>
    <row r="540" spans="1:13" x14ac:dyDescent="0.2">
      <c r="A540" s="1">
        <v>194</v>
      </c>
      <c r="B540" s="2">
        <v>41003</v>
      </c>
      <c r="C540" s="1" t="s">
        <v>14</v>
      </c>
      <c r="D540" s="1">
        <v>49</v>
      </c>
      <c r="E540" s="4" t="str">
        <f t="shared" si="32"/>
        <v>Large</v>
      </c>
      <c r="F540" s="4" t="str">
        <f>VLOOKUP(D540, lookup!$A$3:$B$12, 2, TRUE)</f>
        <v>XXX Large</v>
      </c>
      <c r="G540" s="1">
        <v>329.03</v>
      </c>
      <c r="H540" s="4">
        <f t="shared" si="34"/>
        <v>0.01</v>
      </c>
      <c r="I540" s="4">
        <f>IFERROR((Table2[[#This Row],[Sales]]-(Table2[[#This Row],[Sales]]*H540)), Table2[[#This Row],[Sales]])</f>
        <v>325.73969999999997</v>
      </c>
      <c r="J540" s="4">
        <f t="shared" si="35"/>
        <v>321.04999999999995</v>
      </c>
      <c r="K540" s="1" t="s">
        <v>10</v>
      </c>
      <c r="L540" s="1">
        <v>7.98</v>
      </c>
      <c r="M540" s="10">
        <f t="shared" si="33"/>
        <v>329.03</v>
      </c>
    </row>
    <row r="541" spans="1:13" x14ac:dyDescent="0.2">
      <c r="A541" s="1">
        <v>28868</v>
      </c>
      <c r="B541" s="2">
        <v>41004</v>
      </c>
      <c r="C541" s="1" t="s">
        <v>9</v>
      </c>
      <c r="D541" s="1">
        <v>30</v>
      </c>
      <c r="E541" s="4" t="str">
        <f t="shared" si="32"/>
        <v>Large</v>
      </c>
      <c r="F541" s="4" t="str">
        <f>VLOOKUP(D541, lookup!$A$3:$B$12, 2, TRUE)</f>
        <v>Medium-Large</v>
      </c>
      <c r="G541" s="1">
        <v>204.49</v>
      </c>
      <c r="H541" s="4" t="str">
        <f t="shared" si="34"/>
        <v>No Discount</v>
      </c>
      <c r="I541" s="4">
        <f>IFERROR((Table2[[#This Row],[Sales]]-(Table2[[#This Row],[Sales]]*H541)), Table2[[#This Row],[Sales]])</f>
        <v>204.49</v>
      </c>
      <c r="J541" s="4">
        <f t="shared" si="35"/>
        <v>204.49</v>
      </c>
      <c r="K541" s="1" t="s">
        <v>10</v>
      </c>
      <c r="L541" s="1">
        <v>8.73</v>
      </c>
      <c r="M541" s="10">
        <f t="shared" si="33"/>
        <v>204.49</v>
      </c>
    </row>
    <row r="542" spans="1:13" x14ac:dyDescent="0.2">
      <c r="A542" s="1">
        <v>21856</v>
      </c>
      <c r="B542" s="2">
        <v>41004</v>
      </c>
      <c r="C542" s="1" t="s">
        <v>11</v>
      </c>
      <c r="D542" s="1">
        <v>26</v>
      </c>
      <c r="E542" s="4" t="str">
        <f t="shared" si="32"/>
        <v>Medium</v>
      </c>
      <c r="F542" s="4" t="str">
        <f>VLOOKUP(D542, lookup!$A$3:$B$12, 2, TRUE)</f>
        <v>Medium-Large</v>
      </c>
      <c r="G542" s="1">
        <v>77.03</v>
      </c>
      <c r="H542" s="4" t="str">
        <f t="shared" si="34"/>
        <v>No Discount</v>
      </c>
      <c r="I542" s="4">
        <f>IFERROR((Table2[[#This Row],[Sales]]-(Table2[[#This Row],[Sales]]*H542)), Table2[[#This Row],[Sales]])</f>
        <v>77.03</v>
      </c>
      <c r="J542" s="4">
        <f t="shared" si="35"/>
        <v>77.03</v>
      </c>
      <c r="K542" s="1" t="s">
        <v>10</v>
      </c>
      <c r="L542" s="1">
        <v>1.92</v>
      </c>
      <c r="M542" s="10">
        <f t="shared" si="33"/>
        <v>77.03</v>
      </c>
    </row>
    <row r="543" spans="1:13" x14ac:dyDescent="0.2">
      <c r="A543" s="1">
        <v>17986</v>
      </c>
      <c r="B543" s="2">
        <v>41004</v>
      </c>
      <c r="C543" s="1" t="s">
        <v>11</v>
      </c>
      <c r="D543" s="1">
        <v>43</v>
      </c>
      <c r="E543" s="4" t="str">
        <f t="shared" si="32"/>
        <v>Large</v>
      </c>
      <c r="F543" s="4" t="str">
        <f>VLOOKUP(D543, lookup!$A$3:$B$12, 2, TRUE)</f>
        <v>XX Large</v>
      </c>
      <c r="G543" s="1">
        <v>87.31</v>
      </c>
      <c r="H543" s="4">
        <f t="shared" si="34"/>
        <v>0.01</v>
      </c>
      <c r="I543" s="4">
        <f>IFERROR((Table2[[#This Row],[Sales]]-(Table2[[#This Row],[Sales]]*H543)), Table2[[#This Row],[Sales]])</f>
        <v>86.436900000000009</v>
      </c>
      <c r="J543" s="4">
        <f t="shared" si="35"/>
        <v>85.820000000000007</v>
      </c>
      <c r="K543" s="1" t="s">
        <v>10</v>
      </c>
      <c r="L543" s="1">
        <v>1.49</v>
      </c>
      <c r="M543" s="10">
        <f t="shared" si="33"/>
        <v>87.31</v>
      </c>
    </row>
    <row r="544" spans="1:13" x14ac:dyDescent="0.2">
      <c r="A544" s="1">
        <v>8005</v>
      </c>
      <c r="B544" s="2">
        <v>41004</v>
      </c>
      <c r="C544" s="1" t="s">
        <v>12</v>
      </c>
      <c r="D544" s="1">
        <v>24</v>
      </c>
      <c r="E544" s="4" t="str">
        <f t="shared" si="32"/>
        <v>Medium</v>
      </c>
      <c r="F544" s="4" t="str">
        <f>VLOOKUP(D544, lookup!$A$3:$B$12, 2, TRUE)</f>
        <v>Medium</v>
      </c>
      <c r="G544" s="1">
        <v>790.63</v>
      </c>
      <c r="H544" s="4" t="str">
        <f t="shared" si="34"/>
        <v>No Discount</v>
      </c>
      <c r="I544" s="4">
        <f>IFERROR((Table2[[#This Row],[Sales]]-(Table2[[#This Row],[Sales]]*H544)), Table2[[#This Row],[Sales]])</f>
        <v>790.63</v>
      </c>
      <c r="J544" s="4">
        <f t="shared" si="35"/>
        <v>790.63</v>
      </c>
      <c r="K544" s="1" t="s">
        <v>10</v>
      </c>
      <c r="L544" s="1">
        <v>14.72</v>
      </c>
      <c r="M544" s="10">
        <f t="shared" si="33"/>
        <v>790.63</v>
      </c>
    </row>
    <row r="545" spans="1:13" x14ac:dyDescent="0.2">
      <c r="A545" s="1">
        <v>21856</v>
      </c>
      <c r="B545" s="2">
        <v>41004</v>
      </c>
      <c r="C545" s="1" t="s">
        <v>11</v>
      </c>
      <c r="D545" s="1">
        <v>47</v>
      </c>
      <c r="E545" s="4" t="str">
        <f t="shared" si="32"/>
        <v>Large</v>
      </c>
      <c r="F545" s="4" t="str">
        <f>VLOOKUP(D545, lookup!$A$3:$B$12, 2, TRUE)</f>
        <v>XXX Large</v>
      </c>
      <c r="G545" s="1">
        <v>168.55</v>
      </c>
      <c r="H545" s="4">
        <f t="shared" si="34"/>
        <v>0.01</v>
      </c>
      <c r="I545" s="4">
        <f>IFERROR((Table2[[#This Row],[Sales]]-(Table2[[#This Row],[Sales]]*H545)), Table2[[#This Row],[Sales]])</f>
        <v>166.86450000000002</v>
      </c>
      <c r="J545" s="4">
        <f t="shared" si="35"/>
        <v>168.05</v>
      </c>
      <c r="K545" s="1" t="s">
        <v>10</v>
      </c>
      <c r="L545" s="1">
        <v>0.5</v>
      </c>
      <c r="M545" s="10">
        <f t="shared" si="33"/>
        <v>168.55</v>
      </c>
    </row>
    <row r="546" spans="1:13" x14ac:dyDescent="0.2">
      <c r="A546" s="1">
        <v>29411</v>
      </c>
      <c r="B546" s="2">
        <v>41005</v>
      </c>
      <c r="C546" s="1" t="s">
        <v>9</v>
      </c>
      <c r="D546" s="1">
        <v>33</v>
      </c>
      <c r="E546" s="4" t="str">
        <f t="shared" si="32"/>
        <v>Large</v>
      </c>
      <c r="F546" s="4" t="str">
        <f>VLOOKUP(D546, lookup!$A$3:$B$12, 2, TRUE)</f>
        <v>Large</v>
      </c>
      <c r="G546" s="1">
        <v>542.24</v>
      </c>
      <c r="H546" s="4">
        <f t="shared" si="34"/>
        <v>0.01</v>
      </c>
      <c r="I546" s="4">
        <f>IFERROR((Table2[[#This Row],[Sales]]-(Table2[[#This Row],[Sales]]*H546)), Table2[[#This Row],[Sales]])</f>
        <v>536.81759999999997</v>
      </c>
      <c r="J546" s="4">
        <f t="shared" si="35"/>
        <v>542.24</v>
      </c>
      <c r="K546" s="1" t="s">
        <v>10</v>
      </c>
      <c r="L546" s="1">
        <v>1.39</v>
      </c>
      <c r="M546" s="10">
        <f t="shared" si="33"/>
        <v>542.24</v>
      </c>
    </row>
    <row r="547" spans="1:13" x14ac:dyDescent="0.2">
      <c r="A547" s="1">
        <v>29411</v>
      </c>
      <c r="B547" s="2">
        <v>41005</v>
      </c>
      <c r="C547" s="1" t="s">
        <v>9</v>
      </c>
      <c r="D547" s="1">
        <v>38</v>
      </c>
      <c r="E547" s="4" t="str">
        <f t="shared" si="32"/>
        <v>Large</v>
      </c>
      <c r="F547" s="4" t="str">
        <f>VLOOKUP(D547, lookup!$A$3:$B$12, 2, TRUE)</f>
        <v>Extra Large</v>
      </c>
      <c r="G547" s="1">
        <v>15174.95</v>
      </c>
      <c r="H547" s="4">
        <f t="shared" si="34"/>
        <v>0.01</v>
      </c>
      <c r="I547" s="4">
        <f>IFERROR((Table2[[#This Row],[Sales]]-(Table2[[#This Row],[Sales]]*H547)), Table2[[#This Row],[Sales]])</f>
        <v>15023.200500000001</v>
      </c>
      <c r="J547" s="4">
        <f t="shared" si="35"/>
        <v>15126.69</v>
      </c>
      <c r="K547" s="1" t="s">
        <v>13</v>
      </c>
      <c r="L547" s="1">
        <v>48.26</v>
      </c>
      <c r="M547" s="10">
        <f t="shared" si="33"/>
        <v>15126.69</v>
      </c>
    </row>
    <row r="548" spans="1:13" x14ac:dyDescent="0.2">
      <c r="A548" s="1">
        <v>29411</v>
      </c>
      <c r="B548" s="2">
        <v>41005</v>
      </c>
      <c r="C548" s="1" t="s">
        <v>9</v>
      </c>
      <c r="D548" s="1">
        <v>45</v>
      </c>
      <c r="E548" s="4" t="str">
        <f t="shared" si="32"/>
        <v>Large</v>
      </c>
      <c r="F548" s="4" t="str">
        <f>VLOOKUP(D548, lookup!$A$3:$B$12, 2, TRUE)</f>
        <v>XX Large</v>
      </c>
      <c r="G548" s="1">
        <v>1084.1199999999999</v>
      </c>
      <c r="H548" s="4">
        <f t="shared" si="34"/>
        <v>0.01</v>
      </c>
      <c r="I548" s="4">
        <f>IFERROR((Table2[[#This Row],[Sales]]-(Table2[[#This Row],[Sales]]*H548)), Table2[[#This Row],[Sales]])</f>
        <v>1073.2787999999998</v>
      </c>
      <c r="J548" s="4">
        <f t="shared" si="35"/>
        <v>1077.82</v>
      </c>
      <c r="K548" s="1" t="s">
        <v>10</v>
      </c>
      <c r="L548" s="1">
        <v>6.3</v>
      </c>
      <c r="M548" s="10">
        <f t="shared" si="33"/>
        <v>1084.1199999999999</v>
      </c>
    </row>
    <row r="549" spans="1:13" x14ac:dyDescent="0.2">
      <c r="A549" s="1">
        <v>39143</v>
      </c>
      <c r="B549" s="2">
        <v>41005</v>
      </c>
      <c r="C549" s="1" t="s">
        <v>11</v>
      </c>
      <c r="D549" s="1">
        <v>46</v>
      </c>
      <c r="E549" s="4" t="str">
        <f t="shared" si="32"/>
        <v>Large</v>
      </c>
      <c r="F549" s="4" t="str">
        <f>VLOOKUP(D549, lookup!$A$3:$B$12, 2, TRUE)</f>
        <v>XXX Large</v>
      </c>
      <c r="G549" s="1">
        <v>6730.07</v>
      </c>
      <c r="H549" s="4">
        <f t="shared" si="34"/>
        <v>0.01</v>
      </c>
      <c r="I549" s="4">
        <f>IFERROR((Table2[[#This Row],[Sales]]-(Table2[[#This Row],[Sales]]*H549)), Table2[[#This Row],[Sales]])</f>
        <v>6662.7692999999999</v>
      </c>
      <c r="J549" s="4">
        <f t="shared" si="35"/>
        <v>6663.7999999999993</v>
      </c>
      <c r="K549" s="1" t="s">
        <v>13</v>
      </c>
      <c r="L549" s="1">
        <v>66.27</v>
      </c>
      <c r="M549" s="10">
        <f t="shared" si="33"/>
        <v>6663.7999999999993</v>
      </c>
    </row>
    <row r="550" spans="1:13" x14ac:dyDescent="0.2">
      <c r="A550" s="1">
        <v>29411</v>
      </c>
      <c r="B550" s="2">
        <v>41005</v>
      </c>
      <c r="C550" s="1" t="s">
        <v>9</v>
      </c>
      <c r="D550" s="1">
        <v>29</v>
      </c>
      <c r="E550" s="4" t="str">
        <f t="shared" si="32"/>
        <v>Medium</v>
      </c>
      <c r="F550" s="4" t="str">
        <f>VLOOKUP(D550, lookup!$A$3:$B$12, 2, TRUE)</f>
        <v>Medium-Large</v>
      </c>
      <c r="G550" s="1">
        <v>67.87</v>
      </c>
      <c r="H550" s="4" t="str">
        <f t="shared" si="34"/>
        <v>No Discount</v>
      </c>
      <c r="I550" s="4">
        <f>IFERROR((Table2[[#This Row],[Sales]]-(Table2[[#This Row],[Sales]]*H550)), Table2[[#This Row],[Sales]])</f>
        <v>67.87</v>
      </c>
      <c r="J550" s="4">
        <f t="shared" si="35"/>
        <v>67.87</v>
      </c>
      <c r="K550" s="1" t="s">
        <v>10</v>
      </c>
      <c r="L550" s="1">
        <v>5</v>
      </c>
      <c r="M550" s="10">
        <f t="shared" si="33"/>
        <v>67.87</v>
      </c>
    </row>
    <row r="551" spans="1:13" x14ac:dyDescent="0.2">
      <c r="A551" s="1">
        <v>45635</v>
      </c>
      <c r="B551" s="2">
        <v>41006</v>
      </c>
      <c r="C551" s="1" t="s">
        <v>7</v>
      </c>
      <c r="D551" s="1">
        <v>50</v>
      </c>
      <c r="E551" s="4" t="str">
        <f t="shared" si="32"/>
        <v>Large</v>
      </c>
      <c r="F551" s="4" t="str">
        <f>VLOOKUP(D551, lookup!$A$3:$B$12, 2, TRUE)</f>
        <v>XXX Large</v>
      </c>
      <c r="G551" s="1">
        <v>2018.68</v>
      </c>
      <c r="H551" s="4">
        <f t="shared" si="34"/>
        <v>0.01</v>
      </c>
      <c r="I551" s="4">
        <f>IFERROR((Table2[[#This Row],[Sales]]-(Table2[[#This Row],[Sales]]*H551)), Table2[[#This Row],[Sales]])</f>
        <v>1998.4932000000001</v>
      </c>
      <c r="J551" s="4">
        <f t="shared" si="35"/>
        <v>2016.69</v>
      </c>
      <c r="K551" s="1" t="s">
        <v>10</v>
      </c>
      <c r="L551" s="1">
        <v>1.99</v>
      </c>
      <c r="M551" s="10">
        <f t="shared" si="33"/>
        <v>2018.68</v>
      </c>
    </row>
    <row r="552" spans="1:13" x14ac:dyDescent="0.2">
      <c r="A552" s="1">
        <v>4738</v>
      </c>
      <c r="B552" s="2">
        <v>41006</v>
      </c>
      <c r="C552" s="1" t="s">
        <v>9</v>
      </c>
      <c r="D552" s="1">
        <v>2</v>
      </c>
      <c r="E552" s="4" t="str">
        <f t="shared" si="32"/>
        <v>Small</v>
      </c>
      <c r="F552" s="4" t="str">
        <f>VLOOKUP(D552, lookup!$A$3:$B$12, 2, TRUE)</f>
        <v>Mini</v>
      </c>
      <c r="G552" s="1">
        <v>10.39</v>
      </c>
      <c r="H552" s="4" t="str">
        <f t="shared" si="34"/>
        <v>No Discount</v>
      </c>
      <c r="I552" s="4">
        <f>IFERROR((Table2[[#This Row],[Sales]]-(Table2[[#This Row],[Sales]]*H552)), Table2[[#This Row],[Sales]])</f>
        <v>10.39</v>
      </c>
      <c r="J552" s="4">
        <f t="shared" si="35"/>
        <v>10.39</v>
      </c>
      <c r="K552" s="1" t="s">
        <v>10</v>
      </c>
      <c r="L552" s="1">
        <v>0.7</v>
      </c>
      <c r="M552" s="10">
        <f t="shared" si="33"/>
        <v>10.39</v>
      </c>
    </row>
    <row r="553" spans="1:13" x14ac:dyDescent="0.2">
      <c r="A553" s="1">
        <v>43364</v>
      </c>
      <c r="B553" s="2">
        <v>41006</v>
      </c>
      <c r="C553" s="1" t="s">
        <v>9</v>
      </c>
      <c r="D553" s="1">
        <v>21</v>
      </c>
      <c r="E553" s="4" t="str">
        <f t="shared" si="32"/>
        <v>Medium</v>
      </c>
      <c r="F553" s="4" t="str">
        <f>VLOOKUP(D553, lookup!$A$3:$B$12, 2, TRUE)</f>
        <v>Medium</v>
      </c>
      <c r="G553" s="1">
        <v>524.20000000000005</v>
      </c>
      <c r="H553" s="4" t="str">
        <f t="shared" si="34"/>
        <v>No Discount</v>
      </c>
      <c r="I553" s="4">
        <f>IFERROR((Table2[[#This Row],[Sales]]-(Table2[[#This Row],[Sales]]*H553)), Table2[[#This Row],[Sales]])</f>
        <v>524.20000000000005</v>
      </c>
      <c r="J553" s="4">
        <f t="shared" si="35"/>
        <v>524.20000000000005</v>
      </c>
      <c r="K553" s="1" t="s">
        <v>10</v>
      </c>
      <c r="L553" s="1">
        <v>6.71</v>
      </c>
      <c r="M553" s="10">
        <f t="shared" si="33"/>
        <v>524.20000000000005</v>
      </c>
    </row>
    <row r="554" spans="1:13" x14ac:dyDescent="0.2">
      <c r="A554" s="1">
        <v>25793</v>
      </c>
      <c r="B554" s="2">
        <v>41006</v>
      </c>
      <c r="C554" s="1" t="s">
        <v>7</v>
      </c>
      <c r="D554" s="1">
        <v>27</v>
      </c>
      <c r="E554" s="4" t="str">
        <f t="shared" si="32"/>
        <v>Medium</v>
      </c>
      <c r="F554" s="4" t="str">
        <f>VLOOKUP(D554, lookup!$A$3:$B$12, 2, TRUE)</f>
        <v>Medium-Large</v>
      </c>
      <c r="G554" s="1">
        <v>3436.7710000000002</v>
      </c>
      <c r="H554" s="4" t="str">
        <f t="shared" si="34"/>
        <v>No Discount</v>
      </c>
      <c r="I554" s="4">
        <f>IFERROR((Table2[[#This Row],[Sales]]-(Table2[[#This Row],[Sales]]*H554)), Table2[[#This Row],[Sales]])</f>
        <v>3436.7710000000002</v>
      </c>
      <c r="J554" s="4">
        <f t="shared" si="35"/>
        <v>3436.7710000000002</v>
      </c>
      <c r="K554" s="1" t="s">
        <v>10</v>
      </c>
      <c r="L554" s="1">
        <v>8.99</v>
      </c>
      <c r="M554" s="10">
        <f t="shared" si="33"/>
        <v>3436.7710000000002</v>
      </c>
    </row>
    <row r="555" spans="1:13" x14ac:dyDescent="0.2">
      <c r="A555" s="1">
        <v>54370</v>
      </c>
      <c r="B555" s="2">
        <v>41007</v>
      </c>
      <c r="C555" s="1" t="s">
        <v>11</v>
      </c>
      <c r="D555" s="1">
        <v>49</v>
      </c>
      <c r="E555" s="4" t="str">
        <f t="shared" si="32"/>
        <v>Large</v>
      </c>
      <c r="F555" s="4" t="str">
        <f>VLOOKUP(D555, lookup!$A$3:$B$12, 2, TRUE)</f>
        <v>XXX Large</v>
      </c>
      <c r="G555" s="1">
        <v>4968.5</v>
      </c>
      <c r="H555" s="4">
        <f t="shared" si="34"/>
        <v>0.01</v>
      </c>
      <c r="I555" s="4">
        <f>IFERROR((Table2[[#This Row],[Sales]]-(Table2[[#This Row],[Sales]]*H555)), Table2[[#This Row],[Sales]])</f>
        <v>4918.8149999999996</v>
      </c>
      <c r="J555" s="4">
        <f t="shared" si="35"/>
        <v>4948.51</v>
      </c>
      <c r="K555" s="1" t="s">
        <v>10</v>
      </c>
      <c r="L555" s="1">
        <v>19.989999999999998</v>
      </c>
      <c r="M555" s="10">
        <f t="shared" si="33"/>
        <v>4968.5</v>
      </c>
    </row>
    <row r="556" spans="1:13" x14ac:dyDescent="0.2">
      <c r="A556" s="1">
        <v>21605</v>
      </c>
      <c r="B556" s="2">
        <v>41007</v>
      </c>
      <c r="C556" s="1" t="s">
        <v>9</v>
      </c>
      <c r="D556" s="1">
        <v>46</v>
      </c>
      <c r="E556" s="4" t="str">
        <f t="shared" si="32"/>
        <v>Large</v>
      </c>
      <c r="F556" s="4" t="str">
        <f>VLOOKUP(D556, lookup!$A$3:$B$12, 2, TRUE)</f>
        <v>XXX Large</v>
      </c>
      <c r="G556" s="1">
        <v>476.49</v>
      </c>
      <c r="H556" s="4">
        <f t="shared" si="34"/>
        <v>0.01</v>
      </c>
      <c r="I556" s="4">
        <f>IFERROR((Table2[[#This Row],[Sales]]-(Table2[[#This Row],[Sales]]*H556)), Table2[[#This Row],[Sales]])</f>
        <v>471.7251</v>
      </c>
      <c r="J556" s="4">
        <f t="shared" si="35"/>
        <v>471.33</v>
      </c>
      <c r="K556" s="1" t="s">
        <v>10</v>
      </c>
      <c r="L556" s="1">
        <v>5.16</v>
      </c>
      <c r="M556" s="10">
        <f t="shared" si="33"/>
        <v>476.49</v>
      </c>
    </row>
    <row r="557" spans="1:13" x14ac:dyDescent="0.2">
      <c r="A557" s="1">
        <v>21605</v>
      </c>
      <c r="B557" s="2">
        <v>41007</v>
      </c>
      <c r="C557" s="1" t="s">
        <v>9</v>
      </c>
      <c r="D557" s="1">
        <v>32</v>
      </c>
      <c r="E557" s="4" t="str">
        <f t="shared" si="32"/>
        <v>Large</v>
      </c>
      <c r="F557" s="4" t="str">
        <f>VLOOKUP(D557, lookup!$A$3:$B$12, 2, TRUE)</f>
        <v>Large</v>
      </c>
      <c r="G557" s="1">
        <v>1932.97</v>
      </c>
      <c r="H557" s="4">
        <f t="shared" si="34"/>
        <v>0.01</v>
      </c>
      <c r="I557" s="4">
        <f>IFERROR((Table2[[#This Row],[Sales]]-(Table2[[#This Row],[Sales]]*H557)), Table2[[#This Row],[Sales]])</f>
        <v>1913.6403</v>
      </c>
      <c r="J557" s="4">
        <f t="shared" si="35"/>
        <v>1932.97</v>
      </c>
      <c r="K557" s="1" t="s">
        <v>13</v>
      </c>
      <c r="L557" s="1">
        <v>30</v>
      </c>
      <c r="M557" s="10">
        <f t="shared" si="33"/>
        <v>1932.97</v>
      </c>
    </row>
    <row r="558" spans="1:13" x14ac:dyDescent="0.2">
      <c r="A558" s="1">
        <v>36132</v>
      </c>
      <c r="B558" s="2">
        <v>41008</v>
      </c>
      <c r="C558" s="1" t="s">
        <v>7</v>
      </c>
      <c r="D558" s="1">
        <v>3</v>
      </c>
      <c r="E558" s="4" t="str">
        <f t="shared" si="32"/>
        <v>Small</v>
      </c>
      <c r="F558" s="4" t="str">
        <f>VLOOKUP(D558, lookup!$A$3:$B$12, 2, TRUE)</f>
        <v>Mini</v>
      </c>
      <c r="G558" s="1">
        <v>604.57600000000002</v>
      </c>
      <c r="H558" s="4" t="str">
        <f t="shared" si="34"/>
        <v>No Discount</v>
      </c>
      <c r="I558" s="4">
        <f>IFERROR((Table2[[#This Row],[Sales]]-(Table2[[#This Row],[Sales]]*H558)), Table2[[#This Row],[Sales]])</f>
        <v>604.57600000000002</v>
      </c>
      <c r="J558" s="4">
        <f t="shared" si="35"/>
        <v>604.57600000000002</v>
      </c>
      <c r="K558" s="1" t="s">
        <v>13</v>
      </c>
      <c r="L558" s="1">
        <v>59.24</v>
      </c>
      <c r="M558" s="10">
        <f t="shared" si="33"/>
        <v>604.57600000000002</v>
      </c>
    </row>
    <row r="559" spans="1:13" x14ac:dyDescent="0.2">
      <c r="A559" s="1">
        <v>46566</v>
      </c>
      <c r="B559" s="2">
        <v>41008</v>
      </c>
      <c r="C559" s="1" t="s">
        <v>14</v>
      </c>
      <c r="D559" s="1">
        <v>49</v>
      </c>
      <c r="E559" s="4" t="str">
        <f t="shared" si="32"/>
        <v>Large</v>
      </c>
      <c r="F559" s="4" t="str">
        <f>VLOOKUP(D559, lookup!$A$3:$B$12, 2, TRUE)</f>
        <v>XXX Large</v>
      </c>
      <c r="G559" s="1">
        <v>1534.7</v>
      </c>
      <c r="H559" s="4">
        <f t="shared" si="34"/>
        <v>0.01</v>
      </c>
      <c r="I559" s="4">
        <f>IFERROR((Table2[[#This Row],[Sales]]-(Table2[[#This Row],[Sales]]*H559)), Table2[[#This Row],[Sales]])</f>
        <v>1519.3530000000001</v>
      </c>
      <c r="J559" s="4">
        <f t="shared" si="35"/>
        <v>1531.1000000000001</v>
      </c>
      <c r="K559" s="1" t="s">
        <v>10</v>
      </c>
      <c r="L559" s="1">
        <v>3.6</v>
      </c>
      <c r="M559" s="10">
        <f t="shared" si="33"/>
        <v>1534.7</v>
      </c>
    </row>
    <row r="560" spans="1:13" x14ac:dyDescent="0.2">
      <c r="A560" s="1">
        <v>16193</v>
      </c>
      <c r="B560" s="2">
        <v>41008</v>
      </c>
      <c r="C560" s="1" t="s">
        <v>11</v>
      </c>
      <c r="D560" s="1">
        <v>8</v>
      </c>
      <c r="E560" s="4" t="str">
        <f t="shared" si="32"/>
        <v>Small</v>
      </c>
      <c r="F560" s="4" t="str">
        <f>VLOOKUP(D560, lookup!$A$3:$B$12, 2, TRUE)</f>
        <v>Extra Small</v>
      </c>
      <c r="G560" s="1">
        <v>300.2</v>
      </c>
      <c r="H560" s="4" t="str">
        <f t="shared" si="34"/>
        <v>No Discount</v>
      </c>
      <c r="I560" s="4">
        <f>IFERROR((Table2[[#This Row],[Sales]]-(Table2[[#This Row],[Sales]]*H560)), Table2[[#This Row],[Sales]])</f>
        <v>300.2</v>
      </c>
      <c r="J560" s="4">
        <f t="shared" si="35"/>
        <v>300.2</v>
      </c>
      <c r="K560" s="1" t="s">
        <v>10</v>
      </c>
      <c r="L560" s="1">
        <v>8.2200000000000006</v>
      </c>
      <c r="M560" s="10">
        <f t="shared" si="33"/>
        <v>300.2</v>
      </c>
    </row>
    <row r="561" spans="1:13" x14ac:dyDescent="0.2">
      <c r="A561" s="1">
        <v>15236</v>
      </c>
      <c r="B561" s="2">
        <v>41008</v>
      </c>
      <c r="C561" s="1" t="s">
        <v>11</v>
      </c>
      <c r="D561" s="1">
        <v>33</v>
      </c>
      <c r="E561" s="4" t="str">
        <f t="shared" si="32"/>
        <v>Large</v>
      </c>
      <c r="F561" s="4" t="str">
        <f>VLOOKUP(D561, lookup!$A$3:$B$12, 2, TRUE)</f>
        <v>Large</v>
      </c>
      <c r="G561" s="1">
        <v>341.42</v>
      </c>
      <c r="H561" s="4">
        <f t="shared" si="34"/>
        <v>0.01</v>
      </c>
      <c r="I561" s="4">
        <f>IFERROR((Table2[[#This Row],[Sales]]-(Table2[[#This Row],[Sales]]*H561)), Table2[[#This Row],[Sales]])</f>
        <v>338.00580000000002</v>
      </c>
      <c r="J561" s="4">
        <f t="shared" si="35"/>
        <v>341.42</v>
      </c>
      <c r="K561" s="1" t="s">
        <v>10</v>
      </c>
      <c r="L561" s="1">
        <v>2.99</v>
      </c>
      <c r="M561" s="10">
        <f t="shared" si="33"/>
        <v>341.42</v>
      </c>
    </row>
    <row r="562" spans="1:13" x14ac:dyDescent="0.2">
      <c r="A562" s="1">
        <v>44386</v>
      </c>
      <c r="B562" s="2">
        <v>41008</v>
      </c>
      <c r="C562" s="1" t="s">
        <v>14</v>
      </c>
      <c r="D562" s="1">
        <v>43</v>
      </c>
      <c r="E562" s="4" t="str">
        <f t="shared" si="32"/>
        <v>Large</v>
      </c>
      <c r="F562" s="4" t="str">
        <f>VLOOKUP(D562, lookup!$A$3:$B$12, 2, TRUE)</f>
        <v>XX Large</v>
      </c>
      <c r="G562" s="1">
        <v>1236.6400000000001</v>
      </c>
      <c r="H562" s="4">
        <f t="shared" si="34"/>
        <v>0.01</v>
      </c>
      <c r="I562" s="4">
        <f>IFERROR((Table2[[#This Row],[Sales]]-(Table2[[#This Row],[Sales]]*H562)), Table2[[#This Row],[Sales]])</f>
        <v>1224.2736</v>
      </c>
      <c r="J562" s="4">
        <f t="shared" si="35"/>
        <v>1234.6500000000001</v>
      </c>
      <c r="K562" s="1" t="s">
        <v>10</v>
      </c>
      <c r="L562" s="1">
        <v>1.99</v>
      </c>
      <c r="M562" s="10">
        <f t="shared" si="33"/>
        <v>1236.6400000000001</v>
      </c>
    </row>
    <row r="563" spans="1:13" x14ac:dyDescent="0.2">
      <c r="A563" s="1">
        <v>16193</v>
      </c>
      <c r="B563" s="2">
        <v>41008</v>
      </c>
      <c r="C563" s="1" t="s">
        <v>11</v>
      </c>
      <c r="D563" s="1">
        <v>29</v>
      </c>
      <c r="E563" s="4" t="str">
        <f t="shared" si="32"/>
        <v>Medium</v>
      </c>
      <c r="F563" s="4" t="str">
        <f>VLOOKUP(D563, lookup!$A$3:$B$12, 2, TRUE)</f>
        <v>Medium-Large</v>
      </c>
      <c r="G563" s="1">
        <v>1364.8025</v>
      </c>
      <c r="H563" s="4" t="str">
        <f t="shared" si="34"/>
        <v>No Discount</v>
      </c>
      <c r="I563" s="4">
        <f>IFERROR((Table2[[#This Row],[Sales]]-(Table2[[#This Row],[Sales]]*H563)), Table2[[#This Row],[Sales]])</f>
        <v>1364.8025</v>
      </c>
      <c r="J563" s="4">
        <f t="shared" si="35"/>
        <v>1364.8025</v>
      </c>
      <c r="K563" s="1" t="s">
        <v>10</v>
      </c>
      <c r="L563" s="1">
        <v>5</v>
      </c>
      <c r="M563" s="10">
        <f t="shared" si="33"/>
        <v>1364.8025</v>
      </c>
    </row>
    <row r="564" spans="1:13" x14ac:dyDescent="0.2">
      <c r="A564" s="1">
        <v>15236</v>
      </c>
      <c r="B564" s="2">
        <v>41008</v>
      </c>
      <c r="C564" s="1" t="s">
        <v>11</v>
      </c>
      <c r="D564" s="1">
        <v>30</v>
      </c>
      <c r="E564" s="4" t="str">
        <f t="shared" si="32"/>
        <v>Large</v>
      </c>
      <c r="F564" s="4" t="str">
        <f>VLOOKUP(D564, lookup!$A$3:$B$12, 2, TRUE)</f>
        <v>Medium-Large</v>
      </c>
      <c r="G564" s="1">
        <v>381.39</v>
      </c>
      <c r="H564" s="4" t="str">
        <f t="shared" si="34"/>
        <v>No Discount</v>
      </c>
      <c r="I564" s="4">
        <f>IFERROR((Table2[[#This Row],[Sales]]-(Table2[[#This Row],[Sales]]*H564)), Table2[[#This Row],[Sales]])</f>
        <v>381.39</v>
      </c>
      <c r="J564" s="4">
        <f t="shared" si="35"/>
        <v>381.39</v>
      </c>
      <c r="K564" s="1" t="s">
        <v>8</v>
      </c>
      <c r="L564" s="1">
        <v>6.2</v>
      </c>
      <c r="M564" s="10">
        <f t="shared" si="33"/>
        <v>381.39</v>
      </c>
    </row>
    <row r="565" spans="1:13" x14ac:dyDescent="0.2">
      <c r="A565" s="1">
        <v>53574</v>
      </c>
      <c r="B565" s="2">
        <v>41008</v>
      </c>
      <c r="C565" s="1" t="s">
        <v>14</v>
      </c>
      <c r="D565" s="1">
        <v>8</v>
      </c>
      <c r="E565" s="4" t="str">
        <f t="shared" si="32"/>
        <v>Small</v>
      </c>
      <c r="F565" s="4" t="str">
        <f>VLOOKUP(D565, lookup!$A$3:$B$12, 2, TRUE)</f>
        <v>Extra Small</v>
      </c>
      <c r="G565" s="1">
        <v>669.69</v>
      </c>
      <c r="H565" s="4" t="str">
        <f t="shared" si="34"/>
        <v>No Discount</v>
      </c>
      <c r="I565" s="4">
        <f>IFERROR((Table2[[#This Row],[Sales]]-(Table2[[#This Row],[Sales]]*H565)), Table2[[#This Row],[Sales]])</f>
        <v>669.69</v>
      </c>
      <c r="J565" s="4">
        <f t="shared" si="35"/>
        <v>669.69</v>
      </c>
      <c r="K565" s="1" t="s">
        <v>10</v>
      </c>
      <c r="L565" s="1">
        <v>35</v>
      </c>
      <c r="M565" s="10">
        <f t="shared" si="33"/>
        <v>669.69</v>
      </c>
    </row>
    <row r="566" spans="1:13" x14ac:dyDescent="0.2">
      <c r="A566" s="1">
        <v>48293</v>
      </c>
      <c r="B566" s="2">
        <v>41008</v>
      </c>
      <c r="C566" s="1" t="s">
        <v>12</v>
      </c>
      <c r="D566" s="1">
        <v>47</v>
      </c>
      <c r="E566" s="4" t="str">
        <f t="shared" si="32"/>
        <v>Large</v>
      </c>
      <c r="F566" s="4" t="str">
        <f>VLOOKUP(D566, lookup!$A$3:$B$12, 2, TRUE)</f>
        <v>XXX Large</v>
      </c>
      <c r="G566" s="1">
        <v>370.6</v>
      </c>
      <c r="H566" s="4">
        <f t="shared" si="34"/>
        <v>0.01</v>
      </c>
      <c r="I566" s="4">
        <f>IFERROR((Table2[[#This Row],[Sales]]-(Table2[[#This Row],[Sales]]*H566)), Table2[[#This Row],[Sales]])</f>
        <v>366.89400000000001</v>
      </c>
      <c r="J566" s="4">
        <f t="shared" si="35"/>
        <v>369.21000000000004</v>
      </c>
      <c r="K566" s="1" t="s">
        <v>10</v>
      </c>
      <c r="L566" s="1">
        <v>1.39</v>
      </c>
      <c r="M566" s="10">
        <f t="shared" si="33"/>
        <v>370.6</v>
      </c>
    </row>
    <row r="567" spans="1:13" x14ac:dyDescent="0.2">
      <c r="A567" s="1">
        <v>44386</v>
      </c>
      <c r="B567" s="2">
        <v>41008</v>
      </c>
      <c r="C567" s="1" t="s">
        <v>14</v>
      </c>
      <c r="D567" s="1">
        <v>27</v>
      </c>
      <c r="E567" s="4" t="str">
        <f t="shared" si="32"/>
        <v>Medium</v>
      </c>
      <c r="F567" s="4" t="str">
        <f>VLOOKUP(D567, lookup!$A$3:$B$12, 2, TRUE)</f>
        <v>Medium-Large</v>
      </c>
      <c r="G567" s="1">
        <v>129.06</v>
      </c>
      <c r="H567" s="4" t="str">
        <f t="shared" si="34"/>
        <v>No Discount</v>
      </c>
      <c r="I567" s="4">
        <f>IFERROR((Table2[[#This Row],[Sales]]-(Table2[[#This Row],[Sales]]*H567)), Table2[[#This Row],[Sales]])</f>
        <v>129.06</v>
      </c>
      <c r="J567" s="4">
        <f t="shared" si="35"/>
        <v>129.06</v>
      </c>
      <c r="K567" s="1" t="s">
        <v>10</v>
      </c>
      <c r="L567" s="1">
        <v>4.97</v>
      </c>
      <c r="M567" s="10">
        <f t="shared" si="33"/>
        <v>129.06</v>
      </c>
    </row>
    <row r="568" spans="1:13" x14ac:dyDescent="0.2">
      <c r="A568" s="1">
        <v>15687</v>
      </c>
      <c r="B568" s="2">
        <v>41008</v>
      </c>
      <c r="C568" s="1" t="s">
        <v>12</v>
      </c>
      <c r="D568" s="1">
        <v>48</v>
      </c>
      <c r="E568" s="4" t="str">
        <f t="shared" si="32"/>
        <v>Large</v>
      </c>
      <c r="F568" s="4" t="str">
        <f>VLOOKUP(D568, lookup!$A$3:$B$12, 2, TRUE)</f>
        <v>XXX Large</v>
      </c>
      <c r="G568" s="1">
        <v>3400.63</v>
      </c>
      <c r="H568" s="4">
        <f t="shared" si="34"/>
        <v>0.01</v>
      </c>
      <c r="I568" s="4">
        <f>IFERROR((Table2[[#This Row],[Sales]]-(Table2[[#This Row],[Sales]]*H568)), Table2[[#This Row],[Sales]])</f>
        <v>3366.6237000000001</v>
      </c>
      <c r="J568" s="4">
        <f t="shared" si="35"/>
        <v>3353.8900000000003</v>
      </c>
      <c r="K568" s="1" t="s">
        <v>13</v>
      </c>
      <c r="L568" s="1">
        <v>46.74</v>
      </c>
      <c r="M568" s="10">
        <f t="shared" si="33"/>
        <v>3353.8900000000003</v>
      </c>
    </row>
    <row r="569" spans="1:13" x14ac:dyDescent="0.2">
      <c r="A569" s="1">
        <v>3205</v>
      </c>
      <c r="B569" s="2">
        <v>41009</v>
      </c>
      <c r="C569" s="1" t="s">
        <v>7</v>
      </c>
      <c r="D569" s="1">
        <v>8</v>
      </c>
      <c r="E569" s="4" t="str">
        <f t="shared" si="32"/>
        <v>Small</v>
      </c>
      <c r="F569" s="4" t="str">
        <f>VLOOKUP(D569, lookup!$A$3:$B$12, 2, TRUE)</f>
        <v>Extra Small</v>
      </c>
      <c r="G569" s="1">
        <v>136.61000000000001</v>
      </c>
      <c r="H569" s="4" t="str">
        <f t="shared" si="34"/>
        <v>No Discount</v>
      </c>
      <c r="I569" s="4">
        <f>IFERROR((Table2[[#This Row],[Sales]]-(Table2[[#This Row],[Sales]]*H569)), Table2[[#This Row],[Sales]])</f>
        <v>136.61000000000001</v>
      </c>
      <c r="J569" s="4">
        <f t="shared" si="35"/>
        <v>136.61000000000001</v>
      </c>
      <c r="K569" s="1" t="s">
        <v>10</v>
      </c>
      <c r="L569" s="1">
        <v>3.73</v>
      </c>
      <c r="M569" s="10">
        <f t="shared" si="33"/>
        <v>136.61000000000001</v>
      </c>
    </row>
    <row r="570" spans="1:13" x14ac:dyDescent="0.2">
      <c r="A570" s="1">
        <v>13894</v>
      </c>
      <c r="B570" s="2">
        <v>41009</v>
      </c>
      <c r="C570" s="1" t="s">
        <v>14</v>
      </c>
      <c r="D570" s="1">
        <v>50</v>
      </c>
      <c r="E570" s="4" t="str">
        <f t="shared" si="32"/>
        <v>Large</v>
      </c>
      <c r="F570" s="4" t="str">
        <f>VLOOKUP(D570, lookup!$A$3:$B$12, 2, TRUE)</f>
        <v>XXX Large</v>
      </c>
      <c r="G570" s="1">
        <v>1540.2850000000001</v>
      </c>
      <c r="H570" s="4">
        <f t="shared" si="34"/>
        <v>0.01</v>
      </c>
      <c r="I570" s="4">
        <f>IFERROR((Table2[[#This Row],[Sales]]-(Table2[[#This Row],[Sales]]*H570)), Table2[[#This Row],[Sales]])</f>
        <v>1524.8821500000001</v>
      </c>
      <c r="J570" s="4">
        <f t="shared" si="35"/>
        <v>1539.0350000000001</v>
      </c>
      <c r="K570" s="1" t="s">
        <v>10</v>
      </c>
      <c r="L570" s="1">
        <v>1.25</v>
      </c>
      <c r="M570" s="10">
        <f t="shared" si="33"/>
        <v>1540.2850000000001</v>
      </c>
    </row>
    <row r="571" spans="1:13" x14ac:dyDescent="0.2">
      <c r="A571" s="1">
        <v>27939</v>
      </c>
      <c r="B571" s="2">
        <v>41009</v>
      </c>
      <c r="C571" s="1" t="s">
        <v>14</v>
      </c>
      <c r="D571" s="1">
        <v>8</v>
      </c>
      <c r="E571" s="4" t="str">
        <f t="shared" si="32"/>
        <v>Small</v>
      </c>
      <c r="F571" s="4" t="str">
        <f>VLOOKUP(D571, lookup!$A$3:$B$12, 2, TRUE)</f>
        <v>Extra Small</v>
      </c>
      <c r="G571" s="1">
        <v>60.17</v>
      </c>
      <c r="H571" s="4" t="str">
        <f t="shared" si="34"/>
        <v>No Discount</v>
      </c>
      <c r="I571" s="4">
        <f>IFERROR((Table2[[#This Row],[Sales]]-(Table2[[#This Row],[Sales]]*H571)), Table2[[#This Row],[Sales]])</f>
        <v>60.17</v>
      </c>
      <c r="J571" s="4">
        <f t="shared" si="35"/>
        <v>60.17</v>
      </c>
      <c r="K571" s="1" t="s">
        <v>10</v>
      </c>
      <c r="L571" s="1">
        <v>5.66</v>
      </c>
      <c r="M571" s="10">
        <f t="shared" si="33"/>
        <v>60.17</v>
      </c>
    </row>
    <row r="572" spans="1:13" x14ac:dyDescent="0.2">
      <c r="A572" s="1">
        <v>3205</v>
      </c>
      <c r="B572" s="2">
        <v>41009</v>
      </c>
      <c r="C572" s="1" t="s">
        <v>7</v>
      </c>
      <c r="D572" s="1">
        <v>42</v>
      </c>
      <c r="E572" s="4" t="str">
        <f t="shared" si="32"/>
        <v>Large</v>
      </c>
      <c r="F572" s="4" t="str">
        <f>VLOOKUP(D572, lookup!$A$3:$B$12, 2, TRUE)</f>
        <v>XX Large</v>
      </c>
      <c r="G572" s="1">
        <v>2907.63</v>
      </c>
      <c r="H572" s="4">
        <f t="shared" si="34"/>
        <v>0.01</v>
      </c>
      <c r="I572" s="4">
        <f>IFERROR((Table2[[#This Row],[Sales]]-(Table2[[#This Row],[Sales]]*H572)), Table2[[#This Row],[Sales]])</f>
        <v>2878.5536999999999</v>
      </c>
      <c r="J572" s="4">
        <f t="shared" si="35"/>
        <v>2838.63</v>
      </c>
      <c r="K572" s="1" t="s">
        <v>8</v>
      </c>
      <c r="L572" s="1">
        <v>69</v>
      </c>
      <c r="M572" s="10">
        <f t="shared" si="33"/>
        <v>2907.63</v>
      </c>
    </row>
    <row r="573" spans="1:13" x14ac:dyDescent="0.2">
      <c r="A573" s="1">
        <v>13894</v>
      </c>
      <c r="B573" s="2">
        <v>41009</v>
      </c>
      <c r="C573" s="1" t="s">
        <v>14</v>
      </c>
      <c r="D573" s="1">
        <v>31</v>
      </c>
      <c r="E573" s="4" t="str">
        <f t="shared" si="32"/>
        <v>Large</v>
      </c>
      <c r="F573" s="4" t="str">
        <f>VLOOKUP(D573, lookup!$A$3:$B$12, 2, TRUE)</f>
        <v>Large</v>
      </c>
      <c r="G573" s="1">
        <v>89.18</v>
      </c>
      <c r="H573" s="4">
        <f t="shared" si="34"/>
        <v>0.01</v>
      </c>
      <c r="I573" s="4">
        <f>IFERROR((Table2[[#This Row],[Sales]]-(Table2[[#This Row],[Sales]]*H573)), Table2[[#This Row],[Sales]])</f>
        <v>88.288200000000003</v>
      </c>
      <c r="J573" s="4">
        <f t="shared" si="35"/>
        <v>89.18</v>
      </c>
      <c r="K573" s="1" t="s">
        <v>10</v>
      </c>
      <c r="L573" s="1">
        <v>0.81</v>
      </c>
      <c r="M573" s="10">
        <f t="shared" si="33"/>
        <v>89.18</v>
      </c>
    </row>
    <row r="574" spans="1:13" x14ac:dyDescent="0.2">
      <c r="A574" s="1">
        <v>48128</v>
      </c>
      <c r="B574" s="2">
        <v>41010</v>
      </c>
      <c r="C574" s="1" t="s">
        <v>14</v>
      </c>
      <c r="D574" s="1">
        <v>5</v>
      </c>
      <c r="E574" s="4" t="str">
        <f t="shared" si="32"/>
        <v>Small</v>
      </c>
      <c r="F574" s="4" t="str">
        <f>VLOOKUP(D574, lookup!$A$3:$B$12, 2, TRUE)</f>
        <v>Mini</v>
      </c>
      <c r="G574" s="1">
        <v>2600.44</v>
      </c>
      <c r="H574" s="4" t="str">
        <f t="shared" si="34"/>
        <v>No Discount</v>
      </c>
      <c r="I574" s="4">
        <f>IFERROR((Table2[[#This Row],[Sales]]-(Table2[[#This Row],[Sales]]*H574)), Table2[[#This Row],[Sales]])</f>
        <v>2600.44</v>
      </c>
      <c r="J574" s="4">
        <f t="shared" si="35"/>
        <v>2600.44</v>
      </c>
      <c r="K574" s="1" t="s">
        <v>8</v>
      </c>
      <c r="L574" s="1">
        <v>24.49</v>
      </c>
      <c r="M574" s="10">
        <f t="shared" si="33"/>
        <v>2600.44</v>
      </c>
    </row>
    <row r="575" spans="1:13" x14ac:dyDescent="0.2">
      <c r="A575" s="1">
        <v>59589</v>
      </c>
      <c r="B575" s="2">
        <v>41010</v>
      </c>
      <c r="C575" s="1" t="s">
        <v>14</v>
      </c>
      <c r="D575" s="1">
        <v>25</v>
      </c>
      <c r="E575" s="4" t="str">
        <f t="shared" si="32"/>
        <v>Medium</v>
      </c>
      <c r="F575" s="4" t="str">
        <f>VLOOKUP(D575, lookup!$A$3:$B$12, 2, TRUE)</f>
        <v>Medium</v>
      </c>
      <c r="G575" s="1">
        <v>1610.26</v>
      </c>
      <c r="H575" s="4" t="str">
        <f t="shared" si="34"/>
        <v>No Discount</v>
      </c>
      <c r="I575" s="4">
        <f>IFERROR((Table2[[#This Row],[Sales]]-(Table2[[#This Row],[Sales]]*H575)), Table2[[#This Row],[Sales]])</f>
        <v>1610.26</v>
      </c>
      <c r="J575" s="4">
        <f t="shared" si="35"/>
        <v>1610.26</v>
      </c>
      <c r="K575" s="1" t="s">
        <v>10</v>
      </c>
      <c r="L575" s="1">
        <v>6.88</v>
      </c>
      <c r="M575" s="10">
        <f t="shared" si="33"/>
        <v>1610.26</v>
      </c>
    </row>
    <row r="576" spans="1:13" x14ac:dyDescent="0.2">
      <c r="A576" s="1">
        <v>19044</v>
      </c>
      <c r="B576" s="2">
        <v>41010</v>
      </c>
      <c r="C576" s="1" t="s">
        <v>7</v>
      </c>
      <c r="D576" s="1">
        <v>29</v>
      </c>
      <c r="E576" s="4" t="str">
        <f t="shared" si="32"/>
        <v>Medium</v>
      </c>
      <c r="F576" s="4" t="str">
        <f>VLOOKUP(D576, lookup!$A$3:$B$12, 2, TRUE)</f>
        <v>Medium-Large</v>
      </c>
      <c r="G576" s="1">
        <v>271.33</v>
      </c>
      <c r="H576" s="4" t="str">
        <f t="shared" si="34"/>
        <v>No Discount</v>
      </c>
      <c r="I576" s="4">
        <f>IFERROR((Table2[[#This Row],[Sales]]-(Table2[[#This Row],[Sales]]*H576)), Table2[[#This Row],[Sales]])</f>
        <v>271.33</v>
      </c>
      <c r="J576" s="4">
        <f t="shared" si="35"/>
        <v>271.33</v>
      </c>
      <c r="K576" s="1" t="s">
        <v>10</v>
      </c>
      <c r="L576" s="1">
        <v>9.4499999999999993</v>
      </c>
      <c r="M576" s="10">
        <f t="shared" si="33"/>
        <v>271.33</v>
      </c>
    </row>
    <row r="577" spans="1:13" x14ac:dyDescent="0.2">
      <c r="A577" s="1">
        <v>49062</v>
      </c>
      <c r="B577" s="2">
        <v>41010</v>
      </c>
      <c r="C577" s="1" t="s">
        <v>7</v>
      </c>
      <c r="D577" s="1">
        <v>33</v>
      </c>
      <c r="E577" s="4" t="str">
        <f t="shared" si="32"/>
        <v>Large</v>
      </c>
      <c r="F577" s="4" t="str">
        <f>VLOOKUP(D577, lookup!$A$3:$B$12, 2, TRUE)</f>
        <v>Large</v>
      </c>
      <c r="G577" s="1">
        <v>103.32</v>
      </c>
      <c r="H577" s="4">
        <f t="shared" si="34"/>
        <v>0.01</v>
      </c>
      <c r="I577" s="4">
        <f>IFERROR((Table2[[#This Row],[Sales]]-(Table2[[#This Row],[Sales]]*H577)), Table2[[#This Row],[Sales]])</f>
        <v>102.2868</v>
      </c>
      <c r="J577" s="4">
        <f t="shared" si="35"/>
        <v>103.32</v>
      </c>
      <c r="K577" s="1" t="s">
        <v>10</v>
      </c>
      <c r="L577" s="1">
        <v>2.0299999999999998</v>
      </c>
      <c r="M577" s="10">
        <f t="shared" si="33"/>
        <v>103.32</v>
      </c>
    </row>
    <row r="578" spans="1:13" x14ac:dyDescent="0.2">
      <c r="A578" s="1">
        <v>56453</v>
      </c>
      <c r="B578" s="2">
        <v>41010</v>
      </c>
      <c r="C578" s="1" t="s">
        <v>12</v>
      </c>
      <c r="D578" s="1">
        <v>1</v>
      </c>
      <c r="E578" s="4" t="str">
        <f t="shared" ref="E578:E641" si="36">IF(D578&gt;=30, "Large", IF(D578&lt;=15, "Small","Medium"))</f>
        <v>Small</v>
      </c>
      <c r="F578" s="4" t="str">
        <f>VLOOKUP(D578, lookup!$A$3:$B$12, 2, TRUE)</f>
        <v>Mini</v>
      </c>
      <c r="G578" s="1">
        <v>2728.65</v>
      </c>
      <c r="H578" s="4" t="str">
        <f t="shared" si="34"/>
        <v>No Discount</v>
      </c>
      <c r="I578" s="4">
        <f>IFERROR((Table2[[#This Row],[Sales]]-(Table2[[#This Row],[Sales]]*H578)), Table2[[#This Row],[Sales]])</f>
        <v>2728.65</v>
      </c>
      <c r="J578" s="4">
        <f t="shared" si="35"/>
        <v>2728.65</v>
      </c>
      <c r="K578" s="1" t="s">
        <v>13</v>
      </c>
      <c r="L578" s="1">
        <v>29.7</v>
      </c>
      <c r="M578" s="10">
        <f t="shared" ref="M578:M641" si="37">IF(K578="Delivery Truck", J578, G578)</f>
        <v>2728.65</v>
      </c>
    </row>
    <row r="579" spans="1:13" x14ac:dyDescent="0.2">
      <c r="A579" s="1">
        <v>57767</v>
      </c>
      <c r="B579" s="2">
        <v>41010</v>
      </c>
      <c r="C579" s="1" t="s">
        <v>12</v>
      </c>
      <c r="D579" s="1">
        <v>34</v>
      </c>
      <c r="E579" s="4" t="str">
        <f t="shared" si="36"/>
        <v>Large</v>
      </c>
      <c r="F579" s="4" t="str">
        <f>VLOOKUP(D579, lookup!$A$3:$B$12, 2, TRUE)</f>
        <v>Large</v>
      </c>
      <c r="G579" s="1">
        <v>3373.7094999999999</v>
      </c>
      <c r="H579" s="4">
        <f t="shared" ref="H579:H642" si="38">IF(OR(F579="Large",F579="Extra Large",F579="XX Large",F579="XXX Large"), 0.01, "No Discount")</f>
        <v>0.01</v>
      </c>
      <c r="I579" s="4">
        <f>IFERROR((Table2[[#This Row],[Sales]]-(Table2[[#This Row],[Sales]]*H579)), Table2[[#This Row],[Sales]])</f>
        <v>3339.972405</v>
      </c>
      <c r="J579" s="4">
        <f t="shared" ref="J579:J642" si="39">IF(OR(F579="XX Large", F579="XXX Large", F579="Extra Large"), G579-L579, G579)</f>
        <v>3373.7094999999999</v>
      </c>
      <c r="K579" s="1" t="s">
        <v>10</v>
      </c>
      <c r="L579" s="1">
        <v>8.99</v>
      </c>
      <c r="M579" s="10">
        <f t="shared" si="37"/>
        <v>3373.7094999999999</v>
      </c>
    </row>
    <row r="580" spans="1:13" x14ac:dyDescent="0.2">
      <c r="A580" s="1">
        <v>19044</v>
      </c>
      <c r="B580" s="2">
        <v>41010</v>
      </c>
      <c r="C580" s="1" t="s">
        <v>7</v>
      </c>
      <c r="D580" s="1">
        <v>32</v>
      </c>
      <c r="E580" s="4" t="str">
        <f t="shared" si="36"/>
        <v>Large</v>
      </c>
      <c r="F580" s="4" t="str">
        <f>VLOOKUP(D580, lookup!$A$3:$B$12, 2, TRUE)</f>
        <v>Large</v>
      </c>
      <c r="G580" s="1">
        <v>4800.4399999999996</v>
      </c>
      <c r="H580" s="4">
        <f t="shared" si="38"/>
        <v>0.01</v>
      </c>
      <c r="I580" s="4">
        <f>IFERROR((Table2[[#This Row],[Sales]]-(Table2[[#This Row],[Sales]]*H580)), Table2[[#This Row],[Sales]])</f>
        <v>4752.4355999999998</v>
      </c>
      <c r="J580" s="4">
        <f t="shared" si="39"/>
        <v>4800.4399999999996</v>
      </c>
      <c r="K580" s="1" t="s">
        <v>10</v>
      </c>
      <c r="L580" s="1">
        <v>13.99</v>
      </c>
      <c r="M580" s="10">
        <f t="shared" si="37"/>
        <v>4800.4399999999996</v>
      </c>
    </row>
    <row r="581" spans="1:13" x14ac:dyDescent="0.2">
      <c r="A581" s="1">
        <v>52225</v>
      </c>
      <c r="B581" s="2">
        <v>41011</v>
      </c>
      <c r="C581" s="1" t="s">
        <v>12</v>
      </c>
      <c r="D581" s="1">
        <v>10</v>
      </c>
      <c r="E581" s="4" t="str">
        <f t="shared" si="36"/>
        <v>Small</v>
      </c>
      <c r="F581" s="4" t="str">
        <f>VLOOKUP(D581, lookup!$A$3:$B$12, 2, TRUE)</f>
        <v>Extra Small</v>
      </c>
      <c r="G581" s="1">
        <v>131.09</v>
      </c>
      <c r="H581" s="4" t="str">
        <f t="shared" si="38"/>
        <v>No Discount</v>
      </c>
      <c r="I581" s="4">
        <f>IFERROR((Table2[[#This Row],[Sales]]-(Table2[[#This Row],[Sales]]*H581)), Table2[[#This Row],[Sales]])</f>
        <v>131.09</v>
      </c>
      <c r="J581" s="4">
        <f t="shared" si="39"/>
        <v>131.09</v>
      </c>
      <c r="K581" s="1" t="s">
        <v>10</v>
      </c>
      <c r="L581" s="1">
        <v>2.85</v>
      </c>
      <c r="M581" s="10">
        <f t="shared" si="37"/>
        <v>131.09</v>
      </c>
    </row>
    <row r="582" spans="1:13" x14ac:dyDescent="0.2">
      <c r="A582" s="1">
        <v>52225</v>
      </c>
      <c r="B582" s="2">
        <v>41011</v>
      </c>
      <c r="C582" s="1" t="s">
        <v>12</v>
      </c>
      <c r="D582" s="1">
        <v>33</v>
      </c>
      <c r="E582" s="4" t="str">
        <f t="shared" si="36"/>
        <v>Large</v>
      </c>
      <c r="F582" s="4" t="str">
        <f>VLOOKUP(D582, lookup!$A$3:$B$12, 2, TRUE)</f>
        <v>Large</v>
      </c>
      <c r="G582" s="1">
        <v>1817.9</v>
      </c>
      <c r="H582" s="4">
        <f t="shared" si="38"/>
        <v>0.01</v>
      </c>
      <c r="I582" s="4">
        <f>IFERROR((Table2[[#This Row],[Sales]]-(Table2[[#This Row],[Sales]]*H582)), Table2[[#This Row],[Sales]])</f>
        <v>1799.721</v>
      </c>
      <c r="J582" s="4">
        <f t="shared" si="39"/>
        <v>1817.9</v>
      </c>
      <c r="K582" s="1" t="s">
        <v>10</v>
      </c>
      <c r="L582" s="1">
        <v>10.75</v>
      </c>
      <c r="M582" s="10">
        <f t="shared" si="37"/>
        <v>1817.9</v>
      </c>
    </row>
    <row r="583" spans="1:13" x14ac:dyDescent="0.2">
      <c r="A583" s="1">
        <v>56418</v>
      </c>
      <c r="B583" s="2">
        <v>41011</v>
      </c>
      <c r="C583" s="1" t="s">
        <v>12</v>
      </c>
      <c r="D583" s="1">
        <v>47</v>
      </c>
      <c r="E583" s="4" t="str">
        <f t="shared" si="36"/>
        <v>Large</v>
      </c>
      <c r="F583" s="4" t="str">
        <f>VLOOKUP(D583, lookup!$A$3:$B$12, 2, TRUE)</f>
        <v>XXX Large</v>
      </c>
      <c r="G583" s="1">
        <v>1613.84</v>
      </c>
      <c r="H583" s="4">
        <f t="shared" si="38"/>
        <v>0.01</v>
      </c>
      <c r="I583" s="4">
        <f>IFERROR((Table2[[#This Row],[Sales]]-(Table2[[#This Row],[Sales]]*H583)), Table2[[#This Row],[Sales]])</f>
        <v>1597.7015999999999</v>
      </c>
      <c r="J583" s="4">
        <f t="shared" si="39"/>
        <v>1605.62</v>
      </c>
      <c r="K583" s="1" t="s">
        <v>10</v>
      </c>
      <c r="L583" s="1">
        <v>8.2200000000000006</v>
      </c>
      <c r="M583" s="10">
        <f t="shared" si="37"/>
        <v>1613.84</v>
      </c>
    </row>
    <row r="584" spans="1:13" x14ac:dyDescent="0.2">
      <c r="A584" s="1">
        <v>18373</v>
      </c>
      <c r="B584" s="2">
        <v>41011</v>
      </c>
      <c r="C584" s="1" t="s">
        <v>12</v>
      </c>
      <c r="D584" s="1">
        <v>35</v>
      </c>
      <c r="E584" s="4" t="str">
        <f t="shared" si="36"/>
        <v>Large</v>
      </c>
      <c r="F584" s="4" t="str">
        <f>VLOOKUP(D584, lookup!$A$3:$B$12, 2, TRUE)</f>
        <v>Large</v>
      </c>
      <c r="G584" s="1">
        <v>6608.24</v>
      </c>
      <c r="H584" s="4">
        <f t="shared" si="38"/>
        <v>0.01</v>
      </c>
      <c r="I584" s="4">
        <f>IFERROR((Table2[[#This Row],[Sales]]-(Table2[[#This Row],[Sales]]*H584)), Table2[[#This Row],[Sales]])</f>
        <v>6542.1575999999995</v>
      </c>
      <c r="J584" s="4">
        <f t="shared" si="39"/>
        <v>6608.24</v>
      </c>
      <c r="K584" s="1" t="s">
        <v>10</v>
      </c>
      <c r="L584" s="1">
        <v>0.99</v>
      </c>
      <c r="M584" s="10">
        <f t="shared" si="37"/>
        <v>6608.24</v>
      </c>
    </row>
    <row r="585" spans="1:13" x14ac:dyDescent="0.2">
      <c r="A585" s="1">
        <v>2052</v>
      </c>
      <c r="B585" s="2">
        <v>41011</v>
      </c>
      <c r="C585" s="1" t="s">
        <v>9</v>
      </c>
      <c r="D585" s="1">
        <v>23</v>
      </c>
      <c r="E585" s="4" t="str">
        <f t="shared" si="36"/>
        <v>Medium</v>
      </c>
      <c r="F585" s="4" t="str">
        <f>VLOOKUP(D585, lookup!$A$3:$B$12, 2, TRUE)</f>
        <v>Medium</v>
      </c>
      <c r="G585" s="1">
        <v>107.93</v>
      </c>
      <c r="H585" s="4" t="str">
        <f t="shared" si="38"/>
        <v>No Discount</v>
      </c>
      <c r="I585" s="4">
        <f>IFERROR((Table2[[#This Row],[Sales]]-(Table2[[#This Row],[Sales]]*H585)), Table2[[#This Row],[Sales]])</f>
        <v>107.93</v>
      </c>
      <c r="J585" s="4">
        <f t="shared" si="39"/>
        <v>107.93</v>
      </c>
      <c r="K585" s="1" t="s">
        <v>10</v>
      </c>
      <c r="L585" s="1">
        <v>5.34</v>
      </c>
      <c r="M585" s="10">
        <f t="shared" si="37"/>
        <v>107.93</v>
      </c>
    </row>
    <row r="586" spans="1:13" x14ac:dyDescent="0.2">
      <c r="A586" s="1">
        <v>45575</v>
      </c>
      <c r="B586" s="2">
        <v>41011</v>
      </c>
      <c r="C586" s="1" t="s">
        <v>12</v>
      </c>
      <c r="D586" s="1">
        <v>46</v>
      </c>
      <c r="E586" s="4" t="str">
        <f t="shared" si="36"/>
        <v>Large</v>
      </c>
      <c r="F586" s="4" t="str">
        <f>VLOOKUP(D586, lookup!$A$3:$B$12, 2, TRUE)</f>
        <v>XXX Large</v>
      </c>
      <c r="G586" s="1">
        <v>3849.17</v>
      </c>
      <c r="H586" s="4">
        <f t="shared" si="38"/>
        <v>0.01</v>
      </c>
      <c r="I586" s="4">
        <f>IFERROR((Table2[[#This Row],[Sales]]-(Table2[[#This Row],[Sales]]*H586)), Table2[[#This Row],[Sales]])</f>
        <v>3810.6783</v>
      </c>
      <c r="J586" s="4">
        <f t="shared" si="39"/>
        <v>3844.16</v>
      </c>
      <c r="K586" s="1" t="s">
        <v>10</v>
      </c>
      <c r="L586" s="1">
        <v>5.01</v>
      </c>
      <c r="M586" s="10">
        <f t="shared" si="37"/>
        <v>3849.17</v>
      </c>
    </row>
    <row r="587" spans="1:13" x14ac:dyDescent="0.2">
      <c r="A587" s="1">
        <v>8450</v>
      </c>
      <c r="B587" s="2">
        <v>41012</v>
      </c>
      <c r="C587" s="1" t="s">
        <v>11</v>
      </c>
      <c r="D587" s="1">
        <v>24</v>
      </c>
      <c r="E587" s="4" t="str">
        <f t="shared" si="36"/>
        <v>Medium</v>
      </c>
      <c r="F587" s="4" t="str">
        <f>VLOOKUP(D587, lookup!$A$3:$B$12, 2, TRUE)</f>
        <v>Medium</v>
      </c>
      <c r="G587" s="1">
        <v>1307</v>
      </c>
      <c r="H587" s="4" t="str">
        <f t="shared" si="38"/>
        <v>No Discount</v>
      </c>
      <c r="I587" s="4">
        <f>IFERROR((Table2[[#This Row],[Sales]]-(Table2[[#This Row],[Sales]]*H587)), Table2[[#This Row],[Sales]])</f>
        <v>1307</v>
      </c>
      <c r="J587" s="4">
        <f t="shared" si="39"/>
        <v>1307</v>
      </c>
      <c r="K587" s="1" t="s">
        <v>10</v>
      </c>
      <c r="L587" s="1">
        <v>0.99</v>
      </c>
      <c r="M587" s="10">
        <f t="shared" si="37"/>
        <v>1307</v>
      </c>
    </row>
    <row r="588" spans="1:13" x14ac:dyDescent="0.2">
      <c r="A588" s="1">
        <v>51202</v>
      </c>
      <c r="B588" s="2">
        <v>41012</v>
      </c>
      <c r="C588" s="1" t="s">
        <v>9</v>
      </c>
      <c r="D588" s="1">
        <v>34</v>
      </c>
      <c r="E588" s="4" t="str">
        <f t="shared" si="36"/>
        <v>Large</v>
      </c>
      <c r="F588" s="4" t="str">
        <f>VLOOKUP(D588, lookup!$A$3:$B$12, 2, TRUE)</f>
        <v>Large</v>
      </c>
      <c r="G588" s="1">
        <v>170.46</v>
      </c>
      <c r="H588" s="4">
        <f t="shared" si="38"/>
        <v>0.01</v>
      </c>
      <c r="I588" s="4">
        <f>IFERROR((Table2[[#This Row],[Sales]]-(Table2[[#This Row],[Sales]]*H588)), Table2[[#This Row],[Sales]])</f>
        <v>168.75540000000001</v>
      </c>
      <c r="J588" s="4">
        <f t="shared" si="39"/>
        <v>170.46</v>
      </c>
      <c r="K588" s="1" t="s">
        <v>10</v>
      </c>
      <c r="L588" s="1">
        <v>5.66</v>
      </c>
      <c r="M588" s="10">
        <f t="shared" si="37"/>
        <v>170.46</v>
      </c>
    </row>
    <row r="589" spans="1:13" x14ac:dyDescent="0.2">
      <c r="A589" s="1">
        <v>17702</v>
      </c>
      <c r="B589" s="2">
        <v>41012</v>
      </c>
      <c r="C589" s="1" t="s">
        <v>9</v>
      </c>
      <c r="D589" s="1">
        <v>48</v>
      </c>
      <c r="E589" s="4" t="str">
        <f t="shared" si="36"/>
        <v>Large</v>
      </c>
      <c r="F589" s="4" t="str">
        <f>VLOOKUP(D589, lookup!$A$3:$B$12, 2, TRUE)</f>
        <v>XXX Large</v>
      </c>
      <c r="G589" s="1">
        <v>368.99</v>
      </c>
      <c r="H589" s="4">
        <f t="shared" si="38"/>
        <v>0.01</v>
      </c>
      <c r="I589" s="4">
        <f>IFERROR((Table2[[#This Row],[Sales]]-(Table2[[#This Row],[Sales]]*H589)), Table2[[#This Row],[Sales]])</f>
        <v>365.30009999999999</v>
      </c>
      <c r="J589" s="4">
        <f t="shared" si="39"/>
        <v>359.76</v>
      </c>
      <c r="K589" s="1" t="s">
        <v>10</v>
      </c>
      <c r="L589" s="1">
        <v>9.23</v>
      </c>
      <c r="M589" s="10">
        <f t="shared" si="37"/>
        <v>368.99</v>
      </c>
    </row>
    <row r="590" spans="1:13" x14ac:dyDescent="0.2">
      <c r="A590" s="1">
        <v>39876</v>
      </c>
      <c r="B590" s="2">
        <v>41012</v>
      </c>
      <c r="C590" s="1" t="s">
        <v>9</v>
      </c>
      <c r="D590" s="1">
        <v>43</v>
      </c>
      <c r="E590" s="4" t="str">
        <f t="shared" si="36"/>
        <v>Large</v>
      </c>
      <c r="F590" s="4" t="str">
        <f>VLOOKUP(D590, lookup!$A$3:$B$12, 2, TRUE)</f>
        <v>XX Large</v>
      </c>
      <c r="G590" s="1">
        <v>16269.82</v>
      </c>
      <c r="H590" s="4">
        <f t="shared" si="38"/>
        <v>0.01</v>
      </c>
      <c r="I590" s="4">
        <f>IFERROR((Table2[[#This Row],[Sales]]-(Table2[[#This Row],[Sales]]*H590)), Table2[[#This Row],[Sales]])</f>
        <v>16107.121799999999</v>
      </c>
      <c r="J590" s="4">
        <f t="shared" si="39"/>
        <v>16249.83</v>
      </c>
      <c r="K590" s="1" t="s">
        <v>10</v>
      </c>
      <c r="L590" s="1">
        <v>19.989999999999998</v>
      </c>
      <c r="M590" s="10">
        <f t="shared" si="37"/>
        <v>16269.82</v>
      </c>
    </row>
    <row r="591" spans="1:13" x14ac:dyDescent="0.2">
      <c r="A591" s="1">
        <v>44422</v>
      </c>
      <c r="B591" s="2">
        <v>41012</v>
      </c>
      <c r="C591" s="1" t="s">
        <v>14</v>
      </c>
      <c r="D591" s="1">
        <v>11</v>
      </c>
      <c r="E591" s="4" t="str">
        <f t="shared" si="36"/>
        <v>Small</v>
      </c>
      <c r="F591" s="4" t="str">
        <f>VLOOKUP(D591, lookup!$A$3:$B$12, 2, TRUE)</f>
        <v>Small</v>
      </c>
      <c r="G591" s="1">
        <v>201.59450000000001</v>
      </c>
      <c r="H591" s="4" t="str">
        <f t="shared" si="38"/>
        <v>No Discount</v>
      </c>
      <c r="I591" s="4">
        <f>IFERROR((Table2[[#This Row],[Sales]]-(Table2[[#This Row],[Sales]]*H591)), Table2[[#This Row],[Sales]])</f>
        <v>201.59450000000001</v>
      </c>
      <c r="J591" s="4">
        <f t="shared" si="39"/>
        <v>201.59450000000001</v>
      </c>
      <c r="K591" s="1" t="s">
        <v>10</v>
      </c>
      <c r="L591" s="1">
        <v>0.99</v>
      </c>
      <c r="M591" s="10">
        <f t="shared" si="37"/>
        <v>201.59450000000001</v>
      </c>
    </row>
    <row r="592" spans="1:13" x14ac:dyDescent="0.2">
      <c r="A592" s="1">
        <v>39876</v>
      </c>
      <c r="B592" s="2">
        <v>41012</v>
      </c>
      <c r="C592" s="1" t="s">
        <v>9</v>
      </c>
      <c r="D592" s="1">
        <v>41</v>
      </c>
      <c r="E592" s="4" t="str">
        <f t="shared" si="36"/>
        <v>Large</v>
      </c>
      <c r="F592" s="4" t="str">
        <f>VLOOKUP(D592, lookup!$A$3:$B$12, 2, TRUE)</f>
        <v>XX Large</v>
      </c>
      <c r="G592" s="1">
        <v>5000.87</v>
      </c>
      <c r="H592" s="4">
        <f t="shared" si="38"/>
        <v>0.01</v>
      </c>
      <c r="I592" s="4">
        <f>IFERROR((Table2[[#This Row],[Sales]]-(Table2[[#This Row],[Sales]]*H592)), Table2[[#This Row],[Sales]])</f>
        <v>4950.8612999999996</v>
      </c>
      <c r="J592" s="4">
        <f t="shared" si="39"/>
        <v>4948.93</v>
      </c>
      <c r="K592" s="1" t="s">
        <v>13</v>
      </c>
      <c r="L592" s="1">
        <v>51.94</v>
      </c>
      <c r="M592" s="10">
        <f t="shared" si="37"/>
        <v>4948.93</v>
      </c>
    </row>
    <row r="593" spans="1:13" x14ac:dyDescent="0.2">
      <c r="A593" s="1">
        <v>39876</v>
      </c>
      <c r="B593" s="2">
        <v>41012</v>
      </c>
      <c r="C593" s="1" t="s">
        <v>9</v>
      </c>
      <c r="D593" s="1">
        <v>46</v>
      </c>
      <c r="E593" s="4" t="str">
        <f t="shared" si="36"/>
        <v>Large</v>
      </c>
      <c r="F593" s="4" t="str">
        <f>VLOOKUP(D593, lookup!$A$3:$B$12, 2, TRUE)</f>
        <v>XXX Large</v>
      </c>
      <c r="G593" s="1">
        <v>876.59</v>
      </c>
      <c r="H593" s="4">
        <f t="shared" si="38"/>
        <v>0.01</v>
      </c>
      <c r="I593" s="4">
        <f>IFERROR((Table2[[#This Row],[Sales]]-(Table2[[#This Row],[Sales]]*H593)), Table2[[#This Row],[Sales]])</f>
        <v>867.82410000000004</v>
      </c>
      <c r="J593" s="4">
        <f t="shared" si="39"/>
        <v>871.36</v>
      </c>
      <c r="K593" s="1" t="s">
        <v>10</v>
      </c>
      <c r="L593" s="1">
        <v>5.23</v>
      </c>
      <c r="M593" s="10">
        <f t="shared" si="37"/>
        <v>876.59</v>
      </c>
    </row>
    <row r="594" spans="1:13" x14ac:dyDescent="0.2">
      <c r="A594" s="1">
        <v>44422</v>
      </c>
      <c r="B594" s="2">
        <v>41012</v>
      </c>
      <c r="C594" s="1" t="s">
        <v>14</v>
      </c>
      <c r="D594" s="1">
        <v>36</v>
      </c>
      <c r="E594" s="4" t="str">
        <f t="shared" si="36"/>
        <v>Large</v>
      </c>
      <c r="F594" s="4" t="str">
        <f>VLOOKUP(D594, lookup!$A$3:$B$12, 2, TRUE)</f>
        <v>Extra Large</v>
      </c>
      <c r="G594" s="1">
        <v>313.83</v>
      </c>
      <c r="H594" s="4">
        <f t="shared" si="38"/>
        <v>0.01</v>
      </c>
      <c r="I594" s="4">
        <f>IFERROR((Table2[[#This Row],[Sales]]-(Table2[[#This Row],[Sales]]*H594)), Table2[[#This Row],[Sales]])</f>
        <v>310.69169999999997</v>
      </c>
      <c r="J594" s="4">
        <f t="shared" si="39"/>
        <v>310.83999999999997</v>
      </c>
      <c r="K594" s="1" t="s">
        <v>10</v>
      </c>
      <c r="L594" s="1">
        <v>2.99</v>
      </c>
      <c r="M594" s="10">
        <f t="shared" si="37"/>
        <v>313.83</v>
      </c>
    </row>
    <row r="595" spans="1:13" x14ac:dyDescent="0.2">
      <c r="A595" s="1">
        <v>44422</v>
      </c>
      <c r="B595" s="2">
        <v>41012</v>
      </c>
      <c r="C595" s="1" t="s">
        <v>14</v>
      </c>
      <c r="D595" s="1">
        <v>1</v>
      </c>
      <c r="E595" s="4" t="str">
        <f t="shared" si="36"/>
        <v>Small</v>
      </c>
      <c r="F595" s="4" t="str">
        <f>VLOOKUP(D595, lookup!$A$3:$B$12, 2, TRUE)</f>
        <v>Mini</v>
      </c>
      <c r="G595" s="1">
        <v>15.72</v>
      </c>
      <c r="H595" s="4" t="str">
        <f t="shared" si="38"/>
        <v>No Discount</v>
      </c>
      <c r="I595" s="4">
        <f>IFERROR((Table2[[#This Row],[Sales]]-(Table2[[#This Row],[Sales]]*H595)), Table2[[#This Row],[Sales]])</f>
        <v>15.72</v>
      </c>
      <c r="J595" s="4">
        <f t="shared" si="39"/>
        <v>15.72</v>
      </c>
      <c r="K595" s="1" t="s">
        <v>10</v>
      </c>
      <c r="L595" s="1">
        <v>4.5</v>
      </c>
      <c r="M595" s="10">
        <f t="shared" si="37"/>
        <v>15.72</v>
      </c>
    </row>
    <row r="596" spans="1:13" x14ac:dyDescent="0.2">
      <c r="A596" s="1">
        <v>51202</v>
      </c>
      <c r="B596" s="2">
        <v>41012</v>
      </c>
      <c r="C596" s="1" t="s">
        <v>9</v>
      </c>
      <c r="D596" s="1">
        <v>4</v>
      </c>
      <c r="E596" s="4" t="str">
        <f t="shared" si="36"/>
        <v>Small</v>
      </c>
      <c r="F596" s="4" t="str">
        <f>VLOOKUP(D596, lookup!$A$3:$B$12, 2, TRUE)</f>
        <v>Mini</v>
      </c>
      <c r="G596" s="1">
        <v>30.89</v>
      </c>
      <c r="H596" s="4" t="str">
        <f t="shared" si="38"/>
        <v>No Discount</v>
      </c>
      <c r="I596" s="4">
        <f>IFERROR((Table2[[#This Row],[Sales]]-(Table2[[#This Row],[Sales]]*H596)), Table2[[#This Row],[Sales]])</f>
        <v>30.89</v>
      </c>
      <c r="J596" s="4">
        <f t="shared" si="39"/>
        <v>30.89</v>
      </c>
      <c r="K596" s="1" t="s">
        <v>10</v>
      </c>
      <c r="L596" s="1">
        <v>7.64</v>
      </c>
      <c r="M596" s="10">
        <f t="shared" si="37"/>
        <v>30.89</v>
      </c>
    </row>
    <row r="597" spans="1:13" x14ac:dyDescent="0.2">
      <c r="A597" s="1">
        <v>8450</v>
      </c>
      <c r="B597" s="2">
        <v>41012</v>
      </c>
      <c r="C597" s="1" t="s">
        <v>11</v>
      </c>
      <c r="D597" s="1">
        <v>22</v>
      </c>
      <c r="E597" s="4" t="str">
        <f t="shared" si="36"/>
        <v>Medium</v>
      </c>
      <c r="F597" s="4" t="str">
        <f>VLOOKUP(D597, lookup!$A$3:$B$12, 2, TRUE)</f>
        <v>Medium</v>
      </c>
      <c r="G597" s="1">
        <v>41.39</v>
      </c>
      <c r="H597" s="4" t="str">
        <f t="shared" si="38"/>
        <v>No Discount</v>
      </c>
      <c r="I597" s="4">
        <f>IFERROR((Table2[[#This Row],[Sales]]-(Table2[[#This Row],[Sales]]*H597)), Table2[[#This Row],[Sales]])</f>
        <v>41.39</v>
      </c>
      <c r="J597" s="4">
        <f t="shared" si="39"/>
        <v>41.39</v>
      </c>
      <c r="K597" s="1" t="s">
        <v>10</v>
      </c>
      <c r="L597" s="1">
        <v>1.49</v>
      </c>
      <c r="M597" s="10">
        <f t="shared" si="37"/>
        <v>41.39</v>
      </c>
    </row>
    <row r="598" spans="1:13" x14ac:dyDescent="0.2">
      <c r="A598" s="1">
        <v>52164</v>
      </c>
      <c r="B598" s="2">
        <v>41012</v>
      </c>
      <c r="C598" s="1" t="s">
        <v>11</v>
      </c>
      <c r="D598" s="1">
        <v>30</v>
      </c>
      <c r="E598" s="4" t="str">
        <f t="shared" si="36"/>
        <v>Large</v>
      </c>
      <c r="F598" s="4" t="str">
        <f>VLOOKUP(D598, lookup!$A$3:$B$12, 2, TRUE)</f>
        <v>Medium-Large</v>
      </c>
      <c r="G598" s="1">
        <v>1824.848</v>
      </c>
      <c r="H598" s="4" t="str">
        <f t="shared" si="38"/>
        <v>No Discount</v>
      </c>
      <c r="I598" s="4">
        <f>IFERROR((Table2[[#This Row],[Sales]]-(Table2[[#This Row],[Sales]]*H598)), Table2[[#This Row],[Sales]])</f>
        <v>1824.848</v>
      </c>
      <c r="J598" s="4">
        <f t="shared" si="39"/>
        <v>1824.848</v>
      </c>
      <c r="K598" s="1" t="s">
        <v>10</v>
      </c>
      <c r="L598" s="1">
        <v>8.8000000000000007</v>
      </c>
      <c r="M598" s="10">
        <f t="shared" si="37"/>
        <v>1824.848</v>
      </c>
    </row>
    <row r="599" spans="1:13" x14ac:dyDescent="0.2">
      <c r="A599" s="1">
        <v>24066</v>
      </c>
      <c r="B599" s="2">
        <v>41012</v>
      </c>
      <c r="C599" s="1" t="s">
        <v>9</v>
      </c>
      <c r="D599" s="1">
        <v>30</v>
      </c>
      <c r="E599" s="4" t="str">
        <f t="shared" si="36"/>
        <v>Large</v>
      </c>
      <c r="F599" s="4" t="str">
        <f>VLOOKUP(D599, lookup!$A$3:$B$12, 2, TRUE)</f>
        <v>Medium-Large</v>
      </c>
      <c r="G599" s="1">
        <v>4278.6099999999997</v>
      </c>
      <c r="H599" s="4" t="str">
        <f t="shared" si="38"/>
        <v>No Discount</v>
      </c>
      <c r="I599" s="4">
        <f>IFERROR((Table2[[#This Row],[Sales]]-(Table2[[#This Row],[Sales]]*H599)), Table2[[#This Row],[Sales]])</f>
        <v>4278.6099999999997</v>
      </c>
      <c r="J599" s="4">
        <f t="shared" si="39"/>
        <v>4278.6099999999997</v>
      </c>
      <c r="K599" s="1" t="s">
        <v>13</v>
      </c>
      <c r="L599" s="1">
        <v>66.27</v>
      </c>
      <c r="M599" s="10">
        <f t="shared" si="37"/>
        <v>4278.6099999999997</v>
      </c>
    </row>
    <row r="600" spans="1:13" x14ac:dyDescent="0.2">
      <c r="A600" s="1">
        <v>17702</v>
      </c>
      <c r="B600" s="2">
        <v>41012</v>
      </c>
      <c r="C600" s="1" t="s">
        <v>9</v>
      </c>
      <c r="D600" s="1">
        <v>9</v>
      </c>
      <c r="E600" s="4" t="str">
        <f t="shared" si="36"/>
        <v>Small</v>
      </c>
      <c r="F600" s="4" t="str">
        <f>VLOOKUP(D600, lookup!$A$3:$B$12, 2, TRUE)</f>
        <v>Extra Small</v>
      </c>
      <c r="G600" s="1">
        <v>264.63</v>
      </c>
      <c r="H600" s="4" t="str">
        <f t="shared" si="38"/>
        <v>No Discount</v>
      </c>
      <c r="I600" s="4">
        <f>IFERROR((Table2[[#This Row],[Sales]]-(Table2[[#This Row],[Sales]]*H600)), Table2[[#This Row],[Sales]])</f>
        <v>264.63</v>
      </c>
      <c r="J600" s="4">
        <f t="shared" si="39"/>
        <v>264.63</v>
      </c>
      <c r="K600" s="1" t="s">
        <v>8</v>
      </c>
      <c r="L600" s="1">
        <v>4</v>
      </c>
      <c r="M600" s="10">
        <f t="shared" si="37"/>
        <v>264.63</v>
      </c>
    </row>
    <row r="601" spans="1:13" x14ac:dyDescent="0.2">
      <c r="A601" s="1">
        <v>52007</v>
      </c>
      <c r="B601" s="2">
        <v>41013</v>
      </c>
      <c r="C601" s="1" t="s">
        <v>14</v>
      </c>
      <c r="D601" s="1">
        <v>25</v>
      </c>
      <c r="E601" s="4" t="str">
        <f t="shared" si="36"/>
        <v>Medium</v>
      </c>
      <c r="F601" s="4" t="str">
        <f>VLOOKUP(D601, lookup!$A$3:$B$12, 2, TRUE)</f>
        <v>Medium</v>
      </c>
      <c r="G601" s="1">
        <v>68.540000000000006</v>
      </c>
      <c r="H601" s="4" t="str">
        <f t="shared" si="38"/>
        <v>No Discount</v>
      </c>
      <c r="I601" s="4">
        <f>IFERROR((Table2[[#This Row],[Sales]]-(Table2[[#This Row],[Sales]]*H601)), Table2[[#This Row],[Sales]])</f>
        <v>68.540000000000006</v>
      </c>
      <c r="J601" s="4">
        <f t="shared" si="39"/>
        <v>68.540000000000006</v>
      </c>
      <c r="K601" s="1" t="s">
        <v>10</v>
      </c>
      <c r="L601" s="1">
        <v>0.5</v>
      </c>
      <c r="M601" s="10">
        <f t="shared" si="37"/>
        <v>68.540000000000006</v>
      </c>
    </row>
    <row r="602" spans="1:13" x14ac:dyDescent="0.2">
      <c r="A602" s="1">
        <v>59905</v>
      </c>
      <c r="B602" s="2">
        <v>41013</v>
      </c>
      <c r="C602" s="1" t="s">
        <v>9</v>
      </c>
      <c r="D602" s="1">
        <v>5</v>
      </c>
      <c r="E602" s="4" t="str">
        <f t="shared" si="36"/>
        <v>Small</v>
      </c>
      <c r="F602" s="4" t="str">
        <f>VLOOKUP(D602, lookup!$A$3:$B$12, 2, TRUE)</f>
        <v>Mini</v>
      </c>
      <c r="G602" s="1">
        <v>26.5</v>
      </c>
      <c r="H602" s="4" t="str">
        <f t="shared" si="38"/>
        <v>No Discount</v>
      </c>
      <c r="I602" s="4">
        <f>IFERROR((Table2[[#This Row],[Sales]]-(Table2[[#This Row],[Sales]]*H602)), Table2[[#This Row],[Sales]])</f>
        <v>26.5</v>
      </c>
      <c r="J602" s="4">
        <f t="shared" si="39"/>
        <v>26.5</v>
      </c>
      <c r="K602" s="1" t="s">
        <v>8</v>
      </c>
      <c r="L602" s="1">
        <v>1.2</v>
      </c>
      <c r="M602" s="10">
        <f t="shared" si="37"/>
        <v>26.5</v>
      </c>
    </row>
    <row r="603" spans="1:13" x14ac:dyDescent="0.2">
      <c r="A603" s="1">
        <v>59905</v>
      </c>
      <c r="B603" s="2">
        <v>41013</v>
      </c>
      <c r="C603" s="1" t="s">
        <v>9</v>
      </c>
      <c r="D603" s="1">
        <v>19</v>
      </c>
      <c r="E603" s="4" t="str">
        <f t="shared" si="36"/>
        <v>Medium</v>
      </c>
      <c r="F603" s="4" t="str">
        <f>VLOOKUP(D603, lookup!$A$3:$B$12, 2, TRUE)</f>
        <v>Small-Medium</v>
      </c>
      <c r="G603" s="1">
        <v>159.24</v>
      </c>
      <c r="H603" s="4" t="str">
        <f t="shared" si="38"/>
        <v>No Discount</v>
      </c>
      <c r="I603" s="4">
        <f>IFERROR((Table2[[#This Row],[Sales]]-(Table2[[#This Row],[Sales]]*H603)), Table2[[#This Row],[Sales]])</f>
        <v>159.24</v>
      </c>
      <c r="J603" s="4">
        <f t="shared" si="39"/>
        <v>159.24</v>
      </c>
      <c r="K603" s="1" t="s">
        <v>10</v>
      </c>
      <c r="L603" s="1">
        <v>1.99</v>
      </c>
      <c r="M603" s="10">
        <f t="shared" si="37"/>
        <v>159.24</v>
      </c>
    </row>
    <row r="604" spans="1:13" x14ac:dyDescent="0.2">
      <c r="A604" s="1">
        <v>43043</v>
      </c>
      <c r="B604" s="2">
        <v>41013</v>
      </c>
      <c r="C604" s="1" t="s">
        <v>12</v>
      </c>
      <c r="D604" s="1">
        <v>4</v>
      </c>
      <c r="E604" s="4" t="str">
        <f t="shared" si="36"/>
        <v>Small</v>
      </c>
      <c r="F604" s="4" t="str">
        <f>VLOOKUP(D604, lookup!$A$3:$B$12, 2, TRUE)</f>
        <v>Mini</v>
      </c>
      <c r="G604" s="1">
        <v>904.12</v>
      </c>
      <c r="H604" s="4" t="str">
        <f t="shared" si="38"/>
        <v>No Discount</v>
      </c>
      <c r="I604" s="4">
        <f>IFERROR((Table2[[#This Row],[Sales]]-(Table2[[#This Row],[Sales]]*H604)), Table2[[#This Row],[Sales]])</f>
        <v>904.12</v>
      </c>
      <c r="J604" s="4">
        <f t="shared" si="39"/>
        <v>904.12</v>
      </c>
      <c r="K604" s="1" t="s">
        <v>10</v>
      </c>
      <c r="L604" s="1">
        <v>11.79</v>
      </c>
      <c r="M604" s="10">
        <f t="shared" si="37"/>
        <v>904.12</v>
      </c>
    </row>
    <row r="605" spans="1:13" x14ac:dyDescent="0.2">
      <c r="A605" s="1">
        <v>38310</v>
      </c>
      <c r="B605" s="2">
        <v>41013</v>
      </c>
      <c r="C605" s="1" t="s">
        <v>9</v>
      </c>
      <c r="D605" s="1">
        <v>4</v>
      </c>
      <c r="E605" s="4" t="str">
        <f t="shared" si="36"/>
        <v>Small</v>
      </c>
      <c r="F605" s="4" t="str">
        <f>VLOOKUP(D605, lookup!$A$3:$B$12, 2, TRUE)</f>
        <v>Mini</v>
      </c>
      <c r="G605" s="1">
        <v>62.45</v>
      </c>
      <c r="H605" s="4" t="str">
        <f t="shared" si="38"/>
        <v>No Discount</v>
      </c>
      <c r="I605" s="4">
        <f>IFERROR((Table2[[#This Row],[Sales]]-(Table2[[#This Row],[Sales]]*H605)), Table2[[#This Row],[Sales]])</f>
        <v>62.45</v>
      </c>
      <c r="J605" s="4">
        <f t="shared" si="39"/>
        <v>62.45</v>
      </c>
      <c r="K605" s="1" t="s">
        <v>10</v>
      </c>
      <c r="L605" s="1">
        <v>49</v>
      </c>
      <c r="M605" s="10">
        <f t="shared" si="37"/>
        <v>62.45</v>
      </c>
    </row>
    <row r="606" spans="1:13" x14ac:dyDescent="0.2">
      <c r="A606" s="1">
        <v>56161</v>
      </c>
      <c r="B606" s="2">
        <v>41013</v>
      </c>
      <c r="C606" s="1" t="s">
        <v>9</v>
      </c>
      <c r="D606" s="1">
        <v>38</v>
      </c>
      <c r="E606" s="4" t="str">
        <f t="shared" si="36"/>
        <v>Large</v>
      </c>
      <c r="F606" s="4" t="str">
        <f>VLOOKUP(D606, lookup!$A$3:$B$12, 2, TRUE)</f>
        <v>Extra Large</v>
      </c>
      <c r="G606" s="1">
        <v>1504.22</v>
      </c>
      <c r="H606" s="4">
        <f t="shared" si="38"/>
        <v>0.01</v>
      </c>
      <c r="I606" s="4">
        <f>IFERROR((Table2[[#This Row],[Sales]]-(Table2[[#This Row],[Sales]]*H606)), Table2[[#This Row],[Sales]])</f>
        <v>1489.1777999999999</v>
      </c>
      <c r="J606" s="4">
        <f t="shared" si="39"/>
        <v>1493.97</v>
      </c>
      <c r="K606" s="1" t="s">
        <v>8</v>
      </c>
      <c r="L606" s="1">
        <v>10.25</v>
      </c>
      <c r="M606" s="10">
        <f t="shared" si="37"/>
        <v>1504.22</v>
      </c>
    </row>
    <row r="607" spans="1:13" x14ac:dyDescent="0.2">
      <c r="A607" s="1">
        <v>8609</v>
      </c>
      <c r="B607" s="2">
        <v>41013</v>
      </c>
      <c r="C607" s="1" t="s">
        <v>12</v>
      </c>
      <c r="D607" s="1">
        <v>4</v>
      </c>
      <c r="E607" s="4" t="str">
        <f t="shared" si="36"/>
        <v>Small</v>
      </c>
      <c r="F607" s="4" t="str">
        <f>VLOOKUP(D607, lookup!$A$3:$B$12, 2, TRUE)</f>
        <v>Mini</v>
      </c>
      <c r="G607" s="1">
        <v>72.003500000000003</v>
      </c>
      <c r="H607" s="4" t="str">
        <f t="shared" si="38"/>
        <v>No Discount</v>
      </c>
      <c r="I607" s="4">
        <f>IFERROR((Table2[[#This Row],[Sales]]-(Table2[[#This Row],[Sales]]*H607)), Table2[[#This Row],[Sales]])</f>
        <v>72.003500000000003</v>
      </c>
      <c r="J607" s="4">
        <f t="shared" si="39"/>
        <v>72.003500000000003</v>
      </c>
      <c r="K607" s="1" t="s">
        <v>10</v>
      </c>
      <c r="L607" s="1">
        <v>2.5</v>
      </c>
      <c r="M607" s="10">
        <f t="shared" si="37"/>
        <v>72.003500000000003</v>
      </c>
    </row>
    <row r="608" spans="1:13" x14ac:dyDescent="0.2">
      <c r="A608" s="1">
        <v>52007</v>
      </c>
      <c r="B608" s="2">
        <v>41013</v>
      </c>
      <c r="C608" s="1" t="s">
        <v>14</v>
      </c>
      <c r="D608" s="1">
        <v>19</v>
      </c>
      <c r="E608" s="4" t="str">
        <f t="shared" si="36"/>
        <v>Medium</v>
      </c>
      <c r="F608" s="4" t="str">
        <f>VLOOKUP(D608, lookup!$A$3:$B$12, 2, TRUE)</f>
        <v>Small-Medium</v>
      </c>
      <c r="G608" s="1">
        <v>10351.01</v>
      </c>
      <c r="H608" s="4" t="str">
        <f t="shared" si="38"/>
        <v>No Discount</v>
      </c>
      <c r="I608" s="4">
        <f>IFERROR((Table2[[#This Row],[Sales]]-(Table2[[#This Row],[Sales]]*H608)), Table2[[#This Row],[Sales]])</f>
        <v>10351.01</v>
      </c>
      <c r="J608" s="4">
        <f t="shared" si="39"/>
        <v>10351.01</v>
      </c>
      <c r="K608" s="1" t="s">
        <v>13</v>
      </c>
      <c r="L608" s="1">
        <v>45.7</v>
      </c>
      <c r="M608" s="10">
        <f t="shared" si="37"/>
        <v>10351.01</v>
      </c>
    </row>
    <row r="609" spans="1:13" x14ac:dyDescent="0.2">
      <c r="A609" s="1">
        <v>59905</v>
      </c>
      <c r="B609" s="2">
        <v>41013</v>
      </c>
      <c r="C609" s="1" t="s">
        <v>9</v>
      </c>
      <c r="D609" s="1">
        <v>6</v>
      </c>
      <c r="E609" s="4" t="str">
        <f t="shared" si="36"/>
        <v>Small</v>
      </c>
      <c r="F609" s="4" t="str">
        <f>VLOOKUP(D609, lookup!$A$3:$B$12, 2, TRUE)</f>
        <v>Extra Small</v>
      </c>
      <c r="G609" s="1">
        <v>48.77</v>
      </c>
      <c r="H609" s="4" t="str">
        <f t="shared" si="38"/>
        <v>No Discount</v>
      </c>
      <c r="I609" s="4">
        <f>IFERROR((Table2[[#This Row],[Sales]]-(Table2[[#This Row],[Sales]]*H609)), Table2[[#This Row],[Sales]])</f>
        <v>48.77</v>
      </c>
      <c r="J609" s="4">
        <f t="shared" si="39"/>
        <v>48.77</v>
      </c>
      <c r="K609" s="1" t="s">
        <v>10</v>
      </c>
      <c r="L609" s="1">
        <v>1.71</v>
      </c>
      <c r="M609" s="10">
        <f t="shared" si="37"/>
        <v>48.77</v>
      </c>
    </row>
    <row r="610" spans="1:13" x14ac:dyDescent="0.2">
      <c r="A610" s="1">
        <v>1344</v>
      </c>
      <c r="B610" s="2">
        <v>41014</v>
      </c>
      <c r="C610" s="1" t="s">
        <v>7</v>
      </c>
      <c r="D610" s="1">
        <v>18</v>
      </c>
      <c r="E610" s="4" t="str">
        <f t="shared" si="36"/>
        <v>Medium</v>
      </c>
      <c r="F610" s="4" t="str">
        <f>VLOOKUP(D610, lookup!$A$3:$B$12, 2, TRUE)</f>
        <v>Small-Medium</v>
      </c>
      <c r="G610" s="1">
        <v>2480.9205000000002</v>
      </c>
      <c r="H610" s="4" t="str">
        <f t="shared" si="38"/>
        <v>No Discount</v>
      </c>
      <c r="I610" s="4">
        <f>IFERROR((Table2[[#This Row],[Sales]]-(Table2[[#This Row],[Sales]]*H610)), Table2[[#This Row],[Sales]])</f>
        <v>2480.9205000000002</v>
      </c>
      <c r="J610" s="4">
        <f t="shared" si="39"/>
        <v>2480.9205000000002</v>
      </c>
      <c r="K610" s="1" t="s">
        <v>10</v>
      </c>
      <c r="L610" s="1">
        <v>8.99</v>
      </c>
      <c r="M610" s="10">
        <f t="shared" si="37"/>
        <v>2480.9205000000002</v>
      </c>
    </row>
    <row r="611" spans="1:13" x14ac:dyDescent="0.2">
      <c r="A611" s="1">
        <v>20615</v>
      </c>
      <c r="B611" s="2">
        <v>41014</v>
      </c>
      <c r="C611" s="1" t="s">
        <v>14</v>
      </c>
      <c r="D611" s="1">
        <v>29</v>
      </c>
      <c r="E611" s="4" t="str">
        <f t="shared" si="36"/>
        <v>Medium</v>
      </c>
      <c r="F611" s="4" t="str">
        <f>VLOOKUP(D611, lookup!$A$3:$B$12, 2, TRUE)</f>
        <v>Medium-Large</v>
      </c>
      <c r="G611" s="1">
        <v>151.09</v>
      </c>
      <c r="H611" s="4" t="str">
        <f t="shared" si="38"/>
        <v>No Discount</v>
      </c>
      <c r="I611" s="4">
        <f>IFERROR((Table2[[#This Row],[Sales]]-(Table2[[#This Row],[Sales]]*H611)), Table2[[#This Row],[Sales]])</f>
        <v>151.09</v>
      </c>
      <c r="J611" s="4">
        <f t="shared" si="39"/>
        <v>151.09</v>
      </c>
      <c r="K611" s="1" t="s">
        <v>8</v>
      </c>
      <c r="L611" s="1">
        <v>3.01</v>
      </c>
      <c r="M611" s="10">
        <f t="shared" si="37"/>
        <v>151.09</v>
      </c>
    </row>
    <row r="612" spans="1:13" x14ac:dyDescent="0.2">
      <c r="A612" s="1">
        <v>44071</v>
      </c>
      <c r="B612" s="2">
        <v>41014</v>
      </c>
      <c r="C612" s="1" t="s">
        <v>11</v>
      </c>
      <c r="D612" s="1">
        <v>20</v>
      </c>
      <c r="E612" s="4" t="str">
        <f t="shared" si="36"/>
        <v>Medium</v>
      </c>
      <c r="F612" s="4" t="str">
        <f>VLOOKUP(D612, lookup!$A$3:$B$12, 2, TRUE)</f>
        <v>Small-Medium</v>
      </c>
      <c r="G612" s="1">
        <v>1163.123</v>
      </c>
      <c r="H612" s="4" t="str">
        <f t="shared" si="38"/>
        <v>No Discount</v>
      </c>
      <c r="I612" s="4">
        <f>IFERROR((Table2[[#This Row],[Sales]]-(Table2[[#This Row],[Sales]]*H612)), Table2[[#This Row],[Sales]])</f>
        <v>1163.123</v>
      </c>
      <c r="J612" s="4">
        <f t="shared" si="39"/>
        <v>1163.123</v>
      </c>
      <c r="K612" s="1" t="s">
        <v>10</v>
      </c>
      <c r="L612" s="1">
        <v>8.99</v>
      </c>
      <c r="M612" s="10">
        <f t="shared" si="37"/>
        <v>1163.123</v>
      </c>
    </row>
    <row r="613" spans="1:13" x14ac:dyDescent="0.2">
      <c r="A613" s="1">
        <v>1826</v>
      </c>
      <c r="B613" s="2">
        <v>41014</v>
      </c>
      <c r="C613" s="1" t="s">
        <v>11</v>
      </c>
      <c r="D613" s="1">
        <v>5</v>
      </c>
      <c r="E613" s="4" t="str">
        <f t="shared" si="36"/>
        <v>Small</v>
      </c>
      <c r="F613" s="4" t="str">
        <f>VLOOKUP(D613, lookup!$A$3:$B$12, 2, TRUE)</f>
        <v>Mini</v>
      </c>
      <c r="G613" s="1">
        <v>28.32</v>
      </c>
      <c r="H613" s="4" t="str">
        <f t="shared" si="38"/>
        <v>No Discount</v>
      </c>
      <c r="I613" s="4">
        <f>IFERROR((Table2[[#This Row],[Sales]]-(Table2[[#This Row],[Sales]]*H613)), Table2[[#This Row],[Sales]])</f>
        <v>28.32</v>
      </c>
      <c r="J613" s="4">
        <f t="shared" si="39"/>
        <v>28.32</v>
      </c>
      <c r="K613" s="1" t="s">
        <v>10</v>
      </c>
      <c r="L613" s="1">
        <v>4.75</v>
      </c>
      <c r="M613" s="10">
        <f t="shared" si="37"/>
        <v>28.32</v>
      </c>
    </row>
    <row r="614" spans="1:13" x14ac:dyDescent="0.2">
      <c r="A614" s="1">
        <v>54183</v>
      </c>
      <c r="B614" s="2">
        <v>41014</v>
      </c>
      <c r="C614" s="1" t="s">
        <v>12</v>
      </c>
      <c r="D614" s="1">
        <v>32</v>
      </c>
      <c r="E614" s="4" t="str">
        <f t="shared" si="36"/>
        <v>Large</v>
      </c>
      <c r="F614" s="4" t="str">
        <f>VLOOKUP(D614, lookup!$A$3:$B$12, 2, TRUE)</f>
        <v>Large</v>
      </c>
      <c r="G614" s="1">
        <v>2773.71</v>
      </c>
      <c r="H614" s="4">
        <f t="shared" si="38"/>
        <v>0.01</v>
      </c>
      <c r="I614" s="4">
        <f>IFERROR((Table2[[#This Row],[Sales]]-(Table2[[#This Row],[Sales]]*H614)), Table2[[#This Row],[Sales]])</f>
        <v>2745.9729000000002</v>
      </c>
      <c r="J614" s="4">
        <f t="shared" si="39"/>
        <v>2773.71</v>
      </c>
      <c r="K614" s="1" t="s">
        <v>8</v>
      </c>
      <c r="L614" s="1">
        <v>5.5</v>
      </c>
      <c r="M614" s="10">
        <f t="shared" si="37"/>
        <v>2773.71</v>
      </c>
    </row>
    <row r="615" spans="1:13" x14ac:dyDescent="0.2">
      <c r="A615" s="1">
        <v>28871</v>
      </c>
      <c r="B615" s="2">
        <v>41014</v>
      </c>
      <c r="C615" s="1" t="s">
        <v>9</v>
      </c>
      <c r="D615" s="1">
        <v>10</v>
      </c>
      <c r="E615" s="4" t="str">
        <f t="shared" si="36"/>
        <v>Small</v>
      </c>
      <c r="F615" s="4" t="str">
        <f>VLOOKUP(D615, lookup!$A$3:$B$12, 2, TRUE)</f>
        <v>Extra Small</v>
      </c>
      <c r="G615" s="1">
        <v>55.02</v>
      </c>
      <c r="H615" s="4" t="str">
        <f t="shared" si="38"/>
        <v>No Discount</v>
      </c>
      <c r="I615" s="4">
        <f>IFERROR((Table2[[#This Row],[Sales]]-(Table2[[#This Row],[Sales]]*H615)), Table2[[#This Row],[Sales]])</f>
        <v>55.02</v>
      </c>
      <c r="J615" s="4">
        <f t="shared" si="39"/>
        <v>55.02</v>
      </c>
      <c r="K615" s="1" t="s">
        <v>10</v>
      </c>
      <c r="L615" s="1">
        <v>5.14</v>
      </c>
      <c r="M615" s="10">
        <f t="shared" si="37"/>
        <v>55.02</v>
      </c>
    </row>
    <row r="616" spans="1:13" x14ac:dyDescent="0.2">
      <c r="A616" s="1">
        <v>1344</v>
      </c>
      <c r="B616" s="2">
        <v>41014</v>
      </c>
      <c r="C616" s="1" t="s">
        <v>7</v>
      </c>
      <c r="D616" s="1">
        <v>15</v>
      </c>
      <c r="E616" s="4" t="str">
        <f t="shared" si="36"/>
        <v>Small</v>
      </c>
      <c r="F616" s="4" t="str">
        <f>VLOOKUP(D616, lookup!$A$3:$B$12, 2, TRUE)</f>
        <v>Small</v>
      </c>
      <c r="G616" s="1">
        <v>834.904</v>
      </c>
      <c r="H616" s="4" t="str">
        <f t="shared" si="38"/>
        <v>No Discount</v>
      </c>
      <c r="I616" s="4">
        <f>IFERROR((Table2[[#This Row],[Sales]]-(Table2[[#This Row],[Sales]]*H616)), Table2[[#This Row],[Sales]])</f>
        <v>834.904</v>
      </c>
      <c r="J616" s="4">
        <f t="shared" si="39"/>
        <v>834.904</v>
      </c>
      <c r="K616" s="1" t="s">
        <v>10</v>
      </c>
      <c r="L616" s="1">
        <v>5.26</v>
      </c>
      <c r="M616" s="10">
        <f t="shared" si="37"/>
        <v>834.904</v>
      </c>
    </row>
    <row r="617" spans="1:13" x14ac:dyDescent="0.2">
      <c r="A617" s="1">
        <v>54183</v>
      </c>
      <c r="B617" s="2">
        <v>41014</v>
      </c>
      <c r="C617" s="1" t="s">
        <v>12</v>
      </c>
      <c r="D617" s="1">
        <v>9</v>
      </c>
      <c r="E617" s="4" t="str">
        <f t="shared" si="36"/>
        <v>Small</v>
      </c>
      <c r="F617" s="4" t="str">
        <f>VLOOKUP(D617, lookup!$A$3:$B$12, 2, TRUE)</f>
        <v>Extra Small</v>
      </c>
      <c r="G617" s="1">
        <v>113.89</v>
      </c>
      <c r="H617" s="4" t="str">
        <f t="shared" si="38"/>
        <v>No Discount</v>
      </c>
      <c r="I617" s="4">
        <f>IFERROR((Table2[[#This Row],[Sales]]-(Table2[[#This Row],[Sales]]*H617)), Table2[[#This Row],[Sales]])</f>
        <v>113.89</v>
      </c>
      <c r="J617" s="4">
        <f t="shared" si="39"/>
        <v>113.89</v>
      </c>
      <c r="K617" s="1" t="s">
        <v>10</v>
      </c>
      <c r="L617" s="1">
        <v>8.99</v>
      </c>
      <c r="M617" s="10">
        <f t="shared" si="37"/>
        <v>113.89</v>
      </c>
    </row>
    <row r="618" spans="1:13" x14ac:dyDescent="0.2">
      <c r="A618" s="1">
        <v>44071</v>
      </c>
      <c r="B618" s="2">
        <v>41014</v>
      </c>
      <c r="C618" s="1" t="s">
        <v>11</v>
      </c>
      <c r="D618" s="1">
        <v>19</v>
      </c>
      <c r="E618" s="4" t="str">
        <f t="shared" si="36"/>
        <v>Medium</v>
      </c>
      <c r="F618" s="4" t="str">
        <f>VLOOKUP(D618, lookup!$A$3:$B$12, 2, TRUE)</f>
        <v>Small-Medium</v>
      </c>
      <c r="G618" s="1">
        <v>110.67</v>
      </c>
      <c r="H618" s="4" t="str">
        <f t="shared" si="38"/>
        <v>No Discount</v>
      </c>
      <c r="I618" s="4">
        <f>IFERROR((Table2[[#This Row],[Sales]]-(Table2[[#This Row],[Sales]]*H618)), Table2[[#This Row],[Sales]])</f>
        <v>110.67</v>
      </c>
      <c r="J618" s="4">
        <f t="shared" si="39"/>
        <v>110.67</v>
      </c>
      <c r="K618" s="1" t="s">
        <v>10</v>
      </c>
      <c r="L618" s="1">
        <v>4.92</v>
      </c>
      <c r="M618" s="10">
        <f t="shared" si="37"/>
        <v>110.67</v>
      </c>
    </row>
    <row r="619" spans="1:13" x14ac:dyDescent="0.2">
      <c r="A619" s="1">
        <v>5028</v>
      </c>
      <c r="B619" s="2">
        <v>41015</v>
      </c>
      <c r="C619" s="1" t="s">
        <v>9</v>
      </c>
      <c r="D619" s="1">
        <v>10</v>
      </c>
      <c r="E619" s="4" t="str">
        <f t="shared" si="36"/>
        <v>Small</v>
      </c>
      <c r="F619" s="4" t="str">
        <f>VLOOKUP(D619, lookup!$A$3:$B$12, 2, TRUE)</f>
        <v>Extra Small</v>
      </c>
      <c r="G619" s="1">
        <v>79.680000000000007</v>
      </c>
      <c r="H619" s="4" t="str">
        <f t="shared" si="38"/>
        <v>No Discount</v>
      </c>
      <c r="I619" s="4">
        <f>IFERROR((Table2[[#This Row],[Sales]]-(Table2[[#This Row],[Sales]]*H619)), Table2[[#This Row],[Sales]])</f>
        <v>79.680000000000007</v>
      </c>
      <c r="J619" s="4">
        <f t="shared" si="39"/>
        <v>79.680000000000007</v>
      </c>
      <c r="K619" s="1" t="s">
        <v>10</v>
      </c>
      <c r="L619" s="1">
        <v>3.68</v>
      </c>
      <c r="M619" s="10">
        <f t="shared" si="37"/>
        <v>79.680000000000007</v>
      </c>
    </row>
    <row r="620" spans="1:13" x14ac:dyDescent="0.2">
      <c r="A620" s="1">
        <v>21638</v>
      </c>
      <c r="B620" s="2">
        <v>41015</v>
      </c>
      <c r="C620" s="1" t="s">
        <v>9</v>
      </c>
      <c r="D620" s="1">
        <v>13</v>
      </c>
      <c r="E620" s="4" t="str">
        <f t="shared" si="36"/>
        <v>Small</v>
      </c>
      <c r="F620" s="4" t="str">
        <f>VLOOKUP(D620, lookup!$A$3:$B$12, 2, TRUE)</f>
        <v>Small</v>
      </c>
      <c r="G620" s="1">
        <v>418.93</v>
      </c>
      <c r="H620" s="4" t="str">
        <f t="shared" si="38"/>
        <v>No Discount</v>
      </c>
      <c r="I620" s="4">
        <f>IFERROR((Table2[[#This Row],[Sales]]-(Table2[[#This Row],[Sales]]*H620)), Table2[[#This Row],[Sales]])</f>
        <v>418.93</v>
      </c>
      <c r="J620" s="4">
        <f t="shared" si="39"/>
        <v>418.93</v>
      </c>
      <c r="K620" s="1" t="s">
        <v>10</v>
      </c>
      <c r="L620" s="1">
        <v>8.74</v>
      </c>
      <c r="M620" s="10">
        <f t="shared" si="37"/>
        <v>418.93</v>
      </c>
    </row>
    <row r="621" spans="1:13" x14ac:dyDescent="0.2">
      <c r="A621" s="1">
        <v>50982</v>
      </c>
      <c r="B621" s="2">
        <v>41015</v>
      </c>
      <c r="C621" s="1" t="s">
        <v>9</v>
      </c>
      <c r="D621" s="1">
        <v>23</v>
      </c>
      <c r="E621" s="4" t="str">
        <f t="shared" si="36"/>
        <v>Medium</v>
      </c>
      <c r="F621" s="4" t="str">
        <f>VLOOKUP(D621, lookup!$A$3:$B$12, 2, TRUE)</f>
        <v>Medium</v>
      </c>
      <c r="G621" s="1">
        <v>86.53</v>
      </c>
      <c r="H621" s="4" t="str">
        <f t="shared" si="38"/>
        <v>No Discount</v>
      </c>
      <c r="I621" s="4">
        <f>IFERROR((Table2[[#This Row],[Sales]]-(Table2[[#This Row],[Sales]]*H621)), Table2[[#This Row],[Sales]])</f>
        <v>86.53</v>
      </c>
      <c r="J621" s="4">
        <f t="shared" si="39"/>
        <v>86.53</v>
      </c>
      <c r="K621" s="1" t="s">
        <v>10</v>
      </c>
      <c r="L621" s="1">
        <v>0.5</v>
      </c>
      <c r="M621" s="10">
        <f t="shared" si="37"/>
        <v>86.53</v>
      </c>
    </row>
    <row r="622" spans="1:13" x14ac:dyDescent="0.2">
      <c r="A622" s="1">
        <v>24098</v>
      </c>
      <c r="B622" s="2">
        <v>41016</v>
      </c>
      <c r="C622" s="1" t="s">
        <v>12</v>
      </c>
      <c r="D622" s="1">
        <v>42</v>
      </c>
      <c r="E622" s="4" t="str">
        <f t="shared" si="36"/>
        <v>Large</v>
      </c>
      <c r="F622" s="4" t="str">
        <f>VLOOKUP(D622, lookup!$A$3:$B$12, 2, TRUE)</f>
        <v>XX Large</v>
      </c>
      <c r="G622" s="1">
        <v>199.58</v>
      </c>
      <c r="H622" s="4">
        <f t="shared" si="38"/>
        <v>0.01</v>
      </c>
      <c r="I622" s="4">
        <f>IFERROR((Table2[[#This Row],[Sales]]-(Table2[[#This Row],[Sales]]*H622)), Table2[[#This Row],[Sales]])</f>
        <v>197.58420000000001</v>
      </c>
      <c r="J622" s="4">
        <f t="shared" si="39"/>
        <v>198.09</v>
      </c>
      <c r="K622" s="1" t="s">
        <v>10</v>
      </c>
      <c r="L622" s="1">
        <v>1.49</v>
      </c>
      <c r="M622" s="10">
        <f t="shared" si="37"/>
        <v>199.58</v>
      </c>
    </row>
    <row r="623" spans="1:13" x14ac:dyDescent="0.2">
      <c r="A623" s="1">
        <v>21253</v>
      </c>
      <c r="B623" s="2">
        <v>41016</v>
      </c>
      <c r="C623" s="1" t="s">
        <v>14</v>
      </c>
      <c r="D623" s="1">
        <v>5</v>
      </c>
      <c r="E623" s="4" t="str">
        <f t="shared" si="36"/>
        <v>Small</v>
      </c>
      <c r="F623" s="4" t="str">
        <f>VLOOKUP(D623, lookup!$A$3:$B$12, 2, TRUE)</f>
        <v>Mini</v>
      </c>
      <c r="G623" s="1">
        <v>455.08</v>
      </c>
      <c r="H623" s="4" t="str">
        <f t="shared" si="38"/>
        <v>No Discount</v>
      </c>
      <c r="I623" s="4">
        <f>IFERROR((Table2[[#This Row],[Sales]]-(Table2[[#This Row],[Sales]]*H623)), Table2[[#This Row],[Sales]])</f>
        <v>455.08</v>
      </c>
      <c r="J623" s="4">
        <f t="shared" si="39"/>
        <v>455.08</v>
      </c>
      <c r="K623" s="1" t="s">
        <v>10</v>
      </c>
      <c r="L623" s="1">
        <v>19.989999999999998</v>
      </c>
      <c r="M623" s="10">
        <f t="shared" si="37"/>
        <v>455.08</v>
      </c>
    </row>
    <row r="624" spans="1:13" x14ac:dyDescent="0.2">
      <c r="A624" s="1">
        <v>22688</v>
      </c>
      <c r="B624" s="2">
        <v>41016</v>
      </c>
      <c r="C624" s="1" t="s">
        <v>14</v>
      </c>
      <c r="D624" s="1">
        <v>40</v>
      </c>
      <c r="E624" s="4" t="str">
        <f t="shared" si="36"/>
        <v>Large</v>
      </c>
      <c r="F624" s="4" t="str">
        <f>VLOOKUP(D624, lookup!$A$3:$B$12, 2, TRUE)</f>
        <v>Extra Large</v>
      </c>
      <c r="G624" s="1">
        <v>2044.2755</v>
      </c>
      <c r="H624" s="4">
        <f t="shared" si="38"/>
        <v>0.01</v>
      </c>
      <c r="I624" s="4">
        <f>IFERROR((Table2[[#This Row],[Sales]]-(Table2[[#This Row],[Sales]]*H624)), Table2[[#This Row],[Sales]])</f>
        <v>2023.8327449999999</v>
      </c>
      <c r="J624" s="4">
        <f t="shared" si="39"/>
        <v>2038.6454999999999</v>
      </c>
      <c r="K624" s="1" t="s">
        <v>10</v>
      </c>
      <c r="L624" s="1">
        <v>5.63</v>
      </c>
      <c r="M624" s="10">
        <f t="shared" si="37"/>
        <v>2044.2755</v>
      </c>
    </row>
    <row r="625" spans="1:13" x14ac:dyDescent="0.2">
      <c r="A625" s="1">
        <v>25895</v>
      </c>
      <c r="B625" s="2">
        <v>41016</v>
      </c>
      <c r="C625" s="1" t="s">
        <v>14</v>
      </c>
      <c r="D625" s="1">
        <v>37</v>
      </c>
      <c r="E625" s="4" t="str">
        <f t="shared" si="36"/>
        <v>Large</v>
      </c>
      <c r="F625" s="4" t="str">
        <f>VLOOKUP(D625, lookup!$A$3:$B$12, 2, TRUE)</f>
        <v>Extra Large</v>
      </c>
      <c r="G625" s="1">
        <v>709.91</v>
      </c>
      <c r="H625" s="4">
        <f t="shared" si="38"/>
        <v>0.01</v>
      </c>
      <c r="I625" s="4">
        <f>IFERROR((Table2[[#This Row],[Sales]]-(Table2[[#This Row],[Sales]]*H625)), Table2[[#This Row],[Sales]])</f>
        <v>702.81089999999995</v>
      </c>
      <c r="J625" s="4">
        <f t="shared" si="39"/>
        <v>697.12</v>
      </c>
      <c r="K625" s="1" t="s">
        <v>10</v>
      </c>
      <c r="L625" s="1">
        <v>12.79</v>
      </c>
      <c r="M625" s="10">
        <f t="shared" si="37"/>
        <v>709.91</v>
      </c>
    </row>
    <row r="626" spans="1:13" x14ac:dyDescent="0.2">
      <c r="A626" s="1">
        <v>24098</v>
      </c>
      <c r="B626" s="2">
        <v>41016</v>
      </c>
      <c r="C626" s="1" t="s">
        <v>12</v>
      </c>
      <c r="D626" s="1">
        <v>10</v>
      </c>
      <c r="E626" s="4" t="str">
        <f t="shared" si="36"/>
        <v>Small</v>
      </c>
      <c r="F626" s="4" t="str">
        <f>VLOOKUP(D626, lookup!$A$3:$B$12, 2, TRUE)</f>
        <v>Extra Small</v>
      </c>
      <c r="G626" s="1">
        <v>80.59</v>
      </c>
      <c r="H626" s="4" t="str">
        <f t="shared" si="38"/>
        <v>No Discount</v>
      </c>
      <c r="I626" s="4">
        <f>IFERROR((Table2[[#This Row],[Sales]]-(Table2[[#This Row],[Sales]]*H626)), Table2[[#This Row],[Sales]])</f>
        <v>80.59</v>
      </c>
      <c r="J626" s="4">
        <f t="shared" si="39"/>
        <v>80.59</v>
      </c>
      <c r="K626" s="1" t="s">
        <v>10</v>
      </c>
      <c r="L626" s="1">
        <v>5.83</v>
      </c>
      <c r="M626" s="10">
        <f t="shared" si="37"/>
        <v>80.59</v>
      </c>
    </row>
    <row r="627" spans="1:13" x14ac:dyDescent="0.2">
      <c r="A627" s="1">
        <v>24098</v>
      </c>
      <c r="B627" s="2">
        <v>41016</v>
      </c>
      <c r="C627" s="1" t="s">
        <v>12</v>
      </c>
      <c r="D627" s="1">
        <v>32</v>
      </c>
      <c r="E627" s="4" t="str">
        <f t="shared" si="36"/>
        <v>Large</v>
      </c>
      <c r="F627" s="4" t="str">
        <f>VLOOKUP(D627, lookup!$A$3:$B$12, 2, TRUE)</f>
        <v>Large</v>
      </c>
      <c r="G627" s="1">
        <v>4158.0725000000002</v>
      </c>
      <c r="H627" s="4">
        <f t="shared" si="38"/>
        <v>0.01</v>
      </c>
      <c r="I627" s="4">
        <f>IFERROR((Table2[[#This Row],[Sales]]-(Table2[[#This Row],[Sales]]*H627)), Table2[[#This Row],[Sales]])</f>
        <v>4116.4917750000004</v>
      </c>
      <c r="J627" s="4">
        <f t="shared" si="39"/>
        <v>4158.0725000000002</v>
      </c>
      <c r="K627" s="1" t="s">
        <v>10</v>
      </c>
      <c r="L627" s="1">
        <v>8.99</v>
      </c>
      <c r="M627" s="10">
        <f t="shared" si="37"/>
        <v>4158.0725000000002</v>
      </c>
    </row>
    <row r="628" spans="1:13" x14ac:dyDescent="0.2">
      <c r="A628" s="1">
        <v>48742</v>
      </c>
      <c r="B628" s="2">
        <v>41016</v>
      </c>
      <c r="C628" s="1" t="s">
        <v>11</v>
      </c>
      <c r="D628" s="1">
        <v>42</v>
      </c>
      <c r="E628" s="4" t="str">
        <f t="shared" si="36"/>
        <v>Large</v>
      </c>
      <c r="F628" s="4" t="str">
        <f>VLOOKUP(D628, lookup!$A$3:$B$12, 2, TRUE)</f>
        <v>XX Large</v>
      </c>
      <c r="G628" s="1">
        <v>825.63</v>
      </c>
      <c r="H628" s="4">
        <f t="shared" si="38"/>
        <v>0.01</v>
      </c>
      <c r="I628" s="4">
        <f>IFERROR((Table2[[#This Row],[Sales]]-(Table2[[#This Row],[Sales]]*H628)), Table2[[#This Row],[Sales]])</f>
        <v>817.37369999999999</v>
      </c>
      <c r="J628" s="4">
        <f t="shared" si="39"/>
        <v>824.14</v>
      </c>
      <c r="K628" s="1" t="s">
        <v>10</v>
      </c>
      <c r="L628" s="1">
        <v>1.49</v>
      </c>
      <c r="M628" s="10">
        <f t="shared" si="37"/>
        <v>825.63</v>
      </c>
    </row>
    <row r="629" spans="1:13" x14ac:dyDescent="0.2">
      <c r="A629" s="1">
        <v>832</v>
      </c>
      <c r="B629" s="2">
        <v>41017</v>
      </c>
      <c r="C629" s="1" t="s">
        <v>7</v>
      </c>
      <c r="D629" s="1">
        <v>7</v>
      </c>
      <c r="E629" s="4" t="str">
        <f t="shared" si="36"/>
        <v>Small</v>
      </c>
      <c r="F629" s="4" t="str">
        <f>VLOOKUP(D629, lookup!$A$3:$B$12, 2, TRUE)</f>
        <v>Extra Small</v>
      </c>
      <c r="G629" s="1">
        <v>53.46</v>
      </c>
      <c r="H629" s="4" t="str">
        <f t="shared" si="38"/>
        <v>No Discount</v>
      </c>
      <c r="I629" s="4">
        <f>IFERROR((Table2[[#This Row],[Sales]]-(Table2[[#This Row],[Sales]]*H629)), Table2[[#This Row],[Sales]])</f>
        <v>53.46</v>
      </c>
      <c r="J629" s="4">
        <f t="shared" si="39"/>
        <v>53.46</v>
      </c>
      <c r="K629" s="1" t="s">
        <v>10</v>
      </c>
      <c r="L629" s="1">
        <v>5.9</v>
      </c>
      <c r="M629" s="10">
        <f t="shared" si="37"/>
        <v>53.46</v>
      </c>
    </row>
    <row r="630" spans="1:13" x14ac:dyDescent="0.2">
      <c r="A630" s="1">
        <v>1221</v>
      </c>
      <c r="B630" s="2">
        <v>41017</v>
      </c>
      <c r="C630" s="1" t="s">
        <v>11</v>
      </c>
      <c r="D630" s="1">
        <v>11</v>
      </c>
      <c r="E630" s="4" t="str">
        <f t="shared" si="36"/>
        <v>Small</v>
      </c>
      <c r="F630" s="4" t="str">
        <f>VLOOKUP(D630, lookup!$A$3:$B$12, 2, TRUE)</f>
        <v>Small</v>
      </c>
      <c r="G630" s="1">
        <v>10145.14</v>
      </c>
      <c r="H630" s="4" t="str">
        <f t="shared" si="38"/>
        <v>No Discount</v>
      </c>
      <c r="I630" s="4">
        <f>IFERROR((Table2[[#This Row],[Sales]]-(Table2[[#This Row],[Sales]]*H630)), Table2[[#This Row],[Sales]])</f>
        <v>10145.14</v>
      </c>
      <c r="J630" s="4">
        <f t="shared" si="39"/>
        <v>10145.14</v>
      </c>
      <c r="K630" s="1" t="s">
        <v>10</v>
      </c>
      <c r="L630" s="1">
        <v>19.989999999999998</v>
      </c>
      <c r="M630" s="10">
        <f t="shared" si="37"/>
        <v>10145.14</v>
      </c>
    </row>
    <row r="631" spans="1:13" x14ac:dyDescent="0.2">
      <c r="A631" s="1">
        <v>45476</v>
      </c>
      <c r="B631" s="2">
        <v>41017</v>
      </c>
      <c r="C631" s="1" t="s">
        <v>12</v>
      </c>
      <c r="D631" s="1">
        <v>48</v>
      </c>
      <c r="E631" s="4" t="str">
        <f t="shared" si="36"/>
        <v>Large</v>
      </c>
      <c r="F631" s="4" t="str">
        <f>VLOOKUP(D631, lookup!$A$3:$B$12, 2, TRUE)</f>
        <v>XXX Large</v>
      </c>
      <c r="G631" s="1">
        <v>1055.98</v>
      </c>
      <c r="H631" s="4">
        <f t="shared" si="38"/>
        <v>0.01</v>
      </c>
      <c r="I631" s="4">
        <f>IFERROR((Table2[[#This Row],[Sales]]-(Table2[[#This Row],[Sales]]*H631)), Table2[[#This Row],[Sales]])</f>
        <v>1045.4202</v>
      </c>
      <c r="J631" s="4">
        <f t="shared" si="39"/>
        <v>1050.04</v>
      </c>
      <c r="K631" s="1" t="s">
        <v>10</v>
      </c>
      <c r="L631" s="1">
        <v>5.94</v>
      </c>
      <c r="M631" s="10">
        <f t="shared" si="37"/>
        <v>1055.98</v>
      </c>
    </row>
    <row r="632" spans="1:13" x14ac:dyDescent="0.2">
      <c r="A632" s="1">
        <v>32386</v>
      </c>
      <c r="B632" s="2">
        <v>41017</v>
      </c>
      <c r="C632" s="1" t="s">
        <v>12</v>
      </c>
      <c r="D632" s="1">
        <v>1</v>
      </c>
      <c r="E632" s="4" t="str">
        <f t="shared" si="36"/>
        <v>Small</v>
      </c>
      <c r="F632" s="4" t="str">
        <f>VLOOKUP(D632, lookup!$A$3:$B$12, 2, TRUE)</f>
        <v>Mini</v>
      </c>
      <c r="G632" s="1">
        <v>1996.16</v>
      </c>
      <c r="H632" s="4" t="str">
        <f t="shared" si="38"/>
        <v>No Discount</v>
      </c>
      <c r="I632" s="4">
        <f>IFERROR((Table2[[#This Row],[Sales]]-(Table2[[#This Row],[Sales]]*H632)), Table2[[#This Row],[Sales]])</f>
        <v>1996.16</v>
      </c>
      <c r="J632" s="4">
        <f t="shared" si="39"/>
        <v>1996.16</v>
      </c>
      <c r="K632" s="1" t="s">
        <v>10</v>
      </c>
      <c r="L632" s="1">
        <v>13.99</v>
      </c>
      <c r="M632" s="10">
        <f t="shared" si="37"/>
        <v>1996.16</v>
      </c>
    </row>
    <row r="633" spans="1:13" x14ac:dyDescent="0.2">
      <c r="A633" s="1">
        <v>35040</v>
      </c>
      <c r="B633" s="2">
        <v>41017</v>
      </c>
      <c r="C633" s="1" t="s">
        <v>11</v>
      </c>
      <c r="D633" s="1">
        <v>44</v>
      </c>
      <c r="E633" s="4" t="str">
        <f t="shared" si="36"/>
        <v>Large</v>
      </c>
      <c r="F633" s="4" t="str">
        <f>VLOOKUP(D633, lookup!$A$3:$B$12, 2, TRUE)</f>
        <v>XX Large</v>
      </c>
      <c r="G633" s="1">
        <v>486.63</v>
      </c>
      <c r="H633" s="4">
        <f t="shared" si="38"/>
        <v>0.01</v>
      </c>
      <c r="I633" s="4">
        <f>IFERROR((Table2[[#This Row],[Sales]]-(Table2[[#This Row],[Sales]]*H633)), Table2[[#This Row],[Sales]])</f>
        <v>481.76369999999997</v>
      </c>
      <c r="J633" s="4">
        <f t="shared" si="39"/>
        <v>479.17</v>
      </c>
      <c r="K633" s="1" t="s">
        <v>10</v>
      </c>
      <c r="L633" s="1">
        <v>7.46</v>
      </c>
      <c r="M633" s="10">
        <f t="shared" si="37"/>
        <v>486.63</v>
      </c>
    </row>
    <row r="634" spans="1:13" x14ac:dyDescent="0.2">
      <c r="A634" s="1">
        <v>1221</v>
      </c>
      <c r="B634" s="2">
        <v>41017</v>
      </c>
      <c r="C634" s="1" t="s">
        <v>11</v>
      </c>
      <c r="D634" s="1">
        <v>1</v>
      </c>
      <c r="E634" s="4" t="str">
        <f t="shared" si="36"/>
        <v>Small</v>
      </c>
      <c r="F634" s="4" t="str">
        <f>VLOOKUP(D634, lookup!$A$3:$B$12, 2, TRUE)</f>
        <v>Mini</v>
      </c>
      <c r="G634" s="1">
        <v>14.68</v>
      </c>
      <c r="H634" s="4" t="str">
        <f t="shared" si="38"/>
        <v>No Discount</v>
      </c>
      <c r="I634" s="4">
        <f>IFERROR((Table2[[#This Row],[Sales]]-(Table2[[#This Row],[Sales]]*H634)), Table2[[#This Row],[Sales]])</f>
        <v>14.68</v>
      </c>
      <c r="J634" s="4">
        <f t="shared" si="39"/>
        <v>14.68</v>
      </c>
      <c r="K634" s="1" t="s">
        <v>10</v>
      </c>
      <c r="L634" s="1">
        <v>6.19</v>
      </c>
      <c r="M634" s="10">
        <f t="shared" si="37"/>
        <v>14.68</v>
      </c>
    </row>
    <row r="635" spans="1:13" x14ac:dyDescent="0.2">
      <c r="A635" s="1">
        <v>1221</v>
      </c>
      <c r="B635" s="2">
        <v>41017</v>
      </c>
      <c r="C635" s="1" t="s">
        <v>11</v>
      </c>
      <c r="D635" s="1">
        <v>16</v>
      </c>
      <c r="E635" s="4" t="str">
        <f t="shared" si="36"/>
        <v>Medium</v>
      </c>
      <c r="F635" s="4" t="str">
        <f>VLOOKUP(D635, lookup!$A$3:$B$12, 2, TRUE)</f>
        <v>Small-Medium</v>
      </c>
      <c r="G635" s="1">
        <v>68.45</v>
      </c>
      <c r="H635" s="4" t="str">
        <f t="shared" si="38"/>
        <v>No Discount</v>
      </c>
      <c r="I635" s="4">
        <f>IFERROR((Table2[[#This Row],[Sales]]-(Table2[[#This Row],[Sales]]*H635)), Table2[[#This Row],[Sales]])</f>
        <v>68.45</v>
      </c>
      <c r="J635" s="4">
        <f t="shared" si="39"/>
        <v>68.45</v>
      </c>
      <c r="K635" s="1" t="s">
        <v>10</v>
      </c>
      <c r="L635" s="1">
        <v>5.41</v>
      </c>
      <c r="M635" s="10">
        <f t="shared" si="37"/>
        <v>68.45</v>
      </c>
    </row>
    <row r="636" spans="1:13" x14ac:dyDescent="0.2">
      <c r="A636" s="1">
        <v>45315</v>
      </c>
      <c r="B636" s="2">
        <v>41019</v>
      </c>
      <c r="C636" s="1" t="s">
        <v>14</v>
      </c>
      <c r="D636" s="1">
        <v>32</v>
      </c>
      <c r="E636" s="4" t="str">
        <f t="shared" si="36"/>
        <v>Large</v>
      </c>
      <c r="F636" s="4" t="str">
        <f>VLOOKUP(D636, lookup!$A$3:$B$12, 2, TRUE)</f>
        <v>Large</v>
      </c>
      <c r="G636" s="1">
        <v>1141.9000000000001</v>
      </c>
      <c r="H636" s="4">
        <f t="shared" si="38"/>
        <v>0.01</v>
      </c>
      <c r="I636" s="4">
        <f>IFERROR((Table2[[#This Row],[Sales]]-(Table2[[#This Row],[Sales]]*H636)), Table2[[#This Row],[Sales]])</f>
        <v>1130.481</v>
      </c>
      <c r="J636" s="4">
        <f t="shared" si="39"/>
        <v>1141.9000000000001</v>
      </c>
      <c r="K636" s="1" t="s">
        <v>10</v>
      </c>
      <c r="L636" s="1">
        <v>8.2200000000000006</v>
      </c>
      <c r="M636" s="10">
        <f t="shared" si="37"/>
        <v>1141.9000000000001</v>
      </c>
    </row>
    <row r="637" spans="1:13" x14ac:dyDescent="0.2">
      <c r="A637" s="1">
        <v>5986</v>
      </c>
      <c r="B637" s="2">
        <v>41020</v>
      </c>
      <c r="C637" s="1" t="s">
        <v>9</v>
      </c>
      <c r="D637" s="1">
        <v>20</v>
      </c>
      <c r="E637" s="4" t="str">
        <f t="shared" si="36"/>
        <v>Medium</v>
      </c>
      <c r="F637" s="4" t="str">
        <f>VLOOKUP(D637, lookup!$A$3:$B$12, 2, TRUE)</f>
        <v>Small-Medium</v>
      </c>
      <c r="G637" s="1">
        <v>1021.55</v>
      </c>
      <c r="H637" s="4" t="str">
        <f t="shared" si="38"/>
        <v>No Discount</v>
      </c>
      <c r="I637" s="4">
        <f>IFERROR((Table2[[#This Row],[Sales]]-(Table2[[#This Row],[Sales]]*H637)), Table2[[#This Row],[Sales]])</f>
        <v>1021.55</v>
      </c>
      <c r="J637" s="4">
        <f t="shared" si="39"/>
        <v>1021.55</v>
      </c>
      <c r="K637" s="1" t="s">
        <v>13</v>
      </c>
      <c r="L637" s="1">
        <v>14.19</v>
      </c>
      <c r="M637" s="10">
        <f t="shared" si="37"/>
        <v>1021.55</v>
      </c>
    </row>
    <row r="638" spans="1:13" x14ac:dyDescent="0.2">
      <c r="A638" s="1">
        <v>5095</v>
      </c>
      <c r="B638" s="2">
        <v>41020</v>
      </c>
      <c r="C638" s="1" t="s">
        <v>9</v>
      </c>
      <c r="D638" s="1">
        <v>7</v>
      </c>
      <c r="E638" s="4" t="str">
        <f t="shared" si="36"/>
        <v>Small</v>
      </c>
      <c r="F638" s="4" t="str">
        <f>VLOOKUP(D638, lookup!$A$3:$B$12, 2, TRUE)</f>
        <v>Extra Small</v>
      </c>
      <c r="G638" s="1">
        <v>786.67499999999995</v>
      </c>
      <c r="H638" s="4" t="str">
        <f t="shared" si="38"/>
        <v>No Discount</v>
      </c>
      <c r="I638" s="4">
        <f>IFERROR((Table2[[#This Row],[Sales]]-(Table2[[#This Row],[Sales]]*H638)), Table2[[#This Row],[Sales]])</f>
        <v>786.67499999999995</v>
      </c>
      <c r="J638" s="4">
        <f t="shared" si="39"/>
        <v>786.67499999999995</v>
      </c>
      <c r="K638" s="1" t="s">
        <v>10</v>
      </c>
      <c r="L638" s="1">
        <v>8.8000000000000007</v>
      </c>
      <c r="M638" s="10">
        <f t="shared" si="37"/>
        <v>786.67499999999995</v>
      </c>
    </row>
    <row r="639" spans="1:13" x14ac:dyDescent="0.2">
      <c r="A639" s="1">
        <v>5986</v>
      </c>
      <c r="B639" s="2">
        <v>41020</v>
      </c>
      <c r="C639" s="1" t="s">
        <v>9</v>
      </c>
      <c r="D639" s="1">
        <v>41</v>
      </c>
      <c r="E639" s="4" t="str">
        <f t="shared" si="36"/>
        <v>Large</v>
      </c>
      <c r="F639" s="4" t="str">
        <f>VLOOKUP(D639, lookup!$A$3:$B$12, 2, TRUE)</f>
        <v>XX Large</v>
      </c>
      <c r="G639" s="1">
        <v>205.24</v>
      </c>
      <c r="H639" s="4">
        <f t="shared" si="38"/>
        <v>0.01</v>
      </c>
      <c r="I639" s="4">
        <f>IFERROR((Table2[[#This Row],[Sales]]-(Table2[[#This Row],[Sales]]*H639)), Table2[[#This Row],[Sales]])</f>
        <v>203.1876</v>
      </c>
      <c r="J639" s="4">
        <f t="shared" si="39"/>
        <v>200.31</v>
      </c>
      <c r="K639" s="1" t="s">
        <v>10</v>
      </c>
      <c r="L639" s="1">
        <v>4.93</v>
      </c>
      <c r="M639" s="10">
        <f t="shared" si="37"/>
        <v>205.24</v>
      </c>
    </row>
    <row r="640" spans="1:13" x14ac:dyDescent="0.2">
      <c r="A640" s="1">
        <v>8390</v>
      </c>
      <c r="B640" s="2">
        <v>41020</v>
      </c>
      <c r="C640" s="1" t="s">
        <v>14</v>
      </c>
      <c r="D640" s="1">
        <v>24</v>
      </c>
      <c r="E640" s="4" t="str">
        <f t="shared" si="36"/>
        <v>Medium</v>
      </c>
      <c r="F640" s="4" t="str">
        <f>VLOOKUP(D640, lookup!$A$3:$B$12, 2, TRUE)</f>
        <v>Medium</v>
      </c>
      <c r="G640" s="1">
        <v>715.4</v>
      </c>
      <c r="H640" s="4" t="str">
        <f t="shared" si="38"/>
        <v>No Discount</v>
      </c>
      <c r="I640" s="4">
        <f>IFERROR((Table2[[#This Row],[Sales]]-(Table2[[#This Row],[Sales]]*H640)), Table2[[#This Row],[Sales]])</f>
        <v>715.4</v>
      </c>
      <c r="J640" s="4">
        <f t="shared" si="39"/>
        <v>715.4</v>
      </c>
      <c r="K640" s="1" t="s">
        <v>10</v>
      </c>
      <c r="L640" s="1">
        <v>4</v>
      </c>
      <c r="M640" s="10">
        <f t="shared" si="37"/>
        <v>715.4</v>
      </c>
    </row>
    <row r="641" spans="1:13" x14ac:dyDescent="0.2">
      <c r="A641" s="1">
        <v>5986</v>
      </c>
      <c r="B641" s="2">
        <v>41020</v>
      </c>
      <c r="C641" s="1" t="s">
        <v>9</v>
      </c>
      <c r="D641" s="1">
        <v>48</v>
      </c>
      <c r="E641" s="4" t="str">
        <f t="shared" si="36"/>
        <v>Large</v>
      </c>
      <c r="F641" s="4" t="str">
        <f>VLOOKUP(D641, lookup!$A$3:$B$12, 2, TRUE)</f>
        <v>XXX Large</v>
      </c>
      <c r="G641" s="1">
        <v>5556.18</v>
      </c>
      <c r="H641" s="4">
        <f t="shared" si="38"/>
        <v>0.01</v>
      </c>
      <c r="I641" s="4">
        <f>IFERROR((Table2[[#This Row],[Sales]]-(Table2[[#This Row],[Sales]]*H641)), Table2[[#This Row],[Sales]])</f>
        <v>5500.6181999999999</v>
      </c>
      <c r="J641" s="4">
        <f t="shared" si="39"/>
        <v>5552.1900000000005</v>
      </c>
      <c r="K641" s="1" t="s">
        <v>10</v>
      </c>
      <c r="L641" s="1">
        <v>3.99</v>
      </c>
      <c r="M641" s="10">
        <f t="shared" si="37"/>
        <v>5556.18</v>
      </c>
    </row>
    <row r="642" spans="1:13" x14ac:dyDescent="0.2">
      <c r="A642" s="1">
        <v>57638</v>
      </c>
      <c r="B642" s="2">
        <v>41021</v>
      </c>
      <c r="C642" s="1" t="s">
        <v>7</v>
      </c>
      <c r="D642" s="1">
        <v>49</v>
      </c>
      <c r="E642" s="4" t="str">
        <f t="shared" ref="E642:E705" si="40">IF(D642&gt;=30, "Large", IF(D642&lt;=15, "Small","Medium"))</f>
        <v>Large</v>
      </c>
      <c r="F642" s="4" t="str">
        <f>VLOOKUP(D642, lookup!$A$3:$B$12, 2, TRUE)</f>
        <v>XXX Large</v>
      </c>
      <c r="G642" s="1">
        <v>570.42999999999995</v>
      </c>
      <c r="H642" s="4">
        <f t="shared" si="38"/>
        <v>0.01</v>
      </c>
      <c r="I642" s="4">
        <f>IFERROR((Table2[[#This Row],[Sales]]-(Table2[[#This Row],[Sales]]*H642)), Table2[[#This Row],[Sales]])</f>
        <v>564.72569999999996</v>
      </c>
      <c r="J642" s="4">
        <f t="shared" si="39"/>
        <v>565</v>
      </c>
      <c r="K642" s="1" t="s">
        <v>10</v>
      </c>
      <c r="L642" s="1">
        <v>5.43</v>
      </c>
      <c r="M642" s="10">
        <f t="shared" ref="M642:M705" si="41">IF(K642="Delivery Truck", J642, G642)</f>
        <v>570.42999999999995</v>
      </c>
    </row>
    <row r="643" spans="1:13" x14ac:dyDescent="0.2">
      <c r="A643" s="1">
        <v>57638</v>
      </c>
      <c r="B643" s="2">
        <v>41021</v>
      </c>
      <c r="C643" s="1" t="s">
        <v>7</v>
      </c>
      <c r="D643" s="1">
        <v>49</v>
      </c>
      <c r="E643" s="4" t="str">
        <f t="shared" si="40"/>
        <v>Large</v>
      </c>
      <c r="F643" s="4" t="str">
        <f>VLOOKUP(D643, lookup!$A$3:$B$12, 2, TRUE)</f>
        <v>XXX Large</v>
      </c>
      <c r="G643" s="1">
        <v>100.08</v>
      </c>
      <c r="H643" s="4">
        <f t="shared" ref="H643:H706" si="42">IF(OR(F643="Large",F643="Extra Large",F643="XX Large",F643="XXX Large"), 0.01, "No Discount")</f>
        <v>0.01</v>
      </c>
      <c r="I643" s="4">
        <f>IFERROR((Table2[[#This Row],[Sales]]-(Table2[[#This Row],[Sales]]*H643)), Table2[[#This Row],[Sales]])</f>
        <v>99.0792</v>
      </c>
      <c r="J643" s="4">
        <f t="shared" ref="J643:J706" si="43">IF(OR(F643="XX Large", F643="XXX Large", F643="Extra Large"), G643-L643, G643)</f>
        <v>97.52</v>
      </c>
      <c r="K643" s="1" t="s">
        <v>10</v>
      </c>
      <c r="L643" s="1">
        <v>2.56</v>
      </c>
      <c r="M643" s="10">
        <f t="shared" si="41"/>
        <v>100.08</v>
      </c>
    </row>
    <row r="644" spans="1:13" x14ac:dyDescent="0.2">
      <c r="A644" s="1">
        <v>35104</v>
      </c>
      <c r="B644" s="2">
        <v>41021</v>
      </c>
      <c r="C644" s="1" t="s">
        <v>9</v>
      </c>
      <c r="D644" s="1">
        <v>1</v>
      </c>
      <c r="E644" s="4" t="str">
        <f t="shared" si="40"/>
        <v>Small</v>
      </c>
      <c r="F644" s="4" t="str">
        <f>VLOOKUP(D644, lookup!$A$3:$B$12, 2, TRUE)</f>
        <v>Mini</v>
      </c>
      <c r="G644" s="1">
        <v>36.31</v>
      </c>
      <c r="H644" s="4" t="str">
        <f t="shared" si="42"/>
        <v>No Discount</v>
      </c>
      <c r="I644" s="4">
        <f>IFERROR((Table2[[#This Row],[Sales]]-(Table2[[#This Row],[Sales]]*H644)), Table2[[#This Row],[Sales]])</f>
        <v>36.31</v>
      </c>
      <c r="J644" s="4">
        <f t="shared" si="43"/>
        <v>36.31</v>
      </c>
      <c r="K644" s="1" t="s">
        <v>10</v>
      </c>
      <c r="L644" s="1">
        <v>5.5</v>
      </c>
      <c r="M644" s="10">
        <f t="shared" si="41"/>
        <v>36.31</v>
      </c>
    </row>
    <row r="645" spans="1:13" x14ac:dyDescent="0.2">
      <c r="A645" s="1">
        <v>59395</v>
      </c>
      <c r="B645" s="2">
        <v>41021</v>
      </c>
      <c r="C645" s="1" t="s">
        <v>12</v>
      </c>
      <c r="D645" s="1">
        <v>20</v>
      </c>
      <c r="E645" s="4" t="str">
        <f t="shared" si="40"/>
        <v>Medium</v>
      </c>
      <c r="F645" s="4" t="str">
        <f>VLOOKUP(D645, lookup!$A$3:$B$12, 2, TRUE)</f>
        <v>Small-Medium</v>
      </c>
      <c r="G645" s="1">
        <v>963.3</v>
      </c>
      <c r="H645" s="4" t="str">
        <f t="shared" si="42"/>
        <v>No Discount</v>
      </c>
      <c r="I645" s="4">
        <f>IFERROR((Table2[[#This Row],[Sales]]-(Table2[[#This Row],[Sales]]*H645)), Table2[[#This Row],[Sales]])</f>
        <v>963.3</v>
      </c>
      <c r="J645" s="4">
        <f t="shared" si="43"/>
        <v>963.3</v>
      </c>
      <c r="K645" s="1" t="s">
        <v>8</v>
      </c>
      <c r="L645" s="1">
        <v>7.23</v>
      </c>
      <c r="M645" s="10">
        <f t="shared" si="41"/>
        <v>963.3</v>
      </c>
    </row>
    <row r="646" spans="1:13" x14ac:dyDescent="0.2">
      <c r="A646" s="1">
        <v>39300</v>
      </c>
      <c r="B646" s="2">
        <v>41021</v>
      </c>
      <c r="C646" s="1" t="s">
        <v>9</v>
      </c>
      <c r="D646" s="1">
        <v>9</v>
      </c>
      <c r="E646" s="4" t="str">
        <f t="shared" si="40"/>
        <v>Small</v>
      </c>
      <c r="F646" s="4" t="str">
        <f>VLOOKUP(D646, lookup!$A$3:$B$12, 2, TRUE)</f>
        <v>Extra Small</v>
      </c>
      <c r="G646" s="1">
        <v>44.51</v>
      </c>
      <c r="H646" s="4" t="str">
        <f t="shared" si="42"/>
        <v>No Discount</v>
      </c>
      <c r="I646" s="4">
        <f>IFERROR((Table2[[#This Row],[Sales]]-(Table2[[#This Row],[Sales]]*H646)), Table2[[#This Row],[Sales]])</f>
        <v>44.51</v>
      </c>
      <c r="J646" s="4">
        <f t="shared" si="43"/>
        <v>44.51</v>
      </c>
      <c r="K646" s="1" t="s">
        <v>10</v>
      </c>
      <c r="L646" s="1">
        <v>6.89</v>
      </c>
      <c r="M646" s="10">
        <f t="shared" si="41"/>
        <v>44.51</v>
      </c>
    </row>
    <row r="647" spans="1:13" x14ac:dyDescent="0.2">
      <c r="A647" s="1">
        <v>57638</v>
      </c>
      <c r="B647" s="2">
        <v>41021</v>
      </c>
      <c r="C647" s="1" t="s">
        <v>7</v>
      </c>
      <c r="D647" s="1">
        <v>35</v>
      </c>
      <c r="E647" s="4" t="str">
        <f t="shared" si="40"/>
        <v>Large</v>
      </c>
      <c r="F647" s="4" t="str">
        <f>VLOOKUP(D647, lookup!$A$3:$B$12, 2, TRUE)</f>
        <v>Large</v>
      </c>
      <c r="G647" s="1">
        <v>5740.6239999999998</v>
      </c>
      <c r="H647" s="4">
        <f t="shared" si="42"/>
        <v>0.01</v>
      </c>
      <c r="I647" s="4">
        <f>IFERROR((Table2[[#This Row],[Sales]]-(Table2[[#This Row],[Sales]]*H647)), Table2[[#This Row],[Sales]])</f>
        <v>5683.2177599999995</v>
      </c>
      <c r="J647" s="4">
        <f t="shared" si="43"/>
        <v>5740.6239999999998</v>
      </c>
      <c r="K647" s="1" t="s">
        <v>13</v>
      </c>
      <c r="L647" s="1">
        <v>29.1</v>
      </c>
      <c r="M647" s="10">
        <f t="shared" si="41"/>
        <v>5740.6239999999998</v>
      </c>
    </row>
    <row r="648" spans="1:13" x14ac:dyDescent="0.2">
      <c r="A648" s="1">
        <v>35104</v>
      </c>
      <c r="B648" s="2">
        <v>41021</v>
      </c>
      <c r="C648" s="1" t="s">
        <v>9</v>
      </c>
      <c r="D648" s="1">
        <v>18</v>
      </c>
      <c r="E648" s="4" t="str">
        <f t="shared" si="40"/>
        <v>Medium</v>
      </c>
      <c r="F648" s="4" t="str">
        <f>VLOOKUP(D648, lookup!$A$3:$B$12, 2, TRUE)</f>
        <v>Small-Medium</v>
      </c>
      <c r="G648" s="1">
        <v>388.15</v>
      </c>
      <c r="H648" s="4" t="str">
        <f t="shared" si="42"/>
        <v>No Discount</v>
      </c>
      <c r="I648" s="4">
        <f>IFERROR((Table2[[#This Row],[Sales]]-(Table2[[#This Row],[Sales]]*H648)), Table2[[#This Row],[Sales]])</f>
        <v>388.15</v>
      </c>
      <c r="J648" s="4">
        <f t="shared" si="43"/>
        <v>388.15</v>
      </c>
      <c r="K648" s="1" t="s">
        <v>10</v>
      </c>
      <c r="L648" s="1">
        <v>14.87</v>
      </c>
      <c r="M648" s="10">
        <f t="shared" si="41"/>
        <v>388.15</v>
      </c>
    </row>
    <row r="649" spans="1:13" x14ac:dyDescent="0.2">
      <c r="A649" s="1">
        <v>45698</v>
      </c>
      <c r="B649" s="2">
        <v>41022</v>
      </c>
      <c r="C649" s="1" t="s">
        <v>9</v>
      </c>
      <c r="D649" s="1">
        <v>40</v>
      </c>
      <c r="E649" s="4" t="str">
        <f t="shared" si="40"/>
        <v>Large</v>
      </c>
      <c r="F649" s="4" t="str">
        <f>VLOOKUP(D649, lookup!$A$3:$B$12, 2, TRUE)</f>
        <v>Extra Large</v>
      </c>
      <c r="G649" s="1">
        <v>6559.01</v>
      </c>
      <c r="H649" s="4">
        <f t="shared" si="42"/>
        <v>0.01</v>
      </c>
      <c r="I649" s="4">
        <f>IFERROR((Table2[[#This Row],[Sales]]-(Table2[[#This Row],[Sales]]*H649)), Table2[[#This Row],[Sales]])</f>
        <v>6493.4198999999999</v>
      </c>
      <c r="J649" s="4">
        <f t="shared" si="43"/>
        <v>6539.02</v>
      </c>
      <c r="K649" s="1" t="s">
        <v>10</v>
      </c>
      <c r="L649" s="1">
        <v>19.989999999999998</v>
      </c>
      <c r="M649" s="10">
        <f t="shared" si="41"/>
        <v>6559.01</v>
      </c>
    </row>
    <row r="650" spans="1:13" x14ac:dyDescent="0.2">
      <c r="A650" s="1">
        <v>45698</v>
      </c>
      <c r="B650" s="2">
        <v>41022</v>
      </c>
      <c r="C650" s="1" t="s">
        <v>9</v>
      </c>
      <c r="D650" s="1">
        <v>36</v>
      </c>
      <c r="E650" s="4" t="str">
        <f t="shared" si="40"/>
        <v>Large</v>
      </c>
      <c r="F650" s="4" t="str">
        <f>VLOOKUP(D650, lookup!$A$3:$B$12, 2, TRUE)</f>
        <v>Extra Large</v>
      </c>
      <c r="G650" s="1">
        <v>263.37</v>
      </c>
      <c r="H650" s="4">
        <f t="shared" si="42"/>
        <v>0.01</v>
      </c>
      <c r="I650" s="4">
        <f>IFERROR((Table2[[#This Row],[Sales]]-(Table2[[#This Row],[Sales]]*H650)), Table2[[#This Row],[Sales]])</f>
        <v>260.73630000000003</v>
      </c>
      <c r="J650" s="4">
        <f t="shared" si="43"/>
        <v>259.14</v>
      </c>
      <c r="K650" s="1" t="s">
        <v>10</v>
      </c>
      <c r="L650" s="1">
        <v>4.2300000000000004</v>
      </c>
      <c r="M650" s="10">
        <f t="shared" si="41"/>
        <v>263.37</v>
      </c>
    </row>
    <row r="651" spans="1:13" x14ac:dyDescent="0.2">
      <c r="A651" s="1">
        <v>51872</v>
      </c>
      <c r="B651" s="2">
        <v>41022</v>
      </c>
      <c r="C651" s="1" t="s">
        <v>14</v>
      </c>
      <c r="D651" s="1">
        <v>11</v>
      </c>
      <c r="E651" s="4" t="str">
        <f t="shared" si="40"/>
        <v>Small</v>
      </c>
      <c r="F651" s="4" t="str">
        <f>VLOOKUP(D651, lookup!$A$3:$B$12, 2, TRUE)</f>
        <v>Small</v>
      </c>
      <c r="G651" s="1">
        <v>812.49800000000005</v>
      </c>
      <c r="H651" s="4" t="str">
        <f t="shared" si="42"/>
        <v>No Discount</v>
      </c>
      <c r="I651" s="4">
        <f>IFERROR((Table2[[#This Row],[Sales]]-(Table2[[#This Row],[Sales]]*H651)), Table2[[#This Row],[Sales]])</f>
        <v>812.49800000000005</v>
      </c>
      <c r="J651" s="4">
        <f t="shared" si="43"/>
        <v>812.49800000000005</v>
      </c>
      <c r="K651" s="1" t="s">
        <v>8</v>
      </c>
      <c r="L651" s="1">
        <v>1.25</v>
      </c>
      <c r="M651" s="10">
        <f t="shared" si="41"/>
        <v>812.49800000000005</v>
      </c>
    </row>
    <row r="652" spans="1:13" x14ac:dyDescent="0.2">
      <c r="A652" s="1">
        <v>22183</v>
      </c>
      <c r="B652" s="2">
        <v>41022</v>
      </c>
      <c r="C652" s="1" t="s">
        <v>14</v>
      </c>
      <c r="D652" s="1">
        <v>30</v>
      </c>
      <c r="E652" s="4" t="str">
        <f t="shared" si="40"/>
        <v>Large</v>
      </c>
      <c r="F652" s="4" t="str">
        <f>VLOOKUP(D652, lookup!$A$3:$B$12, 2, TRUE)</f>
        <v>Medium-Large</v>
      </c>
      <c r="G652" s="1">
        <v>177.22</v>
      </c>
      <c r="H652" s="4" t="str">
        <f t="shared" si="42"/>
        <v>No Discount</v>
      </c>
      <c r="I652" s="4">
        <f>IFERROR((Table2[[#This Row],[Sales]]-(Table2[[#This Row],[Sales]]*H652)), Table2[[#This Row],[Sales]])</f>
        <v>177.22</v>
      </c>
      <c r="J652" s="4">
        <f t="shared" si="43"/>
        <v>177.22</v>
      </c>
      <c r="K652" s="1" t="s">
        <v>10</v>
      </c>
      <c r="L652" s="1">
        <v>1</v>
      </c>
      <c r="M652" s="10">
        <f t="shared" si="41"/>
        <v>177.22</v>
      </c>
    </row>
    <row r="653" spans="1:13" x14ac:dyDescent="0.2">
      <c r="A653" s="1">
        <v>51872</v>
      </c>
      <c r="B653" s="2">
        <v>41022</v>
      </c>
      <c r="C653" s="1" t="s">
        <v>14</v>
      </c>
      <c r="D653" s="1">
        <v>10</v>
      </c>
      <c r="E653" s="4" t="str">
        <f t="shared" si="40"/>
        <v>Small</v>
      </c>
      <c r="F653" s="4" t="str">
        <f>VLOOKUP(D653, lookup!$A$3:$B$12, 2, TRUE)</f>
        <v>Extra Small</v>
      </c>
      <c r="G653" s="1">
        <v>2193.9299999999998</v>
      </c>
      <c r="H653" s="4" t="str">
        <f t="shared" si="42"/>
        <v>No Discount</v>
      </c>
      <c r="I653" s="4">
        <f>IFERROR((Table2[[#This Row],[Sales]]-(Table2[[#This Row],[Sales]]*H653)), Table2[[#This Row],[Sales]])</f>
        <v>2193.9299999999998</v>
      </c>
      <c r="J653" s="4">
        <f t="shared" si="43"/>
        <v>2193.9299999999998</v>
      </c>
      <c r="K653" s="1" t="s">
        <v>10</v>
      </c>
      <c r="L653" s="1">
        <v>24.49</v>
      </c>
      <c r="M653" s="10">
        <f t="shared" si="41"/>
        <v>2193.9299999999998</v>
      </c>
    </row>
    <row r="654" spans="1:13" x14ac:dyDescent="0.2">
      <c r="A654" s="1">
        <v>51872</v>
      </c>
      <c r="B654" s="2">
        <v>41022</v>
      </c>
      <c r="C654" s="1" t="s">
        <v>14</v>
      </c>
      <c r="D654" s="1">
        <v>37</v>
      </c>
      <c r="E654" s="4" t="str">
        <f t="shared" si="40"/>
        <v>Large</v>
      </c>
      <c r="F654" s="4" t="str">
        <f>VLOOKUP(D654, lookup!$A$3:$B$12, 2, TRUE)</f>
        <v>Extra Large</v>
      </c>
      <c r="G654" s="1">
        <v>4657.6514999999999</v>
      </c>
      <c r="H654" s="4">
        <f t="shared" si="42"/>
        <v>0.01</v>
      </c>
      <c r="I654" s="4">
        <f>IFERROR((Table2[[#This Row],[Sales]]-(Table2[[#This Row],[Sales]]*H654)), Table2[[#This Row],[Sales]])</f>
        <v>4611.0749850000002</v>
      </c>
      <c r="J654" s="4">
        <f t="shared" si="43"/>
        <v>4653.7515000000003</v>
      </c>
      <c r="K654" s="1" t="s">
        <v>10</v>
      </c>
      <c r="L654" s="1">
        <v>3.9</v>
      </c>
      <c r="M654" s="10">
        <f t="shared" si="41"/>
        <v>4657.6514999999999</v>
      </c>
    </row>
    <row r="655" spans="1:13" x14ac:dyDescent="0.2">
      <c r="A655" s="1">
        <v>46368</v>
      </c>
      <c r="B655" s="2">
        <v>41023</v>
      </c>
      <c r="C655" s="1" t="s">
        <v>9</v>
      </c>
      <c r="D655" s="1">
        <v>48</v>
      </c>
      <c r="E655" s="4" t="str">
        <f t="shared" si="40"/>
        <v>Large</v>
      </c>
      <c r="F655" s="4" t="str">
        <f>VLOOKUP(D655, lookup!$A$3:$B$12, 2, TRUE)</f>
        <v>XXX Large</v>
      </c>
      <c r="G655" s="1">
        <v>166.13</v>
      </c>
      <c r="H655" s="4">
        <f t="shared" si="42"/>
        <v>0.01</v>
      </c>
      <c r="I655" s="4">
        <f>IFERROR((Table2[[#This Row],[Sales]]-(Table2[[#This Row],[Sales]]*H655)), Table2[[#This Row],[Sales]])</f>
        <v>164.46869999999998</v>
      </c>
      <c r="J655" s="4">
        <f t="shared" si="43"/>
        <v>162.16</v>
      </c>
      <c r="K655" s="1" t="s">
        <v>10</v>
      </c>
      <c r="L655" s="1">
        <v>3.97</v>
      </c>
      <c r="M655" s="10">
        <f t="shared" si="41"/>
        <v>166.13</v>
      </c>
    </row>
    <row r="656" spans="1:13" x14ac:dyDescent="0.2">
      <c r="A656" s="1">
        <v>8033</v>
      </c>
      <c r="B656" s="2">
        <v>41023</v>
      </c>
      <c r="C656" s="1" t="s">
        <v>9</v>
      </c>
      <c r="D656" s="1">
        <v>27</v>
      </c>
      <c r="E656" s="4" t="str">
        <f t="shared" si="40"/>
        <v>Medium</v>
      </c>
      <c r="F656" s="4" t="str">
        <f>VLOOKUP(D656, lookup!$A$3:$B$12, 2, TRUE)</f>
        <v>Medium-Large</v>
      </c>
      <c r="G656" s="1">
        <v>118.18</v>
      </c>
      <c r="H656" s="4" t="str">
        <f t="shared" si="42"/>
        <v>No Discount</v>
      </c>
      <c r="I656" s="4">
        <f>IFERROR((Table2[[#This Row],[Sales]]-(Table2[[#This Row],[Sales]]*H656)), Table2[[#This Row],[Sales]])</f>
        <v>118.18</v>
      </c>
      <c r="J656" s="4">
        <f t="shared" si="43"/>
        <v>118.18</v>
      </c>
      <c r="K656" s="1" t="s">
        <v>10</v>
      </c>
      <c r="L656" s="1">
        <v>6.89</v>
      </c>
      <c r="M656" s="10">
        <f t="shared" si="41"/>
        <v>118.18</v>
      </c>
    </row>
    <row r="657" spans="1:13" x14ac:dyDescent="0.2">
      <c r="A657" s="1">
        <v>23172</v>
      </c>
      <c r="B657" s="2">
        <v>41023</v>
      </c>
      <c r="C657" s="1" t="s">
        <v>7</v>
      </c>
      <c r="D657" s="1">
        <v>13</v>
      </c>
      <c r="E657" s="4" t="str">
        <f t="shared" si="40"/>
        <v>Small</v>
      </c>
      <c r="F657" s="4" t="str">
        <f>VLOOKUP(D657, lookup!$A$3:$B$12, 2, TRUE)</f>
        <v>Small</v>
      </c>
      <c r="G657" s="1">
        <v>1191.73</v>
      </c>
      <c r="H657" s="4" t="str">
        <f t="shared" si="42"/>
        <v>No Discount</v>
      </c>
      <c r="I657" s="4">
        <f>IFERROR((Table2[[#This Row],[Sales]]-(Table2[[#This Row],[Sales]]*H657)), Table2[[#This Row],[Sales]])</f>
        <v>1191.73</v>
      </c>
      <c r="J657" s="4">
        <f t="shared" si="43"/>
        <v>1191.73</v>
      </c>
      <c r="K657" s="1" t="s">
        <v>10</v>
      </c>
      <c r="L657" s="1">
        <v>13.99</v>
      </c>
      <c r="M657" s="10">
        <f t="shared" si="41"/>
        <v>1191.73</v>
      </c>
    </row>
    <row r="658" spans="1:13" x14ac:dyDescent="0.2">
      <c r="A658" s="1">
        <v>25478</v>
      </c>
      <c r="B658" s="2">
        <v>41023</v>
      </c>
      <c r="C658" s="1" t="s">
        <v>12</v>
      </c>
      <c r="D658" s="1">
        <v>50</v>
      </c>
      <c r="E658" s="4" t="str">
        <f t="shared" si="40"/>
        <v>Large</v>
      </c>
      <c r="F658" s="4" t="str">
        <f>VLOOKUP(D658, lookup!$A$3:$B$12, 2, TRUE)</f>
        <v>XXX Large</v>
      </c>
      <c r="G658" s="1">
        <v>286.76</v>
      </c>
      <c r="H658" s="4">
        <f t="shared" si="42"/>
        <v>0.01</v>
      </c>
      <c r="I658" s="4">
        <f>IFERROR((Table2[[#This Row],[Sales]]-(Table2[[#This Row],[Sales]]*H658)), Table2[[#This Row],[Sales]])</f>
        <v>283.89240000000001</v>
      </c>
      <c r="J658" s="4">
        <f t="shared" si="43"/>
        <v>284.94</v>
      </c>
      <c r="K658" s="1" t="s">
        <v>10</v>
      </c>
      <c r="L658" s="1">
        <v>1.82</v>
      </c>
      <c r="M658" s="10">
        <f t="shared" si="41"/>
        <v>286.76</v>
      </c>
    </row>
    <row r="659" spans="1:13" x14ac:dyDescent="0.2">
      <c r="A659" s="1">
        <v>4805</v>
      </c>
      <c r="B659" s="2">
        <v>41023</v>
      </c>
      <c r="C659" s="1" t="s">
        <v>11</v>
      </c>
      <c r="D659" s="1">
        <v>7</v>
      </c>
      <c r="E659" s="4" t="str">
        <f t="shared" si="40"/>
        <v>Small</v>
      </c>
      <c r="F659" s="4" t="str">
        <f>VLOOKUP(D659, lookup!$A$3:$B$12, 2, TRUE)</f>
        <v>Extra Small</v>
      </c>
      <c r="G659" s="1">
        <v>55.38</v>
      </c>
      <c r="H659" s="4" t="str">
        <f t="shared" si="42"/>
        <v>No Discount</v>
      </c>
      <c r="I659" s="4">
        <f>IFERROR((Table2[[#This Row],[Sales]]-(Table2[[#This Row],[Sales]]*H659)), Table2[[#This Row],[Sales]])</f>
        <v>55.38</v>
      </c>
      <c r="J659" s="4">
        <f t="shared" si="43"/>
        <v>55.38</v>
      </c>
      <c r="K659" s="1" t="s">
        <v>10</v>
      </c>
      <c r="L659" s="1">
        <v>7.37</v>
      </c>
      <c r="M659" s="10">
        <f t="shared" si="41"/>
        <v>55.38</v>
      </c>
    </row>
    <row r="660" spans="1:13" x14ac:dyDescent="0.2">
      <c r="A660" s="1">
        <v>12931</v>
      </c>
      <c r="B660" s="2">
        <v>41023</v>
      </c>
      <c r="C660" s="1" t="s">
        <v>14</v>
      </c>
      <c r="D660" s="1">
        <v>11</v>
      </c>
      <c r="E660" s="4" t="str">
        <f t="shared" si="40"/>
        <v>Small</v>
      </c>
      <c r="F660" s="4" t="str">
        <f>VLOOKUP(D660, lookup!$A$3:$B$12, 2, TRUE)</f>
        <v>Small</v>
      </c>
      <c r="G660" s="1">
        <v>653.91999999999996</v>
      </c>
      <c r="H660" s="4" t="str">
        <f t="shared" si="42"/>
        <v>No Discount</v>
      </c>
      <c r="I660" s="4">
        <f>IFERROR((Table2[[#This Row],[Sales]]-(Table2[[#This Row],[Sales]]*H660)), Table2[[#This Row],[Sales]])</f>
        <v>653.91999999999996</v>
      </c>
      <c r="J660" s="4">
        <f t="shared" si="43"/>
        <v>653.91999999999996</v>
      </c>
      <c r="K660" s="1" t="s">
        <v>10</v>
      </c>
      <c r="L660" s="1">
        <v>9.7100000000000009</v>
      </c>
      <c r="M660" s="10">
        <f t="shared" si="41"/>
        <v>653.91999999999996</v>
      </c>
    </row>
    <row r="661" spans="1:13" x14ac:dyDescent="0.2">
      <c r="A661" s="1">
        <v>25478</v>
      </c>
      <c r="B661" s="2">
        <v>41023</v>
      </c>
      <c r="C661" s="1" t="s">
        <v>12</v>
      </c>
      <c r="D661" s="1">
        <v>47</v>
      </c>
      <c r="E661" s="4" t="str">
        <f t="shared" si="40"/>
        <v>Large</v>
      </c>
      <c r="F661" s="4" t="str">
        <f>VLOOKUP(D661, lookup!$A$3:$B$12, 2, TRUE)</f>
        <v>XXX Large</v>
      </c>
      <c r="G661" s="1">
        <v>4725.0905000000002</v>
      </c>
      <c r="H661" s="4">
        <f t="shared" si="42"/>
        <v>0.01</v>
      </c>
      <c r="I661" s="4">
        <f>IFERROR((Table2[[#This Row],[Sales]]-(Table2[[#This Row],[Sales]]*H661)), Table2[[#This Row],[Sales]])</f>
        <v>4677.8395950000004</v>
      </c>
      <c r="J661" s="4">
        <f t="shared" si="43"/>
        <v>4722.5905000000002</v>
      </c>
      <c r="K661" s="1" t="s">
        <v>10</v>
      </c>
      <c r="L661" s="1">
        <v>2.5</v>
      </c>
      <c r="M661" s="10">
        <f t="shared" si="41"/>
        <v>4725.0905000000002</v>
      </c>
    </row>
    <row r="662" spans="1:13" x14ac:dyDescent="0.2">
      <c r="A662" s="1">
        <v>1217</v>
      </c>
      <c r="B662" s="2">
        <v>41024</v>
      </c>
      <c r="C662" s="1" t="s">
        <v>11</v>
      </c>
      <c r="D662" s="1">
        <v>25</v>
      </c>
      <c r="E662" s="4" t="str">
        <f t="shared" si="40"/>
        <v>Medium</v>
      </c>
      <c r="F662" s="4" t="str">
        <f>VLOOKUP(D662, lookup!$A$3:$B$12, 2, TRUE)</f>
        <v>Medium</v>
      </c>
      <c r="G662" s="1">
        <v>662.16</v>
      </c>
      <c r="H662" s="4" t="str">
        <f t="shared" si="42"/>
        <v>No Discount</v>
      </c>
      <c r="I662" s="4">
        <f>IFERROR((Table2[[#This Row],[Sales]]-(Table2[[#This Row],[Sales]]*H662)), Table2[[#This Row],[Sales]])</f>
        <v>662.16</v>
      </c>
      <c r="J662" s="4">
        <f t="shared" si="43"/>
        <v>662.16</v>
      </c>
      <c r="K662" s="1" t="s">
        <v>10</v>
      </c>
      <c r="L662" s="1">
        <v>1.99</v>
      </c>
      <c r="M662" s="10">
        <f t="shared" si="41"/>
        <v>662.16</v>
      </c>
    </row>
    <row r="663" spans="1:13" x14ac:dyDescent="0.2">
      <c r="A663" s="1">
        <v>3845</v>
      </c>
      <c r="B663" s="2">
        <v>41024</v>
      </c>
      <c r="C663" s="1" t="s">
        <v>12</v>
      </c>
      <c r="D663" s="1">
        <v>9</v>
      </c>
      <c r="E663" s="4" t="str">
        <f t="shared" si="40"/>
        <v>Small</v>
      </c>
      <c r="F663" s="4" t="str">
        <f>VLOOKUP(D663, lookup!$A$3:$B$12, 2, TRUE)</f>
        <v>Extra Small</v>
      </c>
      <c r="G663" s="1">
        <v>3064.27</v>
      </c>
      <c r="H663" s="4" t="str">
        <f t="shared" si="42"/>
        <v>No Discount</v>
      </c>
      <c r="I663" s="4">
        <f>IFERROR((Table2[[#This Row],[Sales]]-(Table2[[#This Row],[Sales]]*H663)), Table2[[#This Row],[Sales]])</f>
        <v>3064.27</v>
      </c>
      <c r="J663" s="4">
        <f t="shared" si="43"/>
        <v>3064.27</v>
      </c>
      <c r="K663" s="1" t="s">
        <v>10</v>
      </c>
      <c r="L663" s="1">
        <v>19.989999999999998</v>
      </c>
      <c r="M663" s="10">
        <f t="shared" si="41"/>
        <v>3064.27</v>
      </c>
    </row>
    <row r="664" spans="1:13" x14ac:dyDescent="0.2">
      <c r="A664" s="1">
        <v>3845</v>
      </c>
      <c r="B664" s="2">
        <v>41024</v>
      </c>
      <c r="C664" s="1" t="s">
        <v>12</v>
      </c>
      <c r="D664" s="1">
        <v>15</v>
      </c>
      <c r="E664" s="4" t="str">
        <f t="shared" si="40"/>
        <v>Small</v>
      </c>
      <c r="F664" s="4" t="str">
        <f>VLOOKUP(D664, lookup!$A$3:$B$12, 2, TRUE)</f>
        <v>Small</v>
      </c>
      <c r="G664" s="1">
        <v>123.91</v>
      </c>
      <c r="H664" s="4" t="str">
        <f t="shared" si="42"/>
        <v>No Discount</v>
      </c>
      <c r="I664" s="4">
        <f>IFERROR((Table2[[#This Row],[Sales]]-(Table2[[#This Row],[Sales]]*H664)), Table2[[#This Row],[Sales]])</f>
        <v>123.91</v>
      </c>
      <c r="J664" s="4">
        <f t="shared" si="43"/>
        <v>123.91</v>
      </c>
      <c r="K664" s="1" t="s">
        <v>10</v>
      </c>
      <c r="L664" s="1">
        <v>0.96</v>
      </c>
      <c r="M664" s="10">
        <f t="shared" si="41"/>
        <v>123.91</v>
      </c>
    </row>
    <row r="665" spans="1:13" x14ac:dyDescent="0.2">
      <c r="A665" s="1">
        <v>16711</v>
      </c>
      <c r="B665" s="2">
        <v>41024</v>
      </c>
      <c r="C665" s="1" t="s">
        <v>11</v>
      </c>
      <c r="D665" s="1">
        <v>3</v>
      </c>
      <c r="E665" s="4" t="str">
        <f t="shared" si="40"/>
        <v>Small</v>
      </c>
      <c r="F665" s="4" t="str">
        <f>VLOOKUP(D665, lookup!$A$3:$B$12, 2, TRUE)</f>
        <v>Mini</v>
      </c>
      <c r="G665" s="1">
        <v>3.96</v>
      </c>
      <c r="H665" s="4" t="str">
        <f t="shared" si="42"/>
        <v>No Discount</v>
      </c>
      <c r="I665" s="4">
        <f>IFERROR((Table2[[#This Row],[Sales]]-(Table2[[#This Row],[Sales]]*H665)), Table2[[#This Row],[Sales]])</f>
        <v>3.96</v>
      </c>
      <c r="J665" s="4">
        <f t="shared" si="43"/>
        <v>3.96</v>
      </c>
      <c r="K665" s="1" t="s">
        <v>10</v>
      </c>
      <c r="L665" s="1">
        <v>0.7</v>
      </c>
      <c r="M665" s="10">
        <f t="shared" si="41"/>
        <v>3.96</v>
      </c>
    </row>
    <row r="666" spans="1:13" x14ac:dyDescent="0.2">
      <c r="A666" s="1">
        <v>52999</v>
      </c>
      <c r="B666" s="2">
        <v>41024</v>
      </c>
      <c r="C666" s="1" t="s">
        <v>11</v>
      </c>
      <c r="D666" s="1">
        <v>7</v>
      </c>
      <c r="E666" s="4" t="str">
        <f t="shared" si="40"/>
        <v>Small</v>
      </c>
      <c r="F666" s="4" t="str">
        <f>VLOOKUP(D666, lookup!$A$3:$B$12, 2, TRUE)</f>
        <v>Extra Small</v>
      </c>
      <c r="G666" s="1">
        <v>44.63</v>
      </c>
      <c r="H666" s="4" t="str">
        <f t="shared" si="42"/>
        <v>No Discount</v>
      </c>
      <c r="I666" s="4">
        <f>IFERROR((Table2[[#This Row],[Sales]]-(Table2[[#This Row],[Sales]]*H666)), Table2[[#This Row],[Sales]])</f>
        <v>44.63</v>
      </c>
      <c r="J666" s="4">
        <f t="shared" si="43"/>
        <v>44.63</v>
      </c>
      <c r="K666" s="1" t="s">
        <v>10</v>
      </c>
      <c r="L666" s="1">
        <v>5.67</v>
      </c>
      <c r="M666" s="10">
        <f t="shared" si="41"/>
        <v>44.63</v>
      </c>
    </row>
    <row r="667" spans="1:13" x14ac:dyDescent="0.2">
      <c r="A667" s="1">
        <v>3845</v>
      </c>
      <c r="B667" s="2">
        <v>41024</v>
      </c>
      <c r="C667" s="1" t="s">
        <v>12</v>
      </c>
      <c r="D667" s="1">
        <v>22</v>
      </c>
      <c r="E667" s="4" t="str">
        <f t="shared" si="40"/>
        <v>Medium</v>
      </c>
      <c r="F667" s="4" t="str">
        <f>VLOOKUP(D667, lookup!$A$3:$B$12, 2, TRUE)</f>
        <v>Medium</v>
      </c>
      <c r="G667" s="1">
        <v>475.72</v>
      </c>
      <c r="H667" s="4" t="str">
        <f t="shared" si="42"/>
        <v>No Discount</v>
      </c>
      <c r="I667" s="4">
        <f>IFERROR((Table2[[#This Row],[Sales]]-(Table2[[#This Row],[Sales]]*H667)), Table2[[#This Row],[Sales]])</f>
        <v>475.72</v>
      </c>
      <c r="J667" s="4">
        <f t="shared" si="43"/>
        <v>475.72</v>
      </c>
      <c r="K667" s="1" t="s">
        <v>10</v>
      </c>
      <c r="L667" s="1">
        <v>10.49</v>
      </c>
      <c r="M667" s="10">
        <f t="shared" si="41"/>
        <v>475.72</v>
      </c>
    </row>
    <row r="668" spans="1:13" x14ac:dyDescent="0.2">
      <c r="A668" s="1">
        <v>52999</v>
      </c>
      <c r="B668" s="2">
        <v>41024</v>
      </c>
      <c r="C668" s="1" t="s">
        <v>11</v>
      </c>
      <c r="D668" s="1">
        <v>5</v>
      </c>
      <c r="E668" s="4" t="str">
        <f t="shared" si="40"/>
        <v>Small</v>
      </c>
      <c r="F668" s="4" t="str">
        <f>VLOOKUP(D668, lookup!$A$3:$B$12, 2, TRUE)</f>
        <v>Mini</v>
      </c>
      <c r="G668" s="1">
        <v>43.61</v>
      </c>
      <c r="H668" s="4" t="str">
        <f t="shared" si="42"/>
        <v>No Discount</v>
      </c>
      <c r="I668" s="4">
        <f>IFERROR((Table2[[#This Row],[Sales]]-(Table2[[#This Row],[Sales]]*H668)), Table2[[#This Row],[Sales]])</f>
        <v>43.61</v>
      </c>
      <c r="J668" s="4">
        <f t="shared" si="43"/>
        <v>43.61</v>
      </c>
      <c r="K668" s="1" t="s">
        <v>8</v>
      </c>
      <c r="L668" s="1">
        <v>4</v>
      </c>
      <c r="M668" s="10">
        <f t="shared" si="41"/>
        <v>43.61</v>
      </c>
    </row>
    <row r="669" spans="1:13" x14ac:dyDescent="0.2">
      <c r="A669" s="1">
        <v>21573</v>
      </c>
      <c r="B669" s="2">
        <v>41024</v>
      </c>
      <c r="C669" s="1" t="s">
        <v>12</v>
      </c>
      <c r="D669" s="1">
        <v>7</v>
      </c>
      <c r="E669" s="4" t="str">
        <f t="shared" si="40"/>
        <v>Small</v>
      </c>
      <c r="F669" s="4" t="str">
        <f>VLOOKUP(D669, lookup!$A$3:$B$12, 2, TRUE)</f>
        <v>Extra Small</v>
      </c>
      <c r="G669" s="1">
        <v>70.08</v>
      </c>
      <c r="H669" s="4" t="str">
        <f t="shared" si="42"/>
        <v>No Discount</v>
      </c>
      <c r="I669" s="4">
        <f>IFERROR((Table2[[#This Row],[Sales]]-(Table2[[#This Row],[Sales]]*H669)), Table2[[#This Row],[Sales]])</f>
        <v>70.08</v>
      </c>
      <c r="J669" s="4">
        <f t="shared" si="43"/>
        <v>70.08</v>
      </c>
      <c r="K669" s="1" t="s">
        <v>10</v>
      </c>
      <c r="L669" s="1">
        <v>3.72</v>
      </c>
      <c r="M669" s="10">
        <f t="shared" si="41"/>
        <v>70.08</v>
      </c>
    </row>
    <row r="670" spans="1:13" x14ac:dyDescent="0.2">
      <c r="A670" s="1">
        <v>29861</v>
      </c>
      <c r="B670" s="2">
        <v>41024</v>
      </c>
      <c r="C670" s="1" t="s">
        <v>12</v>
      </c>
      <c r="D670" s="1">
        <v>11</v>
      </c>
      <c r="E670" s="4" t="str">
        <f t="shared" si="40"/>
        <v>Small</v>
      </c>
      <c r="F670" s="4" t="str">
        <f>VLOOKUP(D670, lookup!$A$3:$B$12, 2, TRUE)</f>
        <v>Small</v>
      </c>
      <c r="G670" s="1">
        <v>35.17</v>
      </c>
      <c r="H670" s="4" t="str">
        <f t="shared" si="42"/>
        <v>No Discount</v>
      </c>
      <c r="I670" s="4">
        <f>IFERROR((Table2[[#This Row],[Sales]]-(Table2[[#This Row],[Sales]]*H670)), Table2[[#This Row],[Sales]])</f>
        <v>35.17</v>
      </c>
      <c r="J670" s="4">
        <f t="shared" si="43"/>
        <v>35.17</v>
      </c>
      <c r="K670" s="1" t="s">
        <v>10</v>
      </c>
      <c r="L670" s="1">
        <v>0.99</v>
      </c>
      <c r="M670" s="10">
        <f t="shared" si="41"/>
        <v>35.17</v>
      </c>
    </row>
    <row r="671" spans="1:13" x14ac:dyDescent="0.2">
      <c r="A671" s="1">
        <v>52999</v>
      </c>
      <c r="B671" s="2">
        <v>41024</v>
      </c>
      <c r="C671" s="1" t="s">
        <v>11</v>
      </c>
      <c r="D671" s="1">
        <v>39</v>
      </c>
      <c r="E671" s="4" t="str">
        <f t="shared" si="40"/>
        <v>Large</v>
      </c>
      <c r="F671" s="4" t="str">
        <f>VLOOKUP(D671, lookup!$A$3:$B$12, 2, TRUE)</f>
        <v>Extra Large</v>
      </c>
      <c r="G671" s="1">
        <v>343.05</v>
      </c>
      <c r="H671" s="4">
        <f t="shared" si="42"/>
        <v>0.01</v>
      </c>
      <c r="I671" s="4">
        <f>IFERROR((Table2[[#This Row],[Sales]]-(Table2[[#This Row],[Sales]]*H671)), Table2[[#This Row],[Sales]])</f>
        <v>339.61950000000002</v>
      </c>
      <c r="J671" s="4">
        <f t="shared" si="43"/>
        <v>340.90000000000003</v>
      </c>
      <c r="K671" s="1" t="s">
        <v>10</v>
      </c>
      <c r="L671" s="1">
        <v>2.15</v>
      </c>
      <c r="M671" s="10">
        <f t="shared" si="41"/>
        <v>343.05</v>
      </c>
    </row>
    <row r="672" spans="1:13" x14ac:dyDescent="0.2">
      <c r="A672" s="1">
        <v>21573</v>
      </c>
      <c r="B672" s="2">
        <v>41024</v>
      </c>
      <c r="C672" s="1" t="s">
        <v>12</v>
      </c>
      <c r="D672" s="1">
        <v>3</v>
      </c>
      <c r="E672" s="4" t="str">
        <f t="shared" si="40"/>
        <v>Small</v>
      </c>
      <c r="F672" s="4" t="str">
        <f>VLOOKUP(D672, lookup!$A$3:$B$12, 2, TRUE)</f>
        <v>Mini</v>
      </c>
      <c r="G672" s="1">
        <v>234.768</v>
      </c>
      <c r="H672" s="4" t="str">
        <f t="shared" si="42"/>
        <v>No Discount</v>
      </c>
      <c r="I672" s="4">
        <f>IFERROR((Table2[[#This Row],[Sales]]-(Table2[[#This Row],[Sales]]*H672)), Table2[[#This Row],[Sales]])</f>
        <v>234.768</v>
      </c>
      <c r="J672" s="4">
        <f t="shared" si="43"/>
        <v>234.768</v>
      </c>
      <c r="K672" s="1" t="s">
        <v>13</v>
      </c>
      <c r="L672" s="1">
        <v>89.3</v>
      </c>
      <c r="M672" s="10">
        <f t="shared" si="41"/>
        <v>234.768</v>
      </c>
    </row>
    <row r="673" spans="1:13" x14ac:dyDescent="0.2">
      <c r="A673" s="1">
        <v>21573</v>
      </c>
      <c r="B673" s="2">
        <v>41024</v>
      </c>
      <c r="C673" s="1" t="s">
        <v>12</v>
      </c>
      <c r="D673" s="1">
        <v>31</v>
      </c>
      <c r="E673" s="4" t="str">
        <f t="shared" si="40"/>
        <v>Large</v>
      </c>
      <c r="F673" s="4" t="str">
        <f>VLOOKUP(D673, lookup!$A$3:$B$12, 2, TRUE)</f>
        <v>Large</v>
      </c>
      <c r="G673" s="1">
        <v>96.23</v>
      </c>
      <c r="H673" s="4">
        <f t="shared" si="42"/>
        <v>0.01</v>
      </c>
      <c r="I673" s="4">
        <f>IFERROR((Table2[[#This Row],[Sales]]-(Table2[[#This Row],[Sales]]*H673)), Table2[[#This Row],[Sales]])</f>
        <v>95.267700000000005</v>
      </c>
      <c r="J673" s="4">
        <f t="shared" si="43"/>
        <v>96.23</v>
      </c>
      <c r="K673" s="1" t="s">
        <v>10</v>
      </c>
      <c r="L673" s="1">
        <v>0.99</v>
      </c>
      <c r="M673" s="10">
        <f t="shared" si="41"/>
        <v>96.23</v>
      </c>
    </row>
    <row r="674" spans="1:13" x14ac:dyDescent="0.2">
      <c r="A674" s="1">
        <v>42246</v>
      </c>
      <c r="B674" s="2">
        <v>41025</v>
      </c>
      <c r="C674" s="1" t="s">
        <v>11</v>
      </c>
      <c r="D674" s="1">
        <v>40</v>
      </c>
      <c r="E674" s="4" t="str">
        <f t="shared" si="40"/>
        <v>Large</v>
      </c>
      <c r="F674" s="4" t="str">
        <f>VLOOKUP(D674, lookup!$A$3:$B$12, 2, TRUE)</f>
        <v>Extra Large</v>
      </c>
      <c r="G674" s="1">
        <v>3060.37</v>
      </c>
      <c r="H674" s="4">
        <f t="shared" si="42"/>
        <v>0.01</v>
      </c>
      <c r="I674" s="4">
        <f>IFERROR((Table2[[#This Row],[Sales]]-(Table2[[#This Row],[Sales]]*H674)), Table2[[#This Row],[Sales]])</f>
        <v>3029.7662999999998</v>
      </c>
      <c r="J674" s="4">
        <f t="shared" si="43"/>
        <v>3056.37</v>
      </c>
      <c r="K674" s="1" t="s">
        <v>10</v>
      </c>
      <c r="L674" s="1">
        <v>4</v>
      </c>
      <c r="M674" s="10">
        <f t="shared" si="41"/>
        <v>3060.37</v>
      </c>
    </row>
    <row r="675" spans="1:13" x14ac:dyDescent="0.2">
      <c r="A675" s="1">
        <v>42246</v>
      </c>
      <c r="B675" s="2">
        <v>41025</v>
      </c>
      <c r="C675" s="1" t="s">
        <v>11</v>
      </c>
      <c r="D675" s="1">
        <v>5</v>
      </c>
      <c r="E675" s="4" t="str">
        <f t="shared" si="40"/>
        <v>Small</v>
      </c>
      <c r="F675" s="4" t="str">
        <f>VLOOKUP(D675, lookup!$A$3:$B$12, 2, TRUE)</f>
        <v>Mini</v>
      </c>
      <c r="G675" s="1">
        <v>25.31</v>
      </c>
      <c r="H675" s="4" t="str">
        <f t="shared" si="42"/>
        <v>No Discount</v>
      </c>
      <c r="I675" s="4">
        <f>IFERROR((Table2[[#This Row],[Sales]]-(Table2[[#This Row],[Sales]]*H675)), Table2[[#This Row],[Sales]])</f>
        <v>25.31</v>
      </c>
      <c r="J675" s="4">
        <f t="shared" si="43"/>
        <v>25.31</v>
      </c>
      <c r="K675" s="1" t="s">
        <v>10</v>
      </c>
      <c r="L675" s="1">
        <v>0.71</v>
      </c>
      <c r="M675" s="10">
        <f t="shared" si="41"/>
        <v>25.31</v>
      </c>
    </row>
    <row r="676" spans="1:13" x14ac:dyDescent="0.2">
      <c r="A676" s="1">
        <v>30310</v>
      </c>
      <c r="B676" s="2">
        <v>41025</v>
      </c>
      <c r="C676" s="1" t="s">
        <v>14</v>
      </c>
      <c r="D676" s="1">
        <v>21</v>
      </c>
      <c r="E676" s="4" t="str">
        <f t="shared" si="40"/>
        <v>Medium</v>
      </c>
      <c r="F676" s="4" t="str">
        <f>VLOOKUP(D676, lookup!$A$3:$B$12, 2, TRUE)</f>
        <v>Medium</v>
      </c>
      <c r="G676" s="1">
        <v>2024.0284999999999</v>
      </c>
      <c r="H676" s="4" t="str">
        <f t="shared" si="42"/>
        <v>No Discount</v>
      </c>
      <c r="I676" s="4">
        <f>IFERROR((Table2[[#This Row],[Sales]]-(Table2[[#This Row],[Sales]]*H676)), Table2[[#This Row],[Sales]])</f>
        <v>2024.0284999999999</v>
      </c>
      <c r="J676" s="4">
        <f t="shared" si="43"/>
        <v>2024.0284999999999</v>
      </c>
      <c r="K676" s="1" t="s">
        <v>10</v>
      </c>
      <c r="L676" s="1">
        <v>8.8000000000000007</v>
      </c>
      <c r="M676" s="10">
        <f t="shared" si="41"/>
        <v>2024.0284999999999</v>
      </c>
    </row>
    <row r="677" spans="1:13" x14ac:dyDescent="0.2">
      <c r="A677" s="1">
        <v>48673</v>
      </c>
      <c r="B677" s="2">
        <v>41025</v>
      </c>
      <c r="C677" s="1" t="s">
        <v>11</v>
      </c>
      <c r="D677" s="1">
        <v>36</v>
      </c>
      <c r="E677" s="4" t="str">
        <f t="shared" si="40"/>
        <v>Large</v>
      </c>
      <c r="F677" s="4" t="str">
        <f>VLOOKUP(D677, lookup!$A$3:$B$12, 2, TRUE)</f>
        <v>Extra Large</v>
      </c>
      <c r="G677" s="1">
        <v>570.14</v>
      </c>
      <c r="H677" s="4">
        <f t="shared" si="42"/>
        <v>0.01</v>
      </c>
      <c r="I677" s="4">
        <f>IFERROR((Table2[[#This Row],[Sales]]-(Table2[[#This Row],[Sales]]*H677)), Table2[[#This Row],[Sales]])</f>
        <v>564.43859999999995</v>
      </c>
      <c r="J677" s="4">
        <f t="shared" si="43"/>
        <v>561.36</v>
      </c>
      <c r="K677" s="1" t="s">
        <v>10</v>
      </c>
      <c r="L677" s="1">
        <v>8.7799999999999994</v>
      </c>
      <c r="M677" s="10">
        <f t="shared" si="41"/>
        <v>570.14</v>
      </c>
    </row>
    <row r="678" spans="1:13" x14ac:dyDescent="0.2">
      <c r="A678" s="1">
        <v>15329</v>
      </c>
      <c r="B678" s="2">
        <v>41026</v>
      </c>
      <c r="C678" s="1" t="s">
        <v>9</v>
      </c>
      <c r="D678" s="1">
        <v>34</v>
      </c>
      <c r="E678" s="4" t="str">
        <f t="shared" si="40"/>
        <v>Large</v>
      </c>
      <c r="F678" s="4" t="str">
        <f>VLOOKUP(D678, lookup!$A$3:$B$12, 2, TRUE)</f>
        <v>Large</v>
      </c>
      <c r="G678" s="1">
        <v>1014.87</v>
      </c>
      <c r="H678" s="4">
        <f t="shared" si="42"/>
        <v>0.01</v>
      </c>
      <c r="I678" s="4">
        <f>IFERROR((Table2[[#This Row],[Sales]]-(Table2[[#This Row],[Sales]]*H678)), Table2[[#This Row],[Sales]])</f>
        <v>1004.7213</v>
      </c>
      <c r="J678" s="4">
        <f t="shared" si="43"/>
        <v>1014.87</v>
      </c>
      <c r="K678" s="1" t="s">
        <v>8</v>
      </c>
      <c r="L678" s="1">
        <v>1.99</v>
      </c>
      <c r="M678" s="10">
        <f t="shared" si="41"/>
        <v>1014.87</v>
      </c>
    </row>
    <row r="679" spans="1:13" x14ac:dyDescent="0.2">
      <c r="A679" s="1">
        <v>13892</v>
      </c>
      <c r="B679" s="2">
        <v>41026</v>
      </c>
      <c r="C679" s="1" t="s">
        <v>9</v>
      </c>
      <c r="D679" s="1">
        <v>47</v>
      </c>
      <c r="E679" s="4" t="str">
        <f t="shared" si="40"/>
        <v>Large</v>
      </c>
      <c r="F679" s="4" t="str">
        <f>VLOOKUP(D679, lookup!$A$3:$B$12, 2, TRUE)</f>
        <v>XXX Large</v>
      </c>
      <c r="G679" s="1">
        <v>1446.97</v>
      </c>
      <c r="H679" s="4">
        <f t="shared" si="42"/>
        <v>0.01</v>
      </c>
      <c r="I679" s="4">
        <f>IFERROR((Table2[[#This Row],[Sales]]-(Table2[[#This Row],[Sales]]*H679)), Table2[[#This Row],[Sales]])</f>
        <v>1432.5002999999999</v>
      </c>
      <c r="J679" s="4">
        <f t="shared" si="43"/>
        <v>1444.98</v>
      </c>
      <c r="K679" s="1" t="s">
        <v>10</v>
      </c>
      <c r="L679" s="1">
        <v>1.99</v>
      </c>
      <c r="M679" s="10">
        <f t="shared" si="41"/>
        <v>1446.97</v>
      </c>
    </row>
    <row r="680" spans="1:13" x14ac:dyDescent="0.2">
      <c r="A680" s="1">
        <v>33378</v>
      </c>
      <c r="B680" s="2">
        <v>41026</v>
      </c>
      <c r="C680" s="1" t="s">
        <v>9</v>
      </c>
      <c r="D680" s="1">
        <v>25</v>
      </c>
      <c r="E680" s="4" t="str">
        <f t="shared" si="40"/>
        <v>Medium</v>
      </c>
      <c r="F680" s="4" t="str">
        <f>VLOOKUP(D680, lookup!$A$3:$B$12, 2, TRUE)</f>
        <v>Medium</v>
      </c>
      <c r="G680" s="1">
        <v>945.36</v>
      </c>
      <c r="H680" s="4" t="str">
        <f t="shared" si="42"/>
        <v>No Discount</v>
      </c>
      <c r="I680" s="4">
        <f>IFERROR((Table2[[#This Row],[Sales]]-(Table2[[#This Row],[Sales]]*H680)), Table2[[#This Row],[Sales]])</f>
        <v>945.36</v>
      </c>
      <c r="J680" s="4">
        <f t="shared" si="43"/>
        <v>945.36</v>
      </c>
      <c r="K680" s="1" t="s">
        <v>10</v>
      </c>
      <c r="L680" s="1">
        <v>9.83</v>
      </c>
      <c r="M680" s="10">
        <f t="shared" si="41"/>
        <v>945.36</v>
      </c>
    </row>
    <row r="681" spans="1:13" x14ac:dyDescent="0.2">
      <c r="A681" s="1">
        <v>38498</v>
      </c>
      <c r="B681" s="2">
        <v>41026</v>
      </c>
      <c r="C681" s="1" t="s">
        <v>12</v>
      </c>
      <c r="D681" s="1">
        <v>1</v>
      </c>
      <c r="E681" s="4" t="str">
        <f t="shared" si="40"/>
        <v>Small</v>
      </c>
      <c r="F681" s="4" t="str">
        <f>VLOOKUP(D681, lookup!$A$3:$B$12, 2, TRUE)</f>
        <v>Mini</v>
      </c>
      <c r="G681" s="1">
        <v>43.9</v>
      </c>
      <c r="H681" s="4" t="str">
        <f t="shared" si="42"/>
        <v>No Discount</v>
      </c>
      <c r="I681" s="4">
        <f>IFERROR((Table2[[#This Row],[Sales]]-(Table2[[#This Row],[Sales]]*H681)), Table2[[#This Row],[Sales]])</f>
        <v>43.9</v>
      </c>
      <c r="J681" s="4">
        <f t="shared" si="43"/>
        <v>43.9</v>
      </c>
      <c r="K681" s="1" t="s">
        <v>10</v>
      </c>
      <c r="L681" s="1">
        <v>4.2699999999999996</v>
      </c>
      <c r="M681" s="10">
        <f t="shared" si="41"/>
        <v>43.9</v>
      </c>
    </row>
    <row r="682" spans="1:13" x14ac:dyDescent="0.2">
      <c r="A682" s="1">
        <v>38498</v>
      </c>
      <c r="B682" s="2">
        <v>41026</v>
      </c>
      <c r="C682" s="1" t="s">
        <v>12</v>
      </c>
      <c r="D682" s="1">
        <v>30</v>
      </c>
      <c r="E682" s="4" t="str">
        <f t="shared" si="40"/>
        <v>Large</v>
      </c>
      <c r="F682" s="4" t="str">
        <f>VLOOKUP(D682, lookup!$A$3:$B$12, 2, TRUE)</f>
        <v>Medium-Large</v>
      </c>
      <c r="G682" s="1">
        <v>3295.15</v>
      </c>
      <c r="H682" s="4" t="str">
        <f t="shared" si="42"/>
        <v>No Discount</v>
      </c>
      <c r="I682" s="4">
        <f>IFERROR((Table2[[#This Row],[Sales]]-(Table2[[#This Row],[Sales]]*H682)), Table2[[#This Row],[Sales]])</f>
        <v>3295.15</v>
      </c>
      <c r="J682" s="4">
        <f t="shared" si="43"/>
        <v>3295.15</v>
      </c>
      <c r="K682" s="1" t="s">
        <v>10</v>
      </c>
      <c r="L682" s="1">
        <v>1.99</v>
      </c>
      <c r="M682" s="10">
        <f t="shared" si="41"/>
        <v>3295.15</v>
      </c>
    </row>
    <row r="683" spans="1:13" x14ac:dyDescent="0.2">
      <c r="A683" s="1">
        <v>26912</v>
      </c>
      <c r="B683" s="2">
        <v>41026</v>
      </c>
      <c r="C683" s="1" t="s">
        <v>7</v>
      </c>
      <c r="D683" s="1">
        <v>18</v>
      </c>
      <c r="E683" s="4" t="str">
        <f t="shared" si="40"/>
        <v>Medium</v>
      </c>
      <c r="F683" s="4" t="str">
        <f>VLOOKUP(D683, lookup!$A$3:$B$12, 2, TRUE)</f>
        <v>Small-Medium</v>
      </c>
      <c r="G683" s="1">
        <v>3136.2024999999999</v>
      </c>
      <c r="H683" s="4" t="str">
        <f t="shared" si="42"/>
        <v>No Discount</v>
      </c>
      <c r="I683" s="4">
        <f>IFERROR((Table2[[#This Row],[Sales]]-(Table2[[#This Row],[Sales]]*H683)), Table2[[#This Row],[Sales]])</f>
        <v>3136.2024999999999</v>
      </c>
      <c r="J683" s="4">
        <f t="shared" si="43"/>
        <v>3136.2024999999999</v>
      </c>
      <c r="K683" s="1" t="s">
        <v>10</v>
      </c>
      <c r="L683" s="1">
        <v>5.26</v>
      </c>
      <c r="M683" s="10">
        <f t="shared" si="41"/>
        <v>3136.2024999999999</v>
      </c>
    </row>
    <row r="684" spans="1:13" x14ac:dyDescent="0.2">
      <c r="A684" s="1">
        <v>33670</v>
      </c>
      <c r="B684" s="2">
        <v>41026</v>
      </c>
      <c r="C684" s="1" t="s">
        <v>9</v>
      </c>
      <c r="D684" s="1">
        <v>4</v>
      </c>
      <c r="E684" s="4" t="str">
        <f t="shared" si="40"/>
        <v>Small</v>
      </c>
      <c r="F684" s="4" t="str">
        <f>VLOOKUP(D684, lookup!$A$3:$B$12, 2, TRUE)</f>
        <v>Mini</v>
      </c>
      <c r="G684" s="1">
        <v>17.329999999999998</v>
      </c>
      <c r="H684" s="4" t="str">
        <f t="shared" si="42"/>
        <v>No Discount</v>
      </c>
      <c r="I684" s="4">
        <f>IFERROR((Table2[[#This Row],[Sales]]-(Table2[[#This Row],[Sales]]*H684)), Table2[[#This Row],[Sales]])</f>
        <v>17.329999999999998</v>
      </c>
      <c r="J684" s="4">
        <f t="shared" si="43"/>
        <v>17.329999999999998</v>
      </c>
      <c r="K684" s="1" t="s">
        <v>10</v>
      </c>
      <c r="L684" s="1">
        <v>5</v>
      </c>
      <c r="M684" s="10">
        <f t="shared" si="41"/>
        <v>17.329999999999998</v>
      </c>
    </row>
    <row r="685" spans="1:13" x14ac:dyDescent="0.2">
      <c r="A685" s="1">
        <v>46337</v>
      </c>
      <c r="B685" s="2">
        <v>41026</v>
      </c>
      <c r="C685" s="1" t="s">
        <v>7</v>
      </c>
      <c r="D685" s="1">
        <v>34</v>
      </c>
      <c r="E685" s="4" t="str">
        <f t="shared" si="40"/>
        <v>Large</v>
      </c>
      <c r="F685" s="4" t="str">
        <f>VLOOKUP(D685, lookup!$A$3:$B$12, 2, TRUE)</f>
        <v>Large</v>
      </c>
      <c r="G685" s="1">
        <v>61.45</v>
      </c>
      <c r="H685" s="4">
        <f t="shared" si="42"/>
        <v>0.01</v>
      </c>
      <c r="I685" s="4">
        <f>IFERROR((Table2[[#This Row],[Sales]]-(Table2[[#This Row],[Sales]]*H685)), Table2[[#This Row],[Sales]])</f>
        <v>60.835500000000003</v>
      </c>
      <c r="J685" s="4">
        <f t="shared" si="43"/>
        <v>61.45</v>
      </c>
      <c r="K685" s="1" t="s">
        <v>10</v>
      </c>
      <c r="L685" s="1">
        <v>0.7</v>
      </c>
      <c r="M685" s="10">
        <f t="shared" si="41"/>
        <v>61.45</v>
      </c>
    </row>
    <row r="686" spans="1:13" x14ac:dyDescent="0.2">
      <c r="A686" s="1">
        <v>26912</v>
      </c>
      <c r="B686" s="2">
        <v>41026</v>
      </c>
      <c r="C686" s="1" t="s">
        <v>7</v>
      </c>
      <c r="D686" s="1">
        <v>21</v>
      </c>
      <c r="E686" s="4" t="str">
        <f t="shared" si="40"/>
        <v>Medium</v>
      </c>
      <c r="F686" s="4" t="str">
        <f>VLOOKUP(D686, lookup!$A$3:$B$12, 2, TRUE)</f>
        <v>Medium</v>
      </c>
      <c r="G686" s="1">
        <v>1090.1099999999999</v>
      </c>
      <c r="H686" s="4" t="str">
        <f t="shared" si="42"/>
        <v>No Discount</v>
      </c>
      <c r="I686" s="4">
        <f>IFERROR((Table2[[#This Row],[Sales]]-(Table2[[#This Row],[Sales]]*H686)), Table2[[#This Row],[Sales]])</f>
        <v>1090.1099999999999</v>
      </c>
      <c r="J686" s="4">
        <f t="shared" si="43"/>
        <v>1090.1099999999999</v>
      </c>
      <c r="K686" s="1" t="s">
        <v>10</v>
      </c>
      <c r="L686" s="1">
        <v>5.5</v>
      </c>
      <c r="M686" s="10">
        <f t="shared" si="41"/>
        <v>1090.1099999999999</v>
      </c>
    </row>
    <row r="687" spans="1:13" x14ac:dyDescent="0.2">
      <c r="A687" s="1">
        <v>33670</v>
      </c>
      <c r="B687" s="2">
        <v>41026</v>
      </c>
      <c r="C687" s="1" t="s">
        <v>9</v>
      </c>
      <c r="D687" s="1">
        <v>50</v>
      </c>
      <c r="E687" s="4" t="str">
        <f t="shared" si="40"/>
        <v>Large</v>
      </c>
      <c r="F687" s="4" t="str">
        <f>VLOOKUP(D687, lookup!$A$3:$B$12, 2, TRUE)</f>
        <v>XXX Large</v>
      </c>
      <c r="G687" s="1">
        <v>207.54</v>
      </c>
      <c r="H687" s="4">
        <f t="shared" si="42"/>
        <v>0.01</v>
      </c>
      <c r="I687" s="4">
        <f>IFERROR((Table2[[#This Row],[Sales]]-(Table2[[#This Row],[Sales]]*H687)), Table2[[#This Row],[Sales]])</f>
        <v>205.46459999999999</v>
      </c>
      <c r="J687" s="4">
        <f t="shared" si="43"/>
        <v>206.31</v>
      </c>
      <c r="K687" s="1" t="s">
        <v>10</v>
      </c>
      <c r="L687" s="1">
        <v>1.23</v>
      </c>
      <c r="M687" s="10">
        <f t="shared" si="41"/>
        <v>207.54</v>
      </c>
    </row>
    <row r="688" spans="1:13" x14ac:dyDescent="0.2">
      <c r="A688" s="1">
        <v>33159</v>
      </c>
      <c r="B688" s="2">
        <v>41026</v>
      </c>
      <c r="C688" s="1" t="s">
        <v>14</v>
      </c>
      <c r="D688" s="1">
        <v>3</v>
      </c>
      <c r="E688" s="4" t="str">
        <f t="shared" si="40"/>
        <v>Small</v>
      </c>
      <c r="F688" s="4" t="str">
        <f>VLOOKUP(D688, lookup!$A$3:$B$12, 2, TRUE)</f>
        <v>Mini</v>
      </c>
      <c r="G688" s="1">
        <v>56.695</v>
      </c>
      <c r="H688" s="4" t="str">
        <f t="shared" si="42"/>
        <v>No Discount</v>
      </c>
      <c r="I688" s="4">
        <f>IFERROR((Table2[[#This Row],[Sales]]-(Table2[[#This Row],[Sales]]*H688)), Table2[[#This Row],[Sales]])</f>
        <v>56.695</v>
      </c>
      <c r="J688" s="4">
        <f t="shared" si="43"/>
        <v>56.695</v>
      </c>
      <c r="K688" s="1" t="s">
        <v>10</v>
      </c>
      <c r="L688" s="1">
        <v>0.99</v>
      </c>
      <c r="M688" s="10">
        <f t="shared" si="41"/>
        <v>56.695</v>
      </c>
    </row>
    <row r="689" spans="1:13" x14ac:dyDescent="0.2">
      <c r="A689" s="1">
        <v>22497</v>
      </c>
      <c r="B689" s="2">
        <v>41027</v>
      </c>
      <c r="C689" s="1" t="s">
        <v>14</v>
      </c>
      <c r="D689" s="1">
        <v>37</v>
      </c>
      <c r="E689" s="4" t="str">
        <f t="shared" si="40"/>
        <v>Large</v>
      </c>
      <c r="F689" s="4" t="str">
        <f>VLOOKUP(D689, lookup!$A$3:$B$12, 2, TRUE)</f>
        <v>Extra Large</v>
      </c>
      <c r="G689" s="1">
        <v>3259.25</v>
      </c>
      <c r="H689" s="4">
        <f t="shared" si="42"/>
        <v>0.01</v>
      </c>
      <c r="I689" s="4">
        <f>IFERROR((Table2[[#This Row],[Sales]]-(Table2[[#This Row],[Sales]]*H689)), Table2[[#This Row],[Sales]])</f>
        <v>3226.6574999999998</v>
      </c>
      <c r="J689" s="4">
        <f t="shared" si="43"/>
        <v>3231.25</v>
      </c>
      <c r="K689" s="1" t="s">
        <v>13</v>
      </c>
      <c r="L689" s="1">
        <v>28</v>
      </c>
      <c r="M689" s="10">
        <f t="shared" si="41"/>
        <v>3231.25</v>
      </c>
    </row>
    <row r="690" spans="1:13" x14ac:dyDescent="0.2">
      <c r="A690" s="1">
        <v>21860</v>
      </c>
      <c r="B690" s="2">
        <v>41027</v>
      </c>
      <c r="C690" s="1" t="s">
        <v>12</v>
      </c>
      <c r="D690" s="1">
        <v>9</v>
      </c>
      <c r="E690" s="4" t="str">
        <f t="shared" si="40"/>
        <v>Small</v>
      </c>
      <c r="F690" s="4" t="str">
        <f>VLOOKUP(D690, lookup!$A$3:$B$12, 2, TRUE)</f>
        <v>Extra Small</v>
      </c>
      <c r="G690" s="1">
        <v>73.7</v>
      </c>
      <c r="H690" s="4" t="str">
        <f t="shared" si="42"/>
        <v>No Discount</v>
      </c>
      <c r="I690" s="4">
        <f>IFERROR((Table2[[#This Row],[Sales]]-(Table2[[#This Row],[Sales]]*H690)), Table2[[#This Row],[Sales]])</f>
        <v>73.7</v>
      </c>
      <c r="J690" s="4">
        <f t="shared" si="43"/>
        <v>73.7</v>
      </c>
      <c r="K690" s="1" t="s">
        <v>8</v>
      </c>
      <c r="L690" s="1">
        <v>4</v>
      </c>
      <c r="M690" s="10">
        <f t="shared" si="41"/>
        <v>73.7</v>
      </c>
    </row>
    <row r="691" spans="1:13" x14ac:dyDescent="0.2">
      <c r="A691" s="1">
        <v>30405</v>
      </c>
      <c r="B691" s="2">
        <v>41027</v>
      </c>
      <c r="C691" s="1" t="s">
        <v>7</v>
      </c>
      <c r="D691" s="1">
        <v>7</v>
      </c>
      <c r="E691" s="4" t="str">
        <f t="shared" si="40"/>
        <v>Small</v>
      </c>
      <c r="F691" s="4" t="str">
        <f>VLOOKUP(D691, lookup!$A$3:$B$12, 2, TRUE)</f>
        <v>Extra Small</v>
      </c>
      <c r="G691" s="1">
        <v>2789.03</v>
      </c>
      <c r="H691" s="4" t="str">
        <f t="shared" si="42"/>
        <v>No Discount</v>
      </c>
      <c r="I691" s="4">
        <f>IFERROR((Table2[[#This Row],[Sales]]-(Table2[[#This Row],[Sales]]*H691)), Table2[[#This Row],[Sales]])</f>
        <v>2789.03</v>
      </c>
      <c r="J691" s="4">
        <f t="shared" si="43"/>
        <v>2789.03</v>
      </c>
      <c r="K691" s="1" t="s">
        <v>13</v>
      </c>
      <c r="L691" s="1">
        <v>42.52</v>
      </c>
      <c r="M691" s="10">
        <f t="shared" si="41"/>
        <v>2789.03</v>
      </c>
    </row>
    <row r="692" spans="1:13" x14ac:dyDescent="0.2">
      <c r="A692" s="1">
        <v>5767</v>
      </c>
      <c r="B692" s="2">
        <v>41027</v>
      </c>
      <c r="C692" s="1" t="s">
        <v>9</v>
      </c>
      <c r="D692" s="1">
        <v>31</v>
      </c>
      <c r="E692" s="4" t="str">
        <f t="shared" si="40"/>
        <v>Large</v>
      </c>
      <c r="F692" s="4" t="str">
        <f>VLOOKUP(D692, lookup!$A$3:$B$12, 2, TRUE)</f>
        <v>Large</v>
      </c>
      <c r="G692" s="1">
        <v>2390.54</v>
      </c>
      <c r="H692" s="4">
        <f t="shared" si="42"/>
        <v>0.01</v>
      </c>
      <c r="I692" s="4">
        <f>IFERROR((Table2[[#This Row],[Sales]]-(Table2[[#This Row],[Sales]]*H692)), Table2[[#This Row],[Sales]])</f>
        <v>2366.6345999999999</v>
      </c>
      <c r="J692" s="4">
        <f t="shared" si="43"/>
        <v>2390.54</v>
      </c>
      <c r="K692" s="1" t="s">
        <v>10</v>
      </c>
      <c r="L692" s="1">
        <v>5.5</v>
      </c>
      <c r="M692" s="10">
        <f t="shared" si="41"/>
        <v>2390.54</v>
      </c>
    </row>
    <row r="693" spans="1:13" x14ac:dyDescent="0.2">
      <c r="A693" s="1">
        <v>26982</v>
      </c>
      <c r="B693" s="2">
        <v>41027</v>
      </c>
      <c r="C693" s="1" t="s">
        <v>11</v>
      </c>
      <c r="D693" s="1">
        <v>37</v>
      </c>
      <c r="E693" s="4" t="str">
        <f t="shared" si="40"/>
        <v>Large</v>
      </c>
      <c r="F693" s="4" t="str">
        <f>VLOOKUP(D693, lookup!$A$3:$B$12, 2, TRUE)</f>
        <v>Extra Large</v>
      </c>
      <c r="G693" s="1">
        <v>1984.61</v>
      </c>
      <c r="H693" s="4">
        <f t="shared" si="42"/>
        <v>0.01</v>
      </c>
      <c r="I693" s="4">
        <f>IFERROR((Table2[[#This Row],[Sales]]-(Table2[[#This Row],[Sales]]*H693)), Table2[[#This Row],[Sales]])</f>
        <v>1964.7638999999999</v>
      </c>
      <c r="J693" s="4">
        <f t="shared" si="43"/>
        <v>1970.31</v>
      </c>
      <c r="K693" s="1" t="s">
        <v>8</v>
      </c>
      <c r="L693" s="1">
        <v>14.3</v>
      </c>
      <c r="M693" s="10">
        <f t="shared" si="41"/>
        <v>1984.61</v>
      </c>
    </row>
    <row r="694" spans="1:13" x14ac:dyDescent="0.2">
      <c r="A694" s="1">
        <v>5767</v>
      </c>
      <c r="B694" s="2">
        <v>41027</v>
      </c>
      <c r="C694" s="1" t="s">
        <v>9</v>
      </c>
      <c r="D694" s="1">
        <v>36</v>
      </c>
      <c r="E694" s="4" t="str">
        <f t="shared" si="40"/>
        <v>Large</v>
      </c>
      <c r="F694" s="4" t="str">
        <f>VLOOKUP(D694, lookup!$A$3:$B$12, 2, TRUE)</f>
        <v>Extra Large</v>
      </c>
      <c r="G694" s="1">
        <v>163.54</v>
      </c>
      <c r="H694" s="4">
        <f t="shared" si="42"/>
        <v>0.01</v>
      </c>
      <c r="I694" s="4">
        <f>IFERROR((Table2[[#This Row],[Sales]]-(Table2[[#This Row],[Sales]]*H694)), Table2[[#This Row],[Sales]])</f>
        <v>161.90459999999999</v>
      </c>
      <c r="J694" s="4">
        <f t="shared" si="43"/>
        <v>158.5</v>
      </c>
      <c r="K694" s="1" t="s">
        <v>8</v>
      </c>
      <c r="L694" s="1">
        <v>5.04</v>
      </c>
      <c r="M694" s="10">
        <f t="shared" si="41"/>
        <v>163.54</v>
      </c>
    </row>
    <row r="695" spans="1:13" x14ac:dyDescent="0.2">
      <c r="A695" s="1">
        <v>38279</v>
      </c>
      <c r="B695" s="2">
        <v>41028</v>
      </c>
      <c r="C695" s="1" t="s">
        <v>14</v>
      </c>
      <c r="D695" s="1">
        <v>1</v>
      </c>
      <c r="E695" s="4" t="str">
        <f t="shared" si="40"/>
        <v>Small</v>
      </c>
      <c r="F695" s="4" t="str">
        <f>VLOOKUP(D695, lookup!$A$3:$B$12, 2, TRUE)</f>
        <v>Mini</v>
      </c>
      <c r="G695" s="1">
        <v>11.64</v>
      </c>
      <c r="H695" s="4" t="str">
        <f t="shared" si="42"/>
        <v>No Discount</v>
      </c>
      <c r="I695" s="4">
        <f>IFERROR((Table2[[#This Row],[Sales]]-(Table2[[#This Row],[Sales]]*H695)), Table2[[#This Row],[Sales]])</f>
        <v>11.64</v>
      </c>
      <c r="J695" s="4">
        <f t="shared" si="43"/>
        <v>11.64</v>
      </c>
      <c r="K695" s="1" t="s">
        <v>10</v>
      </c>
      <c r="L695" s="1">
        <v>4</v>
      </c>
      <c r="M695" s="10">
        <f t="shared" si="41"/>
        <v>11.64</v>
      </c>
    </row>
    <row r="696" spans="1:13" x14ac:dyDescent="0.2">
      <c r="A696" s="1">
        <v>28742</v>
      </c>
      <c r="B696" s="2">
        <v>41028</v>
      </c>
      <c r="C696" s="1" t="s">
        <v>7</v>
      </c>
      <c r="D696" s="1">
        <v>35</v>
      </c>
      <c r="E696" s="4" t="str">
        <f t="shared" si="40"/>
        <v>Large</v>
      </c>
      <c r="F696" s="4" t="str">
        <f>VLOOKUP(D696, lookup!$A$3:$B$12, 2, TRUE)</f>
        <v>Large</v>
      </c>
      <c r="G696" s="1">
        <v>587.91999999999996</v>
      </c>
      <c r="H696" s="4">
        <f t="shared" si="42"/>
        <v>0.01</v>
      </c>
      <c r="I696" s="4">
        <f>IFERROR((Table2[[#This Row],[Sales]]-(Table2[[#This Row],[Sales]]*H696)), Table2[[#This Row],[Sales]])</f>
        <v>582.04079999999999</v>
      </c>
      <c r="J696" s="4">
        <f t="shared" si="43"/>
        <v>587.91999999999996</v>
      </c>
      <c r="K696" s="1" t="s">
        <v>10</v>
      </c>
      <c r="L696" s="1">
        <v>6.25</v>
      </c>
      <c r="M696" s="10">
        <f t="shared" si="41"/>
        <v>587.91999999999996</v>
      </c>
    </row>
    <row r="697" spans="1:13" x14ac:dyDescent="0.2">
      <c r="A697" s="1">
        <v>36103</v>
      </c>
      <c r="B697" s="2">
        <v>41028</v>
      </c>
      <c r="C697" s="1" t="s">
        <v>12</v>
      </c>
      <c r="D697" s="1">
        <v>10</v>
      </c>
      <c r="E697" s="4" t="str">
        <f t="shared" si="40"/>
        <v>Small</v>
      </c>
      <c r="F697" s="4" t="str">
        <f>VLOOKUP(D697, lookup!$A$3:$B$12, 2, TRUE)</f>
        <v>Extra Small</v>
      </c>
      <c r="G697" s="1">
        <v>55.82</v>
      </c>
      <c r="H697" s="4" t="str">
        <f t="shared" si="42"/>
        <v>No Discount</v>
      </c>
      <c r="I697" s="4">
        <f>IFERROR((Table2[[#This Row],[Sales]]-(Table2[[#This Row],[Sales]]*H697)), Table2[[#This Row],[Sales]])</f>
        <v>55.82</v>
      </c>
      <c r="J697" s="4">
        <f t="shared" si="43"/>
        <v>55.82</v>
      </c>
      <c r="K697" s="1" t="s">
        <v>10</v>
      </c>
      <c r="L697" s="1">
        <v>5.72</v>
      </c>
      <c r="M697" s="10">
        <f t="shared" si="41"/>
        <v>55.82</v>
      </c>
    </row>
    <row r="698" spans="1:13" x14ac:dyDescent="0.2">
      <c r="A698" s="1">
        <v>34086</v>
      </c>
      <c r="B698" s="2">
        <v>41028</v>
      </c>
      <c r="C698" s="1" t="s">
        <v>9</v>
      </c>
      <c r="D698" s="1">
        <v>41</v>
      </c>
      <c r="E698" s="4" t="str">
        <f t="shared" si="40"/>
        <v>Large</v>
      </c>
      <c r="F698" s="4" t="str">
        <f>VLOOKUP(D698, lookup!$A$3:$B$12, 2, TRUE)</f>
        <v>XX Large</v>
      </c>
      <c r="G698" s="1">
        <v>2251.9135000000001</v>
      </c>
      <c r="H698" s="4">
        <f t="shared" si="42"/>
        <v>0.01</v>
      </c>
      <c r="I698" s="4">
        <f>IFERROR((Table2[[#This Row],[Sales]]-(Table2[[#This Row],[Sales]]*H698)), Table2[[#This Row],[Sales]])</f>
        <v>2229.3943650000001</v>
      </c>
      <c r="J698" s="4">
        <f t="shared" si="43"/>
        <v>2249.4135000000001</v>
      </c>
      <c r="K698" s="1" t="s">
        <v>10</v>
      </c>
      <c r="L698" s="1">
        <v>2.5</v>
      </c>
      <c r="M698" s="10">
        <f t="shared" si="41"/>
        <v>2251.9135000000001</v>
      </c>
    </row>
    <row r="699" spans="1:13" x14ac:dyDescent="0.2">
      <c r="A699" s="1">
        <v>28742</v>
      </c>
      <c r="B699" s="2">
        <v>41028</v>
      </c>
      <c r="C699" s="1" t="s">
        <v>7</v>
      </c>
      <c r="D699" s="1">
        <v>7</v>
      </c>
      <c r="E699" s="4" t="str">
        <f t="shared" si="40"/>
        <v>Small</v>
      </c>
      <c r="F699" s="4" t="str">
        <f>VLOOKUP(D699, lookup!$A$3:$B$12, 2, TRUE)</f>
        <v>Extra Small</v>
      </c>
      <c r="G699" s="1">
        <v>2171.4639999999999</v>
      </c>
      <c r="H699" s="4" t="str">
        <f t="shared" si="42"/>
        <v>No Discount</v>
      </c>
      <c r="I699" s="4">
        <f>IFERROR((Table2[[#This Row],[Sales]]-(Table2[[#This Row],[Sales]]*H699)), Table2[[#This Row],[Sales]])</f>
        <v>2171.4639999999999</v>
      </c>
      <c r="J699" s="4">
        <f t="shared" si="43"/>
        <v>2171.4639999999999</v>
      </c>
      <c r="K699" s="1" t="s">
        <v>13</v>
      </c>
      <c r="L699" s="1">
        <v>85.63</v>
      </c>
      <c r="M699" s="10">
        <f t="shared" si="41"/>
        <v>2171.4639999999999</v>
      </c>
    </row>
    <row r="700" spans="1:13" x14ac:dyDescent="0.2">
      <c r="A700" s="1">
        <v>2691</v>
      </c>
      <c r="B700" s="2">
        <v>41028</v>
      </c>
      <c r="C700" s="1" t="s">
        <v>7</v>
      </c>
      <c r="D700" s="1">
        <v>14</v>
      </c>
      <c r="E700" s="4" t="str">
        <f t="shared" si="40"/>
        <v>Small</v>
      </c>
      <c r="F700" s="4" t="str">
        <f>VLOOKUP(D700, lookup!$A$3:$B$12, 2, TRUE)</f>
        <v>Small</v>
      </c>
      <c r="G700" s="1">
        <v>3363.14</v>
      </c>
      <c r="H700" s="4" t="str">
        <f t="shared" si="42"/>
        <v>No Discount</v>
      </c>
      <c r="I700" s="4">
        <f>IFERROR((Table2[[#This Row],[Sales]]-(Table2[[#This Row],[Sales]]*H700)), Table2[[#This Row],[Sales]])</f>
        <v>3363.14</v>
      </c>
      <c r="J700" s="4">
        <f t="shared" si="43"/>
        <v>3363.14</v>
      </c>
      <c r="K700" s="1" t="s">
        <v>13</v>
      </c>
      <c r="L700" s="1">
        <v>41.91</v>
      </c>
      <c r="M700" s="10">
        <f t="shared" si="41"/>
        <v>3363.14</v>
      </c>
    </row>
    <row r="701" spans="1:13" x14ac:dyDescent="0.2">
      <c r="A701" s="1">
        <v>24643</v>
      </c>
      <c r="B701" s="2">
        <v>41028</v>
      </c>
      <c r="C701" s="1" t="s">
        <v>14</v>
      </c>
      <c r="D701" s="1">
        <v>30</v>
      </c>
      <c r="E701" s="4" t="str">
        <f t="shared" si="40"/>
        <v>Large</v>
      </c>
      <c r="F701" s="4" t="str">
        <f>VLOOKUP(D701, lookup!$A$3:$B$12, 2, TRUE)</f>
        <v>Medium-Large</v>
      </c>
      <c r="G701" s="1">
        <v>2368.1680000000001</v>
      </c>
      <c r="H701" s="4" t="str">
        <f t="shared" si="42"/>
        <v>No Discount</v>
      </c>
      <c r="I701" s="4">
        <f>IFERROR((Table2[[#This Row],[Sales]]-(Table2[[#This Row],[Sales]]*H701)), Table2[[#This Row],[Sales]])</f>
        <v>2368.1680000000001</v>
      </c>
      <c r="J701" s="4">
        <f t="shared" si="43"/>
        <v>2368.1680000000001</v>
      </c>
      <c r="K701" s="1" t="s">
        <v>10</v>
      </c>
      <c r="L701" s="1">
        <v>1.25</v>
      </c>
      <c r="M701" s="10">
        <f t="shared" si="41"/>
        <v>2368.1680000000001</v>
      </c>
    </row>
    <row r="702" spans="1:13" x14ac:dyDescent="0.2">
      <c r="A702" s="1">
        <v>36103</v>
      </c>
      <c r="B702" s="2">
        <v>41028</v>
      </c>
      <c r="C702" s="1" t="s">
        <v>12</v>
      </c>
      <c r="D702" s="1">
        <v>45</v>
      </c>
      <c r="E702" s="4" t="str">
        <f t="shared" si="40"/>
        <v>Large</v>
      </c>
      <c r="F702" s="4" t="str">
        <f>VLOOKUP(D702, lookup!$A$3:$B$12, 2, TRUE)</f>
        <v>XX Large</v>
      </c>
      <c r="G702" s="1">
        <v>1335.316</v>
      </c>
      <c r="H702" s="4">
        <f t="shared" si="42"/>
        <v>0.01</v>
      </c>
      <c r="I702" s="4">
        <f>IFERROR((Table2[[#This Row],[Sales]]-(Table2[[#This Row],[Sales]]*H702)), Table2[[#This Row],[Sales]])</f>
        <v>1321.9628400000001</v>
      </c>
      <c r="J702" s="4">
        <f t="shared" si="43"/>
        <v>1334.326</v>
      </c>
      <c r="K702" s="1" t="s">
        <v>10</v>
      </c>
      <c r="L702" s="1">
        <v>0.99</v>
      </c>
      <c r="M702" s="10">
        <f t="shared" si="41"/>
        <v>1335.316</v>
      </c>
    </row>
    <row r="703" spans="1:13" x14ac:dyDescent="0.2">
      <c r="A703" s="1">
        <v>52519</v>
      </c>
      <c r="B703" s="2">
        <v>41028</v>
      </c>
      <c r="C703" s="1" t="s">
        <v>9</v>
      </c>
      <c r="D703" s="1">
        <v>6</v>
      </c>
      <c r="E703" s="4" t="str">
        <f t="shared" si="40"/>
        <v>Small</v>
      </c>
      <c r="F703" s="4" t="str">
        <f>VLOOKUP(D703, lookup!$A$3:$B$12, 2, TRUE)</f>
        <v>Extra Small</v>
      </c>
      <c r="G703" s="1">
        <v>120.38</v>
      </c>
      <c r="H703" s="4" t="str">
        <f t="shared" si="42"/>
        <v>No Discount</v>
      </c>
      <c r="I703" s="4">
        <f>IFERROR((Table2[[#This Row],[Sales]]-(Table2[[#This Row],[Sales]]*H703)), Table2[[#This Row],[Sales]])</f>
        <v>120.38</v>
      </c>
      <c r="J703" s="4">
        <f t="shared" si="43"/>
        <v>120.38</v>
      </c>
      <c r="K703" s="1" t="s">
        <v>10</v>
      </c>
      <c r="L703" s="1">
        <v>6.32</v>
      </c>
      <c r="M703" s="10">
        <f t="shared" si="41"/>
        <v>120.38</v>
      </c>
    </row>
    <row r="704" spans="1:13" x14ac:dyDescent="0.2">
      <c r="A704" s="1">
        <v>134</v>
      </c>
      <c r="B704" s="2">
        <v>41029</v>
      </c>
      <c r="C704" s="1" t="s">
        <v>11</v>
      </c>
      <c r="D704" s="1">
        <v>11</v>
      </c>
      <c r="E704" s="4" t="str">
        <f t="shared" si="40"/>
        <v>Small</v>
      </c>
      <c r="F704" s="4" t="str">
        <f>VLOOKUP(D704, lookup!$A$3:$B$12, 2, TRUE)</f>
        <v>Small</v>
      </c>
      <c r="G704" s="1">
        <v>1132.5999999999999</v>
      </c>
      <c r="H704" s="4" t="str">
        <f t="shared" si="42"/>
        <v>No Discount</v>
      </c>
      <c r="I704" s="4">
        <f>IFERROR((Table2[[#This Row],[Sales]]-(Table2[[#This Row],[Sales]]*H704)), Table2[[#This Row],[Sales]])</f>
        <v>1132.5999999999999</v>
      </c>
      <c r="J704" s="4">
        <f t="shared" si="43"/>
        <v>1132.5999999999999</v>
      </c>
      <c r="K704" s="1" t="s">
        <v>10</v>
      </c>
      <c r="L704" s="1">
        <v>35</v>
      </c>
      <c r="M704" s="10">
        <f t="shared" si="41"/>
        <v>1132.5999999999999</v>
      </c>
    </row>
    <row r="705" spans="1:13" x14ac:dyDescent="0.2">
      <c r="A705" s="1">
        <v>644</v>
      </c>
      <c r="B705" s="2">
        <v>41029</v>
      </c>
      <c r="C705" s="1" t="s">
        <v>12</v>
      </c>
      <c r="D705" s="1">
        <v>5</v>
      </c>
      <c r="E705" s="4" t="str">
        <f t="shared" si="40"/>
        <v>Small</v>
      </c>
      <c r="F705" s="4" t="str">
        <f>VLOOKUP(D705, lookup!$A$3:$B$12, 2, TRUE)</f>
        <v>Mini</v>
      </c>
      <c r="G705" s="1">
        <v>1679.58</v>
      </c>
      <c r="H705" s="4" t="str">
        <f t="shared" si="42"/>
        <v>No Discount</v>
      </c>
      <c r="I705" s="4">
        <f>IFERROR((Table2[[#This Row],[Sales]]-(Table2[[#This Row],[Sales]]*H705)), Table2[[#This Row],[Sales]])</f>
        <v>1679.58</v>
      </c>
      <c r="J705" s="4">
        <f t="shared" si="43"/>
        <v>1679.58</v>
      </c>
      <c r="K705" s="1" t="s">
        <v>13</v>
      </c>
      <c r="L705" s="1">
        <v>58.95</v>
      </c>
      <c r="M705" s="10">
        <f t="shared" si="41"/>
        <v>1679.58</v>
      </c>
    </row>
    <row r="706" spans="1:13" x14ac:dyDescent="0.2">
      <c r="A706" s="1">
        <v>9952</v>
      </c>
      <c r="B706" s="2">
        <v>41030</v>
      </c>
      <c r="C706" s="1" t="s">
        <v>9</v>
      </c>
      <c r="D706" s="1">
        <v>47</v>
      </c>
      <c r="E706" s="4" t="str">
        <f t="shared" ref="E706:E769" si="44">IF(D706&gt;=30, "Large", IF(D706&lt;=15, "Small","Medium"))</f>
        <v>Large</v>
      </c>
      <c r="F706" s="4" t="str">
        <f>VLOOKUP(D706, lookup!$A$3:$B$12, 2, TRUE)</f>
        <v>XXX Large</v>
      </c>
      <c r="G706" s="1">
        <v>7890.89</v>
      </c>
      <c r="H706" s="4">
        <f t="shared" si="42"/>
        <v>0.01</v>
      </c>
      <c r="I706" s="4">
        <f>IFERROR((Table2[[#This Row],[Sales]]-(Table2[[#This Row],[Sales]]*H706)), Table2[[#This Row],[Sales]])</f>
        <v>7811.9811</v>
      </c>
      <c r="J706" s="4">
        <f t="shared" si="43"/>
        <v>7855.89</v>
      </c>
      <c r="K706" s="1" t="s">
        <v>8</v>
      </c>
      <c r="L706" s="1">
        <v>35</v>
      </c>
      <c r="M706" s="10">
        <f t="shared" ref="M706:M769" si="45">IF(K706="Delivery Truck", J706, G706)</f>
        <v>7890.89</v>
      </c>
    </row>
    <row r="707" spans="1:13" x14ac:dyDescent="0.2">
      <c r="A707" s="1">
        <v>21410</v>
      </c>
      <c r="B707" s="2">
        <v>41030</v>
      </c>
      <c r="C707" s="1" t="s">
        <v>12</v>
      </c>
      <c r="D707" s="1">
        <v>16</v>
      </c>
      <c r="E707" s="4" t="str">
        <f t="shared" si="44"/>
        <v>Medium</v>
      </c>
      <c r="F707" s="4" t="str">
        <f>VLOOKUP(D707, lookup!$A$3:$B$12, 2, TRUE)</f>
        <v>Small-Medium</v>
      </c>
      <c r="G707" s="1">
        <v>2101.59</v>
      </c>
      <c r="H707" s="4" t="str">
        <f t="shared" ref="H707:H770" si="46">IF(OR(F707="Large",F707="Extra Large",F707="XX Large",F707="XXX Large"), 0.01, "No Discount")</f>
        <v>No Discount</v>
      </c>
      <c r="I707" s="4">
        <f>IFERROR((Table2[[#This Row],[Sales]]-(Table2[[#This Row],[Sales]]*H707)), Table2[[#This Row],[Sales]])</f>
        <v>2101.59</v>
      </c>
      <c r="J707" s="4">
        <f t="shared" ref="J707:J770" si="47">IF(OR(F707="XX Large", F707="XXX Large", F707="Extra Large"), G707-L707, G707)</f>
        <v>2101.59</v>
      </c>
      <c r="K707" s="1" t="s">
        <v>8</v>
      </c>
      <c r="L707" s="1">
        <v>24.49</v>
      </c>
      <c r="M707" s="10">
        <f t="shared" si="45"/>
        <v>2101.59</v>
      </c>
    </row>
    <row r="708" spans="1:13" x14ac:dyDescent="0.2">
      <c r="A708" s="1">
        <v>40131</v>
      </c>
      <c r="B708" s="2">
        <v>41031</v>
      </c>
      <c r="C708" s="1" t="s">
        <v>7</v>
      </c>
      <c r="D708" s="1">
        <v>24</v>
      </c>
      <c r="E708" s="4" t="str">
        <f t="shared" si="44"/>
        <v>Medium</v>
      </c>
      <c r="F708" s="4" t="str">
        <f>VLOOKUP(D708, lookup!$A$3:$B$12, 2, TRUE)</f>
        <v>Medium</v>
      </c>
      <c r="G708" s="1">
        <v>222.43</v>
      </c>
      <c r="H708" s="4" t="str">
        <f t="shared" si="46"/>
        <v>No Discount</v>
      </c>
      <c r="I708" s="4">
        <f>IFERROR((Table2[[#This Row],[Sales]]-(Table2[[#This Row],[Sales]]*H708)), Table2[[#This Row],[Sales]])</f>
        <v>222.43</v>
      </c>
      <c r="J708" s="4">
        <f t="shared" si="47"/>
        <v>222.43</v>
      </c>
      <c r="K708" s="1" t="s">
        <v>10</v>
      </c>
      <c r="L708" s="1">
        <v>9.86</v>
      </c>
      <c r="M708" s="10">
        <f t="shared" si="45"/>
        <v>222.43</v>
      </c>
    </row>
    <row r="709" spans="1:13" x14ac:dyDescent="0.2">
      <c r="A709" s="1">
        <v>54339</v>
      </c>
      <c r="B709" s="2">
        <v>41031</v>
      </c>
      <c r="C709" s="1" t="s">
        <v>7</v>
      </c>
      <c r="D709" s="1">
        <v>48</v>
      </c>
      <c r="E709" s="4" t="str">
        <f t="shared" si="44"/>
        <v>Large</v>
      </c>
      <c r="F709" s="4" t="str">
        <f>VLOOKUP(D709, lookup!$A$3:$B$12, 2, TRUE)</f>
        <v>XXX Large</v>
      </c>
      <c r="G709" s="1">
        <v>3005.74</v>
      </c>
      <c r="H709" s="4">
        <f t="shared" si="46"/>
        <v>0.01</v>
      </c>
      <c r="I709" s="4">
        <f>IFERROR((Table2[[#This Row],[Sales]]-(Table2[[#This Row],[Sales]]*H709)), Table2[[#This Row],[Sales]])</f>
        <v>2975.6825999999996</v>
      </c>
      <c r="J709" s="4">
        <f t="shared" si="47"/>
        <v>3001.75</v>
      </c>
      <c r="K709" s="1" t="s">
        <v>8</v>
      </c>
      <c r="L709" s="1">
        <v>3.99</v>
      </c>
      <c r="M709" s="10">
        <f t="shared" si="45"/>
        <v>3005.74</v>
      </c>
    </row>
    <row r="710" spans="1:13" x14ac:dyDescent="0.2">
      <c r="A710" s="1">
        <v>57093</v>
      </c>
      <c r="B710" s="2">
        <v>41031</v>
      </c>
      <c r="C710" s="1" t="s">
        <v>7</v>
      </c>
      <c r="D710" s="1">
        <v>47</v>
      </c>
      <c r="E710" s="4" t="str">
        <f t="shared" si="44"/>
        <v>Large</v>
      </c>
      <c r="F710" s="4" t="str">
        <f>VLOOKUP(D710, lookup!$A$3:$B$12, 2, TRUE)</f>
        <v>XXX Large</v>
      </c>
      <c r="G710" s="1">
        <v>744.64</v>
      </c>
      <c r="H710" s="4">
        <f t="shared" si="46"/>
        <v>0.01</v>
      </c>
      <c r="I710" s="4">
        <f>IFERROR((Table2[[#This Row],[Sales]]-(Table2[[#This Row],[Sales]]*H710)), Table2[[#This Row],[Sales]])</f>
        <v>737.19359999999995</v>
      </c>
      <c r="J710" s="4">
        <f t="shared" si="47"/>
        <v>739.23</v>
      </c>
      <c r="K710" s="1" t="s">
        <v>10</v>
      </c>
      <c r="L710" s="1">
        <v>5.41</v>
      </c>
      <c r="M710" s="10">
        <f t="shared" si="45"/>
        <v>744.64</v>
      </c>
    </row>
    <row r="711" spans="1:13" x14ac:dyDescent="0.2">
      <c r="A711" s="1">
        <v>54339</v>
      </c>
      <c r="B711" s="2">
        <v>41031</v>
      </c>
      <c r="C711" s="1" t="s">
        <v>7</v>
      </c>
      <c r="D711" s="1">
        <v>41</v>
      </c>
      <c r="E711" s="4" t="str">
        <f t="shared" si="44"/>
        <v>Large</v>
      </c>
      <c r="F711" s="4" t="str">
        <f>VLOOKUP(D711, lookup!$A$3:$B$12, 2, TRUE)</f>
        <v>XX Large</v>
      </c>
      <c r="G711" s="1">
        <v>2209.5155</v>
      </c>
      <c r="H711" s="4">
        <f t="shared" si="46"/>
        <v>0.01</v>
      </c>
      <c r="I711" s="4">
        <f>IFERROR((Table2[[#This Row],[Sales]]-(Table2[[#This Row],[Sales]]*H711)), Table2[[#This Row],[Sales]])</f>
        <v>2187.420345</v>
      </c>
      <c r="J711" s="4">
        <f t="shared" si="47"/>
        <v>2204.2055</v>
      </c>
      <c r="K711" s="1" t="s">
        <v>10</v>
      </c>
      <c r="L711" s="1">
        <v>5.31</v>
      </c>
      <c r="M711" s="10">
        <f t="shared" si="45"/>
        <v>2209.5155</v>
      </c>
    </row>
    <row r="712" spans="1:13" x14ac:dyDescent="0.2">
      <c r="A712" s="1">
        <v>3524</v>
      </c>
      <c r="B712" s="2">
        <v>41031</v>
      </c>
      <c r="C712" s="1" t="s">
        <v>9</v>
      </c>
      <c r="D712" s="1">
        <v>21</v>
      </c>
      <c r="E712" s="4" t="str">
        <f t="shared" si="44"/>
        <v>Medium</v>
      </c>
      <c r="F712" s="4" t="str">
        <f>VLOOKUP(D712, lookup!$A$3:$B$12, 2, TRUE)</f>
        <v>Medium</v>
      </c>
      <c r="G712" s="1">
        <v>427.32</v>
      </c>
      <c r="H712" s="4" t="str">
        <f t="shared" si="46"/>
        <v>No Discount</v>
      </c>
      <c r="I712" s="4">
        <f>IFERROR((Table2[[#This Row],[Sales]]-(Table2[[#This Row],[Sales]]*H712)), Table2[[#This Row],[Sales]])</f>
        <v>427.32</v>
      </c>
      <c r="J712" s="4">
        <f t="shared" si="47"/>
        <v>427.32</v>
      </c>
      <c r="K712" s="1" t="s">
        <v>10</v>
      </c>
      <c r="L712" s="1">
        <v>9.0299999999999994</v>
      </c>
      <c r="M712" s="10">
        <f t="shared" si="45"/>
        <v>427.32</v>
      </c>
    </row>
    <row r="713" spans="1:13" x14ac:dyDescent="0.2">
      <c r="A713" s="1">
        <v>57093</v>
      </c>
      <c r="B713" s="2">
        <v>41031</v>
      </c>
      <c r="C713" s="1" t="s">
        <v>7</v>
      </c>
      <c r="D713" s="1">
        <v>3</v>
      </c>
      <c r="E713" s="4" t="str">
        <f t="shared" si="44"/>
        <v>Small</v>
      </c>
      <c r="F713" s="4" t="str">
        <f>VLOOKUP(D713, lookup!$A$3:$B$12, 2, TRUE)</f>
        <v>Mini</v>
      </c>
      <c r="G713" s="1">
        <v>18.97</v>
      </c>
      <c r="H713" s="4" t="str">
        <f t="shared" si="46"/>
        <v>No Discount</v>
      </c>
      <c r="I713" s="4">
        <f>IFERROR((Table2[[#This Row],[Sales]]-(Table2[[#This Row],[Sales]]*H713)), Table2[[#This Row],[Sales]])</f>
        <v>18.97</v>
      </c>
      <c r="J713" s="4">
        <f t="shared" si="47"/>
        <v>18.97</v>
      </c>
      <c r="K713" s="1" t="s">
        <v>10</v>
      </c>
      <c r="L713" s="1">
        <v>2.99</v>
      </c>
      <c r="M713" s="10">
        <f t="shared" si="45"/>
        <v>18.97</v>
      </c>
    </row>
    <row r="714" spans="1:13" x14ac:dyDescent="0.2">
      <c r="A714" s="1">
        <v>51267</v>
      </c>
      <c r="B714" s="2">
        <v>41032</v>
      </c>
      <c r="C714" s="1" t="s">
        <v>7</v>
      </c>
      <c r="D714" s="1">
        <v>46</v>
      </c>
      <c r="E714" s="4" t="str">
        <f t="shared" si="44"/>
        <v>Large</v>
      </c>
      <c r="F714" s="4" t="str">
        <f>VLOOKUP(D714, lookup!$A$3:$B$12, 2, TRUE)</f>
        <v>XXX Large</v>
      </c>
      <c r="G714" s="1">
        <v>4394.78</v>
      </c>
      <c r="H714" s="4">
        <f t="shared" si="46"/>
        <v>0.01</v>
      </c>
      <c r="I714" s="4">
        <f>IFERROR((Table2[[#This Row],[Sales]]-(Table2[[#This Row],[Sales]]*H714)), Table2[[#This Row],[Sales]])</f>
        <v>4350.8321999999998</v>
      </c>
      <c r="J714" s="4">
        <f t="shared" si="47"/>
        <v>4358.9399999999996</v>
      </c>
      <c r="K714" s="1" t="s">
        <v>13</v>
      </c>
      <c r="L714" s="1">
        <v>35.840000000000003</v>
      </c>
      <c r="M714" s="10">
        <f t="shared" si="45"/>
        <v>4358.9399999999996</v>
      </c>
    </row>
    <row r="715" spans="1:13" x14ac:dyDescent="0.2">
      <c r="A715" s="1">
        <v>22951</v>
      </c>
      <c r="B715" s="2">
        <v>41032</v>
      </c>
      <c r="C715" s="1" t="s">
        <v>14</v>
      </c>
      <c r="D715" s="1">
        <v>24</v>
      </c>
      <c r="E715" s="4" t="str">
        <f t="shared" si="44"/>
        <v>Medium</v>
      </c>
      <c r="F715" s="4" t="str">
        <f>VLOOKUP(D715, lookup!$A$3:$B$12, 2, TRUE)</f>
        <v>Medium</v>
      </c>
      <c r="G715" s="1">
        <v>1304.0274999999999</v>
      </c>
      <c r="H715" s="4" t="str">
        <f t="shared" si="46"/>
        <v>No Discount</v>
      </c>
      <c r="I715" s="4">
        <f>IFERROR((Table2[[#This Row],[Sales]]-(Table2[[#This Row],[Sales]]*H715)), Table2[[#This Row],[Sales]])</f>
        <v>1304.0274999999999</v>
      </c>
      <c r="J715" s="4">
        <f t="shared" si="47"/>
        <v>1304.0274999999999</v>
      </c>
      <c r="K715" s="1" t="s">
        <v>10</v>
      </c>
      <c r="L715" s="1">
        <v>8.99</v>
      </c>
      <c r="M715" s="10">
        <f t="shared" si="45"/>
        <v>1304.0274999999999</v>
      </c>
    </row>
    <row r="716" spans="1:13" x14ac:dyDescent="0.2">
      <c r="A716" s="1">
        <v>7488</v>
      </c>
      <c r="B716" s="2">
        <v>41032</v>
      </c>
      <c r="C716" s="1" t="s">
        <v>12</v>
      </c>
      <c r="D716" s="1">
        <v>9</v>
      </c>
      <c r="E716" s="4" t="str">
        <f t="shared" si="44"/>
        <v>Small</v>
      </c>
      <c r="F716" s="4" t="str">
        <f>VLOOKUP(D716, lookup!$A$3:$B$12, 2, TRUE)</f>
        <v>Extra Small</v>
      </c>
      <c r="G716" s="1">
        <v>26.09</v>
      </c>
      <c r="H716" s="4" t="str">
        <f t="shared" si="46"/>
        <v>No Discount</v>
      </c>
      <c r="I716" s="4">
        <f>IFERROR((Table2[[#This Row],[Sales]]-(Table2[[#This Row],[Sales]]*H716)), Table2[[#This Row],[Sales]])</f>
        <v>26.09</v>
      </c>
      <c r="J716" s="4">
        <f t="shared" si="47"/>
        <v>26.09</v>
      </c>
      <c r="K716" s="1" t="s">
        <v>10</v>
      </c>
      <c r="L716" s="1">
        <v>0.93</v>
      </c>
      <c r="M716" s="10">
        <f t="shared" si="45"/>
        <v>26.09</v>
      </c>
    </row>
    <row r="717" spans="1:13" x14ac:dyDescent="0.2">
      <c r="A717" s="1">
        <v>30375</v>
      </c>
      <c r="B717" s="2">
        <v>41032</v>
      </c>
      <c r="C717" s="1" t="s">
        <v>7</v>
      </c>
      <c r="D717" s="1">
        <v>20</v>
      </c>
      <c r="E717" s="4" t="str">
        <f t="shared" si="44"/>
        <v>Medium</v>
      </c>
      <c r="F717" s="4" t="str">
        <f>VLOOKUP(D717, lookup!$A$3:$B$12, 2, TRUE)</f>
        <v>Small-Medium</v>
      </c>
      <c r="G717" s="1">
        <v>71.45</v>
      </c>
      <c r="H717" s="4" t="str">
        <f t="shared" si="46"/>
        <v>No Discount</v>
      </c>
      <c r="I717" s="4">
        <f>IFERROR((Table2[[#This Row],[Sales]]-(Table2[[#This Row],[Sales]]*H717)), Table2[[#This Row],[Sales]])</f>
        <v>71.45</v>
      </c>
      <c r="J717" s="4">
        <f t="shared" si="47"/>
        <v>71.45</v>
      </c>
      <c r="K717" s="1" t="s">
        <v>10</v>
      </c>
      <c r="L717" s="1">
        <v>6.27</v>
      </c>
      <c r="M717" s="10">
        <f t="shared" si="45"/>
        <v>71.45</v>
      </c>
    </row>
    <row r="718" spans="1:13" x14ac:dyDescent="0.2">
      <c r="A718" s="1">
        <v>18917</v>
      </c>
      <c r="B718" s="2">
        <v>41032</v>
      </c>
      <c r="C718" s="1" t="s">
        <v>12</v>
      </c>
      <c r="D718" s="1">
        <v>14</v>
      </c>
      <c r="E718" s="4" t="str">
        <f t="shared" si="44"/>
        <v>Small</v>
      </c>
      <c r="F718" s="4" t="str">
        <f>VLOOKUP(D718, lookup!$A$3:$B$12, 2, TRUE)</f>
        <v>Small</v>
      </c>
      <c r="G718" s="1">
        <v>28.82</v>
      </c>
      <c r="H718" s="4" t="str">
        <f t="shared" si="46"/>
        <v>No Discount</v>
      </c>
      <c r="I718" s="4">
        <f>IFERROR((Table2[[#This Row],[Sales]]-(Table2[[#This Row],[Sales]]*H718)), Table2[[#This Row],[Sales]])</f>
        <v>28.82</v>
      </c>
      <c r="J718" s="4">
        <f t="shared" si="47"/>
        <v>28.82</v>
      </c>
      <c r="K718" s="1" t="s">
        <v>10</v>
      </c>
      <c r="L718" s="1">
        <v>1.49</v>
      </c>
      <c r="M718" s="10">
        <f t="shared" si="45"/>
        <v>28.82</v>
      </c>
    </row>
    <row r="719" spans="1:13" x14ac:dyDescent="0.2">
      <c r="A719" s="1">
        <v>55749</v>
      </c>
      <c r="B719" s="2">
        <v>41032</v>
      </c>
      <c r="C719" s="1" t="s">
        <v>12</v>
      </c>
      <c r="D719" s="1">
        <v>42</v>
      </c>
      <c r="E719" s="4" t="str">
        <f t="shared" si="44"/>
        <v>Large</v>
      </c>
      <c r="F719" s="4" t="str">
        <f>VLOOKUP(D719, lookup!$A$3:$B$12, 2, TRUE)</f>
        <v>XX Large</v>
      </c>
      <c r="G719" s="1">
        <v>364.8</v>
      </c>
      <c r="H719" s="4">
        <f t="shared" si="46"/>
        <v>0.01</v>
      </c>
      <c r="I719" s="4">
        <f>IFERROR((Table2[[#This Row],[Sales]]-(Table2[[#This Row],[Sales]]*H719)), Table2[[#This Row],[Sales]])</f>
        <v>361.15199999999999</v>
      </c>
      <c r="J719" s="4">
        <f t="shared" si="47"/>
        <v>363.41</v>
      </c>
      <c r="K719" s="1" t="s">
        <v>10</v>
      </c>
      <c r="L719" s="1">
        <v>1.39</v>
      </c>
      <c r="M719" s="10">
        <f t="shared" si="45"/>
        <v>364.8</v>
      </c>
    </row>
    <row r="720" spans="1:13" x14ac:dyDescent="0.2">
      <c r="A720" s="1">
        <v>8833</v>
      </c>
      <c r="B720" s="2">
        <v>41033</v>
      </c>
      <c r="C720" s="1" t="s">
        <v>7</v>
      </c>
      <c r="D720" s="1">
        <v>40</v>
      </c>
      <c r="E720" s="4" t="str">
        <f t="shared" si="44"/>
        <v>Large</v>
      </c>
      <c r="F720" s="4" t="str">
        <f>VLOOKUP(D720, lookup!$A$3:$B$12, 2, TRUE)</f>
        <v>Extra Large</v>
      </c>
      <c r="G720" s="1">
        <v>3338.98</v>
      </c>
      <c r="H720" s="4">
        <f t="shared" si="46"/>
        <v>0.01</v>
      </c>
      <c r="I720" s="4">
        <f>IFERROR((Table2[[#This Row],[Sales]]-(Table2[[#This Row],[Sales]]*H720)), Table2[[#This Row],[Sales]])</f>
        <v>3305.5902000000001</v>
      </c>
      <c r="J720" s="4">
        <f t="shared" si="47"/>
        <v>3303.98</v>
      </c>
      <c r="K720" s="1" t="s">
        <v>10</v>
      </c>
      <c r="L720" s="1">
        <v>35</v>
      </c>
      <c r="M720" s="10">
        <f t="shared" si="45"/>
        <v>3338.98</v>
      </c>
    </row>
    <row r="721" spans="1:13" x14ac:dyDescent="0.2">
      <c r="A721" s="1">
        <v>49380</v>
      </c>
      <c r="B721" s="2">
        <v>41033</v>
      </c>
      <c r="C721" s="1" t="s">
        <v>14</v>
      </c>
      <c r="D721" s="1">
        <v>11</v>
      </c>
      <c r="E721" s="4" t="str">
        <f t="shared" si="44"/>
        <v>Small</v>
      </c>
      <c r="F721" s="4" t="str">
        <f>VLOOKUP(D721, lookup!$A$3:$B$12, 2, TRUE)</f>
        <v>Small</v>
      </c>
      <c r="G721" s="1">
        <v>22145.37</v>
      </c>
      <c r="H721" s="4" t="str">
        <f t="shared" si="46"/>
        <v>No Discount</v>
      </c>
      <c r="I721" s="4">
        <f>IFERROR((Table2[[#This Row],[Sales]]-(Table2[[#This Row],[Sales]]*H721)), Table2[[#This Row],[Sales]])</f>
        <v>22145.37</v>
      </c>
      <c r="J721" s="4">
        <f t="shared" si="47"/>
        <v>22145.37</v>
      </c>
      <c r="K721" s="1" t="s">
        <v>10</v>
      </c>
      <c r="L721" s="1">
        <v>13.99</v>
      </c>
      <c r="M721" s="10">
        <f t="shared" si="45"/>
        <v>22145.37</v>
      </c>
    </row>
    <row r="722" spans="1:13" x14ac:dyDescent="0.2">
      <c r="A722" s="1">
        <v>39652</v>
      </c>
      <c r="B722" s="2">
        <v>41033</v>
      </c>
      <c r="C722" s="1" t="s">
        <v>7</v>
      </c>
      <c r="D722" s="1">
        <v>5</v>
      </c>
      <c r="E722" s="4" t="str">
        <f t="shared" si="44"/>
        <v>Small</v>
      </c>
      <c r="F722" s="4" t="str">
        <f>VLOOKUP(D722, lookup!$A$3:$B$12, 2, TRUE)</f>
        <v>Mini</v>
      </c>
      <c r="G722" s="1">
        <v>14.61</v>
      </c>
      <c r="H722" s="4" t="str">
        <f t="shared" si="46"/>
        <v>No Discount</v>
      </c>
      <c r="I722" s="4">
        <f>IFERROR((Table2[[#This Row],[Sales]]-(Table2[[#This Row],[Sales]]*H722)), Table2[[#This Row],[Sales]])</f>
        <v>14.61</v>
      </c>
      <c r="J722" s="4">
        <f t="shared" si="47"/>
        <v>14.61</v>
      </c>
      <c r="K722" s="1" t="s">
        <v>10</v>
      </c>
      <c r="L722" s="1">
        <v>0.5</v>
      </c>
      <c r="M722" s="10">
        <f t="shared" si="45"/>
        <v>14.61</v>
      </c>
    </row>
    <row r="723" spans="1:13" x14ac:dyDescent="0.2">
      <c r="A723" s="1">
        <v>10470</v>
      </c>
      <c r="B723" s="2">
        <v>41033</v>
      </c>
      <c r="C723" s="1" t="s">
        <v>7</v>
      </c>
      <c r="D723" s="1">
        <v>8</v>
      </c>
      <c r="E723" s="4" t="str">
        <f t="shared" si="44"/>
        <v>Small</v>
      </c>
      <c r="F723" s="4" t="str">
        <f>VLOOKUP(D723, lookup!$A$3:$B$12, 2, TRUE)</f>
        <v>Extra Small</v>
      </c>
      <c r="G723" s="1">
        <v>137.26</v>
      </c>
      <c r="H723" s="4" t="str">
        <f t="shared" si="46"/>
        <v>No Discount</v>
      </c>
      <c r="I723" s="4">
        <f>IFERROR((Table2[[#This Row],[Sales]]-(Table2[[#This Row],[Sales]]*H723)), Table2[[#This Row],[Sales]])</f>
        <v>137.26</v>
      </c>
      <c r="J723" s="4">
        <f t="shared" si="47"/>
        <v>137.26</v>
      </c>
      <c r="K723" s="1" t="s">
        <v>10</v>
      </c>
      <c r="L723" s="1">
        <v>13.18</v>
      </c>
      <c r="M723" s="10">
        <f t="shared" si="45"/>
        <v>137.26</v>
      </c>
    </row>
    <row r="724" spans="1:13" x14ac:dyDescent="0.2">
      <c r="A724" s="1">
        <v>10470</v>
      </c>
      <c r="B724" s="2">
        <v>41033</v>
      </c>
      <c r="C724" s="1" t="s">
        <v>7</v>
      </c>
      <c r="D724" s="1">
        <v>20</v>
      </c>
      <c r="E724" s="4" t="str">
        <f t="shared" si="44"/>
        <v>Medium</v>
      </c>
      <c r="F724" s="4" t="str">
        <f>VLOOKUP(D724, lookup!$A$3:$B$12, 2, TRUE)</f>
        <v>Small-Medium</v>
      </c>
      <c r="G724" s="1">
        <v>2913.1455000000001</v>
      </c>
      <c r="H724" s="4" t="str">
        <f t="shared" si="46"/>
        <v>No Discount</v>
      </c>
      <c r="I724" s="4">
        <f>IFERROR((Table2[[#This Row],[Sales]]-(Table2[[#This Row],[Sales]]*H724)), Table2[[#This Row],[Sales]])</f>
        <v>2913.1455000000001</v>
      </c>
      <c r="J724" s="4">
        <f t="shared" si="47"/>
        <v>2913.1455000000001</v>
      </c>
      <c r="K724" s="1" t="s">
        <v>10</v>
      </c>
      <c r="L724" s="1">
        <v>4.99</v>
      </c>
      <c r="M724" s="10">
        <f t="shared" si="45"/>
        <v>2913.1455000000001</v>
      </c>
    </row>
    <row r="725" spans="1:13" x14ac:dyDescent="0.2">
      <c r="A725" s="1">
        <v>39652</v>
      </c>
      <c r="B725" s="2">
        <v>41033</v>
      </c>
      <c r="C725" s="1" t="s">
        <v>7</v>
      </c>
      <c r="D725" s="1">
        <v>4</v>
      </c>
      <c r="E725" s="4" t="str">
        <f t="shared" si="44"/>
        <v>Small</v>
      </c>
      <c r="F725" s="4" t="str">
        <f>VLOOKUP(D725, lookup!$A$3:$B$12, 2, TRUE)</f>
        <v>Mini</v>
      </c>
      <c r="G725" s="1">
        <v>665.76250000000005</v>
      </c>
      <c r="H725" s="4" t="str">
        <f t="shared" si="46"/>
        <v>No Discount</v>
      </c>
      <c r="I725" s="4">
        <f>IFERROR((Table2[[#This Row],[Sales]]-(Table2[[#This Row],[Sales]]*H725)), Table2[[#This Row],[Sales]])</f>
        <v>665.76250000000005</v>
      </c>
      <c r="J725" s="4">
        <f t="shared" si="47"/>
        <v>665.76250000000005</v>
      </c>
      <c r="K725" s="1" t="s">
        <v>10</v>
      </c>
      <c r="L725" s="1">
        <v>8.99</v>
      </c>
      <c r="M725" s="10">
        <f t="shared" si="45"/>
        <v>665.76250000000005</v>
      </c>
    </row>
    <row r="726" spans="1:13" x14ac:dyDescent="0.2">
      <c r="A726" s="1">
        <v>10470</v>
      </c>
      <c r="B726" s="2">
        <v>41033</v>
      </c>
      <c r="C726" s="1" t="s">
        <v>7</v>
      </c>
      <c r="D726" s="1">
        <v>40</v>
      </c>
      <c r="E726" s="4" t="str">
        <f t="shared" si="44"/>
        <v>Large</v>
      </c>
      <c r="F726" s="4" t="str">
        <f>VLOOKUP(D726, lookup!$A$3:$B$12, 2, TRUE)</f>
        <v>Extra Large</v>
      </c>
      <c r="G726" s="1">
        <v>1757.43</v>
      </c>
      <c r="H726" s="4">
        <f t="shared" si="46"/>
        <v>0.01</v>
      </c>
      <c r="I726" s="4">
        <f>IFERROR((Table2[[#This Row],[Sales]]-(Table2[[#This Row],[Sales]]*H726)), Table2[[#This Row],[Sales]])</f>
        <v>1739.8557000000001</v>
      </c>
      <c r="J726" s="4">
        <f t="shared" si="47"/>
        <v>1753.93</v>
      </c>
      <c r="K726" s="1" t="s">
        <v>8</v>
      </c>
      <c r="L726" s="1">
        <v>3.5</v>
      </c>
      <c r="M726" s="10">
        <f t="shared" si="45"/>
        <v>1757.43</v>
      </c>
    </row>
    <row r="727" spans="1:13" x14ac:dyDescent="0.2">
      <c r="A727" s="1">
        <v>10470</v>
      </c>
      <c r="B727" s="2">
        <v>41033</v>
      </c>
      <c r="C727" s="1" t="s">
        <v>12</v>
      </c>
      <c r="D727" s="1">
        <v>35</v>
      </c>
      <c r="E727" s="4" t="str">
        <f t="shared" si="44"/>
        <v>Large</v>
      </c>
      <c r="F727" s="4" t="str">
        <f>VLOOKUP(D727, lookup!$A$3:$B$12, 2, TRUE)</f>
        <v>Large</v>
      </c>
      <c r="G727" s="1">
        <v>246.98</v>
      </c>
      <c r="H727" s="4">
        <f t="shared" si="46"/>
        <v>0.01</v>
      </c>
      <c r="I727" s="4">
        <f>IFERROR((Table2[[#This Row],[Sales]]-(Table2[[#This Row],[Sales]]*H727)), Table2[[#This Row],[Sales]])</f>
        <v>244.5102</v>
      </c>
      <c r="J727" s="4">
        <f t="shared" si="47"/>
        <v>246.98</v>
      </c>
      <c r="K727" s="1" t="s">
        <v>10</v>
      </c>
      <c r="L727" s="1">
        <v>5.21</v>
      </c>
      <c r="M727" s="10">
        <f t="shared" si="45"/>
        <v>246.98</v>
      </c>
    </row>
    <row r="728" spans="1:13" x14ac:dyDescent="0.2">
      <c r="A728" s="1">
        <v>9409</v>
      </c>
      <c r="B728" s="2">
        <v>41034</v>
      </c>
      <c r="C728" s="1" t="s">
        <v>12</v>
      </c>
      <c r="D728" s="1">
        <v>12</v>
      </c>
      <c r="E728" s="4" t="str">
        <f t="shared" si="44"/>
        <v>Small</v>
      </c>
      <c r="F728" s="4" t="str">
        <f>VLOOKUP(D728, lookup!$A$3:$B$12, 2, TRUE)</f>
        <v>Small</v>
      </c>
      <c r="G728" s="1">
        <v>1712.66</v>
      </c>
      <c r="H728" s="4" t="str">
        <f t="shared" si="46"/>
        <v>No Discount</v>
      </c>
      <c r="I728" s="4">
        <f>IFERROR((Table2[[#This Row],[Sales]]-(Table2[[#This Row],[Sales]]*H728)), Table2[[#This Row],[Sales]])</f>
        <v>1712.66</v>
      </c>
      <c r="J728" s="4">
        <f t="shared" si="47"/>
        <v>1712.66</v>
      </c>
      <c r="K728" s="1" t="s">
        <v>10</v>
      </c>
      <c r="L728" s="1">
        <v>4</v>
      </c>
      <c r="M728" s="10">
        <f t="shared" si="45"/>
        <v>1712.66</v>
      </c>
    </row>
    <row r="729" spans="1:13" x14ac:dyDescent="0.2">
      <c r="A729" s="1">
        <v>16257</v>
      </c>
      <c r="B729" s="2">
        <v>41034</v>
      </c>
      <c r="C729" s="1" t="s">
        <v>11</v>
      </c>
      <c r="D729" s="1">
        <v>16</v>
      </c>
      <c r="E729" s="4" t="str">
        <f t="shared" si="44"/>
        <v>Medium</v>
      </c>
      <c r="F729" s="4" t="str">
        <f>VLOOKUP(D729, lookup!$A$3:$B$12, 2, TRUE)</f>
        <v>Small-Medium</v>
      </c>
      <c r="G729" s="1">
        <v>102.73</v>
      </c>
      <c r="H729" s="4" t="str">
        <f t="shared" si="46"/>
        <v>No Discount</v>
      </c>
      <c r="I729" s="4">
        <f>IFERROR((Table2[[#This Row],[Sales]]-(Table2[[#This Row],[Sales]]*H729)), Table2[[#This Row],[Sales]])</f>
        <v>102.73</v>
      </c>
      <c r="J729" s="4">
        <f t="shared" si="47"/>
        <v>102.73</v>
      </c>
      <c r="K729" s="1" t="s">
        <v>10</v>
      </c>
      <c r="L729" s="1">
        <v>2.5</v>
      </c>
      <c r="M729" s="10">
        <f t="shared" si="45"/>
        <v>102.73</v>
      </c>
    </row>
    <row r="730" spans="1:13" x14ac:dyDescent="0.2">
      <c r="A730" s="1">
        <v>2023</v>
      </c>
      <c r="B730" s="2">
        <v>41034</v>
      </c>
      <c r="C730" s="1" t="s">
        <v>7</v>
      </c>
      <c r="D730" s="1">
        <v>4</v>
      </c>
      <c r="E730" s="4" t="str">
        <f t="shared" si="44"/>
        <v>Small</v>
      </c>
      <c r="F730" s="4" t="str">
        <f>VLOOKUP(D730, lookup!$A$3:$B$12, 2, TRUE)</f>
        <v>Mini</v>
      </c>
      <c r="G730" s="1">
        <v>294.89</v>
      </c>
      <c r="H730" s="4" t="str">
        <f t="shared" si="46"/>
        <v>No Discount</v>
      </c>
      <c r="I730" s="4">
        <f>IFERROR((Table2[[#This Row],[Sales]]-(Table2[[#This Row],[Sales]]*H730)), Table2[[#This Row],[Sales]])</f>
        <v>294.89</v>
      </c>
      <c r="J730" s="4">
        <f t="shared" si="47"/>
        <v>294.89</v>
      </c>
      <c r="K730" s="1" t="s">
        <v>10</v>
      </c>
      <c r="L730" s="1">
        <v>12.14</v>
      </c>
      <c r="M730" s="10">
        <f t="shared" si="45"/>
        <v>294.89</v>
      </c>
    </row>
    <row r="731" spans="1:13" x14ac:dyDescent="0.2">
      <c r="A731" s="1">
        <v>48197</v>
      </c>
      <c r="B731" s="2">
        <v>41034</v>
      </c>
      <c r="C731" s="1" t="s">
        <v>11</v>
      </c>
      <c r="D731" s="1">
        <v>32</v>
      </c>
      <c r="E731" s="4" t="str">
        <f t="shared" si="44"/>
        <v>Large</v>
      </c>
      <c r="F731" s="4" t="str">
        <f>VLOOKUP(D731, lookup!$A$3:$B$12, 2, TRUE)</f>
        <v>Large</v>
      </c>
      <c r="G731" s="1">
        <v>1282.49</v>
      </c>
      <c r="H731" s="4">
        <f t="shared" si="46"/>
        <v>0.01</v>
      </c>
      <c r="I731" s="4">
        <f>IFERROR((Table2[[#This Row],[Sales]]-(Table2[[#This Row],[Sales]]*H731)), Table2[[#This Row],[Sales]])</f>
        <v>1269.6650999999999</v>
      </c>
      <c r="J731" s="4">
        <f t="shared" si="47"/>
        <v>1282.49</v>
      </c>
      <c r="K731" s="1" t="s">
        <v>10</v>
      </c>
      <c r="L731" s="1">
        <v>14.45</v>
      </c>
      <c r="M731" s="10">
        <f t="shared" si="45"/>
        <v>1282.49</v>
      </c>
    </row>
    <row r="732" spans="1:13" x14ac:dyDescent="0.2">
      <c r="A732" s="1">
        <v>53477</v>
      </c>
      <c r="B732" s="2">
        <v>41034</v>
      </c>
      <c r="C732" s="1" t="s">
        <v>9</v>
      </c>
      <c r="D732" s="1">
        <v>27</v>
      </c>
      <c r="E732" s="4" t="str">
        <f t="shared" si="44"/>
        <v>Medium</v>
      </c>
      <c r="F732" s="4" t="str">
        <f>VLOOKUP(D732, lookup!$A$3:$B$12, 2, TRUE)</f>
        <v>Medium-Large</v>
      </c>
      <c r="G732" s="1">
        <v>8161.93</v>
      </c>
      <c r="H732" s="4" t="str">
        <f t="shared" si="46"/>
        <v>No Discount</v>
      </c>
      <c r="I732" s="4">
        <f>IFERROR((Table2[[#This Row],[Sales]]-(Table2[[#This Row],[Sales]]*H732)), Table2[[#This Row],[Sales]])</f>
        <v>8161.93</v>
      </c>
      <c r="J732" s="4">
        <f t="shared" si="47"/>
        <v>8161.93</v>
      </c>
      <c r="K732" s="1" t="s">
        <v>13</v>
      </c>
      <c r="L732" s="1">
        <v>64.73</v>
      </c>
      <c r="M732" s="10">
        <f t="shared" si="45"/>
        <v>8161.93</v>
      </c>
    </row>
    <row r="733" spans="1:13" x14ac:dyDescent="0.2">
      <c r="A733" s="1">
        <v>2023</v>
      </c>
      <c r="B733" s="2">
        <v>41034</v>
      </c>
      <c r="C733" s="1" t="s">
        <v>7</v>
      </c>
      <c r="D733" s="1">
        <v>50</v>
      </c>
      <c r="E733" s="4" t="str">
        <f t="shared" si="44"/>
        <v>Large</v>
      </c>
      <c r="F733" s="4" t="str">
        <f>VLOOKUP(D733, lookup!$A$3:$B$12, 2, TRUE)</f>
        <v>XXX Large</v>
      </c>
      <c r="G733" s="1">
        <v>246.57</v>
      </c>
      <c r="H733" s="4">
        <f t="shared" si="46"/>
        <v>0.01</v>
      </c>
      <c r="I733" s="4">
        <f>IFERROR((Table2[[#This Row],[Sales]]-(Table2[[#This Row],[Sales]]*H733)), Table2[[#This Row],[Sales]])</f>
        <v>244.10429999999999</v>
      </c>
      <c r="J733" s="4">
        <f t="shared" si="47"/>
        <v>241.07999999999998</v>
      </c>
      <c r="K733" s="1" t="s">
        <v>10</v>
      </c>
      <c r="L733" s="1">
        <v>5.49</v>
      </c>
      <c r="M733" s="10">
        <f t="shared" si="45"/>
        <v>246.57</v>
      </c>
    </row>
    <row r="734" spans="1:13" x14ac:dyDescent="0.2">
      <c r="A734" s="1">
        <v>53477</v>
      </c>
      <c r="B734" s="2">
        <v>41034</v>
      </c>
      <c r="C734" s="1" t="s">
        <v>9</v>
      </c>
      <c r="D734" s="1">
        <v>36</v>
      </c>
      <c r="E734" s="4" t="str">
        <f t="shared" si="44"/>
        <v>Large</v>
      </c>
      <c r="F734" s="4" t="str">
        <f>VLOOKUP(D734, lookup!$A$3:$B$12, 2, TRUE)</f>
        <v>Extra Large</v>
      </c>
      <c r="G734" s="1">
        <v>1314.65</v>
      </c>
      <c r="H734" s="4">
        <f t="shared" si="46"/>
        <v>0.01</v>
      </c>
      <c r="I734" s="4">
        <f>IFERROR((Table2[[#This Row],[Sales]]-(Table2[[#This Row],[Sales]]*H734)), Table2[[#This Row],[Sales]])</f>
        <v>1301.5035</v>
      </c>
      <c r="J734" s="4">
        <f t="shared" si="47"/>
        <v>1309.5700000000002</v>
      </c>
      <c r="K734" s="1" t="s">
        <v>10</v>
      </c>
      <c r="L734" s="1">
        <v>5.08</v>
      </c>
      <c r="M734" s="10">
        <f t="shared" si="45"/>
        <v>1314.65</v>
      </c>
    </row>
    <row r="735" spans="1:13" x14ac:dyDescent="0.2">
      <c r="A735" s="1">
        <v>53477</v>
      </c>
      <c r="B735" s="2">
        <v>41034</v>
      </c>
      <c r="C735" s="1" t="s">
        <v>9</v>
      </c>
      <c r="D735" s="1">
        <v>32</v>
      </c>
      <c r="E735" s="4" t="str">
        <f t="shared" si="44"/>
        <v>Large</v>
      </c>
      <c r="F735" s="4" t="str">
        <f>VLOOKUP(D735, lookup!$A$3:$B$12, 2, TRUE)</f>
        <v>Large</v>
      </c>
      <c r="G735" s="1">
        <v>3114.05</v>
      </c>
      <c r="H735" s="4">
        <f t="shared" si="46"/>
        <v>0.01</v>
      </c>
      <c r="I735" s="4">
        <f>IFERROR((Table2[[#This Row],[Sales]]-(Table2[[#This Row],[Sales]]*H735)), Table2[[#This Row],[Sales]])</f>
        <v>3082.9095000000002</v>
      </c>
      <c r="J735" s="4">
        <f t="shared" si="47"/>
        <v>3114.05</v>
      </c>
      <c r="K735" s="1" t="s">
        <v>13</v>
      </c>
      <c r="L735" s="1">
        <v>74.349999999999994</v>
      </c>
      <c r="M735" s="10">
        <f t="shared" si="45"/>
        <v>3114.05</v>
      </c>
    </row>
    <row r="736" spans="1:13" x14ac:dyDescent="0.2">
      <c r="A736" s="1">
        <v>53477</v>
      </c>
      <c r="B736" s="2">
        <v>41034</v>
      </c>
      <c r="C736" s="1" t="s">
        <v>9</v>
      </c>
      <c r="D736" s="1">
        <v>28</v>
      </c>
      <c r="E736" s="4" t="str">
        <f t="shared" si="44"/>
        <v>Medium</v>
      </c>
      <c r="F736" s="4" t="str">
        <f>VLOOKUP(D736, lookup!$A$3:$B$12, 2, TRUE)</f>
        <v>Medium-Large</v>
      </c>
      <c r="G736" s="1">
        <v>4479.16</v>
      </c>
      <c r="H736" s="4" t="str">
        <f t="shared" si="46"/>
        <v>No Discount</v>
      </c>
      <c r="I736" s="4">
        <f>IFERROR((Table2[[#This Row],[Sales]]-(Table2[[#This Row],[Sales]]*H736)), Table2[[#This Row],[Sales]])</f>
        <v>4479.16</v>
      </c>
      <c r="J736" s="4">
        <f t="shared" si="47"/>
        <v>4479.16</v>
      </c>
      <c r="K736" s="1" t="s">
        <v>10</v>
      </c>
      <c r="L736" s="1">
        <v>19.989999999999998</v>
      </c>
      <c r="M736" s="10">
        <f t="shared" si="45"/>
        <v>4479.16</v>
      </c>
    </row>
    <row r="737" spans="1:13" x14ac:dyDescent="0.2">
      <c r="A737" s="1">
        <v>21796</v>
      </c>
      <c r="B737" s="2">
        <v>41035</v>
      </c>
      <c r="C737" s="1" t="s">
        <v>7</v>
      </c>
      <c r="D737" s="1">
        <v>2</v>
      </c>
      <c r="E737" s="4" t="str">
        <f t="shared" si="44"/>
        <v>Small</v>
      </c>
      <c r="F737" s="4" t="str">
        <f>VLOOKUP(D737, lookup!$A$3:$B$12, 2, TRUE)</f>
        <v>Mini</v>
      </c>
      <c r="G737" s="1">
        <v>40.825499999999998</v>
      </c>
      <c r="H737" s="4" t="str">
        <f t="shared" si="46"/>
        <v>No Discount</v>
      </c>
      <c r="I737" s="4">
        <f>IFERROR((Table2[[#This Row],[Sales]]-(Table2[[#This Row],[Sales]]*H737)), Table2[[#This Row],[Sales]])</f>
        <v>40.825499999999998</v>
      </c>
      <c r="J737" s="4">
        <f t="shared" si="47"/>
        <v>40.825499999999998</v>
      </c>
      <c r="K737" s="1" t="s">
        <v>10</v>
      </c>
      <c r="L737" s="1">
        <v>4.8099999999999996</v>
      </c>
      <c r="M737" s="10">
        <f t="shared" si="45"/>
        <v>40.825499999999998</v>
      </c>
    </row>
    <row r="738" spans="1:13" x14ac:dyDescent="0.2">
      <c r="A738" s="1">
        <v>27265</v>
      </c>
      <c r="B738" s="2">
        <v>41035</v>
      </c>
      <c r="C738" s="1" t="s">
        <v>12</v>
      </c>
      <c r="D738" s="1">
        <v>49</v>
      </c>
      <c r="E738" s="4" t="str">
        <f t="shared" si="44"/>
        <v>Large</v>
      </c>
      <c r="F738" s="4" t="str">
        <f>VLOOKUP(D738, lookup!$A$3:$B$12, 2, TRUE)</f>
        <v>XXX Large</v>
      </c>
      <c r="G738" s="1">
        <v>401.39</v>
      </c>
      <c r="H738" s="4">
        <f t="shared" si="46"/>
        <v>0.01</v>
      </c>
      <c r="I738" s="4">
        <f>IFERROR((Table2[[#This Row],[Sales]]-(Table2[[#This Row],[Sales]]*H738)), Table2[[#This Row],[Sales]])</f>
        <v>397.37610000000001</v>
      </c>
      <c r="J738" s="4">
        <f t="shared" si="47"/>
        <v>400.43</v>
      </c>
      <c r="K738" s="1" t="s">
        <v>8</v>
      </c>
      <c r="L738" s="1">
        <v>0.96</v>
      </c>
      <c r="M738" s="10">
        <f t="shared" si="45"/>
        <v>401.39</v>
      </c>
    </row>
    <row r="739" spans="1:13" x14ac:dyDescent="0.2">
      <c r="A739" s="1">
        <v>6785</v>
      </c>
      <c r="B739" s="2">
        <v>41035</v>
      </c>
      <c r="C739" s="1" t="s">
        <v>14</v>
      </c>
      <c r="D739" s="1">
        <v>7</v>
      </c>
      <c r="E739" s="4" t="str">
        <f t="shared" si="44"/>
        <v>Small</v>
      </c>
      <c r="F739" s="4" t="str">
        <f>VLOOKUP(D739, lookup!$A$3:$B$12, 2, TRUE)</f>
        <v>Extra Small</v>
      </c>
      <c r="G739" s="1">
        <v>181.32</v>
      </c>
      <c r="H739" s="4" t="str">
        <f t="shared" si="46"/>
        <v>No Discount</v>
      </c>
      <c r="I739" s="4">
        <f>IFERROR((Table2[[#This Row],[Sales]]-(Table2[[#This Row],[Sales]]*H739)), Table2[[#This Row],[Sales]])</f>
        <v>181.32</v>
      </c>
      <c r="J739" s="4">
        <f t="shared" si="47"/>
        <v>181.32</v>
      </c>
      <c r="K739" s="1" t="s">
        <v>10</v>
      </c>
      <c r="L739" s="1">
        <v>8.99</v>
      </c>
      <c r="M739" s="10">
        <f t="shared" si="45"/>
        <v>181.32</v>
      </c>
    </row>
    <row r="740" spans="1:13" x14ac:dyDescent="0.2">
      <c r="A740" s="1">
        <v>8679</v>
      </c>
      <c r="B740" s="2">
        <v>41035</v>
      </c>
      <c r="C740" s="1" t="s">
        <v>14</v>
      </c>
      <c r="D740" s="1">
        <v>46</v>
      </c>
      <c r="E740" s="4" t="str">
        <f t="shared" si="44"/>
        <v>Large</v>
      </c>
      <c r="F740" s="4" t="str">
        <f>VLOOKUP(D740, lookup!$A$3:$B$12, 2, TRUE)</f>
        <v>XXX Large</v>
      </c>
      <c r="G740" s="1">
        <v>446.06</v>
      </c>
      <c r="H740" s="4">
        <f t="shared" si="46"/>
        <v>0.01</v>
      </c>
      <c r="I740" s="4">
        <f>IFERROR((Table2[[#This Row],[Sales]]-(Table2[[#This Row],[Sales]]*H740)), Table2[[#This Row],[Sales]])</f>
        <v>441.5994</v>
      </c>
      <c r="J740" s="4">
        <f t="shared" si="47"/>
        <v>443.91</v>
      </c>
      <c r="K740" s="1" t="s">
        <v>10</v>
      </c>
      <c r="L740" s="1">
        <v>2.15</v>
      </c>
      <c r="M740" s="10">
        <f t="shared" si="45"/>
        <v>446.06</v>
      </c>
    </row>
    <row r="741" spans="1:13" x14ac:dyDescent="0.2">
      <c r="A741" s="1">
        <v>21796</v>
      </c>
      <c r="B741" s="2">
        <v>41035</v>
      </c>
      <c r="C741" s="1" t="s">
        <v>7</v>
      </c>
      <c r="D741" s="1">
        <v>46</v>
      </c>
      <c r="E741" s="4" t="str">
        <f t="shared" si="44"/>
        <v>Large</v>
      </c>
      <c r="F741" s="4" t="str">
        <f>VLOOKUP(D741, lookup!$A$3:$B$12, 2, TRUE)</f>
        <v>XXX Large</v>
      </c>
      <c r="G741" s="1">
        <v>4744.6400000000003</v>
      </c>
      <c r="H741" s="4">
        <f t="shared" si="46"/>
        <v>0.01</v>
      </c>
      <c r="I741" s="4">
        <f>IFERROR((Table2[[#This Row],[Sales]]-(Table2[[#This Row],[Sales]]*H741)), Table2[[#This Row],[Sales]])</f>
        <v>4697.1936000000005</v>
      </c>
      <c r="J741" s="4">
        <f t="shared" si="47"/>
        <v>4724.6500000000005</v>
      </c>
      <c r="K741" s="1" t="s">
        <v>10</v>
      </c>
      <c r="L741" s="1">
        <v>19.989999999999998</v>
      </c>
      <c r="M741" s="10">
        <f t="shared" si="45"/>
        <v>4744.6400000000003</v>
      </c>
    </row>
    <row r="742" spans="1:13" x14ac:dyDescent="0.2">
      <c r="A742" s="1">
        <v>21796</v>
      </c>
      <c r="B742" s="2">
        <v>41035</v>
      </c>
      <c r="C742" s="1" t="s">
        <v>7</v>
      </c>
      <c r="D742" s="1">
        <v>41</v>
      </c>
      <c r="E742" s="4" t="str">
        <f t="shared" si="44"/>
        <v>Large</v>
      </c>
      <c r="F742" s="4" t="str">
        <f>VLOOKUP(D742, lookup!$A$3:$B$12, 2, TRUE)</f>
        <v>XX Large</v>
      </c>
      <c r="G742" s="1">
        <v>607.13</v>
      </c>
      <c r="H742" s="4">
        <f t="shared" si="46"/>
        <v>0.01</v>
      </c>
      <c r="I742" s="4">
        <f>IFERROR((Table2[[#This Row],[Sales]]-(Table2[[#This Row],[Sales]]*H742)), Table2[[#This Row],[Sales]])</f>
        <v>601.05870000000004</v>
      </c>
      <c r="J742" s="4">
        <f t="shared" si="47"/>
        <v>605.74</v>
      </c>
      <c r="K742" s="1" t="s">
        <v>10</v>
      </c>
      <c r="L742" s="1">
        <v>1.39</v>
      </c>
      <c r="M742" s="10">
        <f t="shared" si="45"/>
        <v>607.13</v>
      </c>
    </row>
    <row r="743" spans="1:13" x14ac:dyDescent="0.2">
      <c r="A743" s="1">
        <v>27265</v>
      </c>
      <c r="B743" s="2">
        <v>41035</v>
      </c>
      <c r="C743" s="1" t="s">
        <v>12</v>
      </c>
      <c r="D743" s="1">
        <v>36</v>
      </c>
      <c r="E743" s="4" t="str">
        <f t="shared" si="44"/>
        <v>Large</v>
      </c>
      <c r="F743" s="4" t="str">
        <f>VLOOKUP(D743, lookup!$A$3:$B$12, 2, TRUE)</f>
        <v>Extra Large</v>
      </c>
      <c r="G743" s="1">
        <v>5587.2</v>
      </c>
      <c r="H743" s="4">
        <f t="shared" si="46"/>
        <v>0.01</v>
      </c>
      <c r="I743" s="4">
        <f>IFERROR((Table2[[#This Row],[Sales]]-(Table2[[#This Row],[Sales]]*H743)), Table2[[#This Row],[Sales]])</f>
        <v>5531.3279999999995</v>
      </c>
      <c r="J743" s="4">
        <f t="shared" si="47"/>
        <v>5567.21</v>
      </c>
      <c r="K743" s="1" t="s">
        <v>8</v>
      </c>
      <c r="L743" s="1">
        <v>19.989999999999998</v>
      </c>
      <c r="M743" s="10">
        <f t="shared" si="45"/>
        <v>5587.2</v>
      </c>
    </row>
    <row r="744" spans="1:13" x14ac:dyDescent="0.2">
      <c r="A744" s="1">
        <v>27265</v>
      </c>
      <c r="B744" s="2">
        <v>41035</v>
      </c>
      <c r="C744" s="1" t="s">
        <v>12</v>
      </c>
      <c r="D744" s="1">
        <v>49</v>
      </c>
      <c r="E744" s="4" t="str">
        <f t="shared" si="44"/>
        <v>Large</v>
      </c>
      <c r="F744" s="4" t="str">
        <f>VLOOKUP(D744, lookup!$A$3:$B$12, 2, TRUE)</f>
        <v>XXX Large</v>
      </c>
      <c r="G744" s="1">
        <v>14981.74</v>
      </c>
      <c r="H744" s="4">
        <f t="shared" si="46"/>
        <v>0.01</v>
      </c>
      <c r="I744" s="4">
        <f>IFERROR((Table2[[#This Row],[Sales]]-(Table2[[#This Row],[Sales]]*H744)), Table2[[#This Row],[Sales]])</f>
        <v>14831.9226</v>
      </c>
      <c r="J744" s="4">
        <f t="shared" si="47"/>
        <v>14970.1</v>
      </c>
      <c r="K744" s="1" t="s">
        <v>10</v>
      </c>
      <c r="L744" s="1">
        <v>11.64</v>
      </c>
      <c r="M744" s="10">
        <f t="shared" si="45"/>
        <v>14981.74</v>
      </c>
    </row>
    <row r="745" spans="1:13" x14ac:dyDescent="0.2">
      <c r="A745" s="1">
        <v>22272</v>
      </c>
      <c r="B745" s="2">
        <v>41035</v>
      </c>
      <c r="C745" s="1" t="s">
        <v>9</v>
      </c>
      <c r="D745" s="1">
        <v>37</v>
      </c>
      <c r="E745" s="4" t="str">
        <f t="shared" si="44"/>
        <v>Large</v>
      </c>
      <c r="F745" s="4" t="str">
        <f>VLOOKUP(D745, lookup!$A$3:$B$12, 2, TRUE)</f>
        <v>Extra Large</v>
      </c>
      <c r="G745" s="1">
        <v>5382.24</v>
      </c>
      <c r="H745" s="4">
        <f t="shared" si="46"/>
        <v>0.01</v>
      </c>
      <c r="I745" s="4">
        <f>IFERROR((Table2[[#This Row],[Sales]]-(Table2[[#This Row],[Sales]]*H745)), Table2[[#This Row],[Sales]])</f>
        <v>5328.4175999999998</v>
      </c>
      <c r="J745" s="4">
        <f t="shared" si="47"/>
        <v>5378.24</v>
      </c>
      <c r="K745" s="1" t="s">
        <v>10</v>
      </c>
      <c r="L745" s="1">
        <v>4</v>
      </c>
      <c r="M745" s="10">
        <f t="shared" si="45"/>
        <v>5382.24</v>
      </c>
    </row>
    <row r="746" spans="1:13" x14ac:dyDescent="0.2">
      <c r="A746" s="1">
        <v>22272</v>
      </c>
      <c r="B746" s="2">
        <v>41035</v>
      </c>
      <c r="C746" s="1" t="s">
        <v>9</v>
      </c>
      <c r="D746" s="1">
        <v>30</v>
      </c>
      <c r="E746" s="4" t="str">
        <f t="shared" si="44"/>
        <v>Large</v>
      </c>
      <c r="F746" s="4" t="str">
        <f>VLOOKUP(D746, lookup!$A$3:$B$12, 2, TRUE)</f>
        <v>Medium-Large</v>
      </c>
      <c r="G746" s="1">
        <v>1035.95</v>
      </c>
      <c r="H746" s="4" t="str">
        <f t="shared" si="46"/>
        <v>No Discount</v>
      </c>
      <c r="I746" s="4">
        <f>IFERROR((Table2[[#This Row],[Sales]]-(Table2[[#This Row],[Sales]]*H746)), Table2[[#This Row],[Sales]])</f>
        <v>1035.95</v>
      </c>
      <c r="J746" s="4">
        <f t="shared" si="47"/>
        <v>1035.95</v>
      </c>
      <c r="K746" s="1" t="s">
        <v>10</v>
      </c>
      <c r="L746" s="1">
        <v>1.99</v>
      </c>
      <c r="M746" s="10">
        <f t="shared" si="45"/>
        <v>1035.95</v>
      </c>
    </row>
    <row r="747" spans="1:13" x14ac:dyDescent="0.2">
      <c r="A747" s="1">
        <v>21796</v>
      </c>
      <c r="B747" s="2">
        <v>41035</v>
      </c>
      <c r="C747" s="1" t="s">
        <v>7</v>
      </c>
      <c r="D747" s="1">
        <v>31</v>
      </c>
      <c r="E747" s="4" t="str">
        <f t="shared" si="44"/>
        <v>Large</v>
      </c>
      <c r="F747" s="4" t="str">
        <f>VLOOKUP(D747, lookup!$A$3:$B$12, 2, TRUE)</f>
        <v>Large</v>
      </c>
      <c r="G747" s="1">
        <v>34.22</v>
      </c>
      <c r="H747" s="4">
        <f t="shared" si="46"/>
        <v>0.01</v>
      </c>
      <c r="I747" s="4">
        <f>IFERROR((Table2[[#This Row],[Sales]]-(Table2[[#This Row],[Sales]]*H747)), Table2[[#This Row],[Sales]])</f>
        <v>33.877800000000001</v>
      </c>
      <c r="J747" s="4">
        <f t="shared" si="47"/>
        <v>34.22</v>
      </c>
      <c r="K747" s="1" t="s">
        <v>10</v>
      </c>
      <c r="L747" s="1">
        <v>0.7</v>
      </c>
      <c r="M747" s="10">
        <f t="shared" si="45"/>
        <v>34.22</v>
      </c>
    </row>
    <row r="748" spans="1:13" x14ac:dyDescent="0.2">
      <c r="A748" s="1">
        <v>46977</v>
      </c>
      <c r="B748" s="2">
        <v>41036</v>
      </c>
      <c r="C748" s="1" t="s">
        <v>14</v>
      </c>
      <c r="D748" s="1">
        <v>19</v>
      </c>
      <c r="E748" s="4" t="str">
        <f t="shared" si="44"/>
        <v>Medium</v>
      </c>
      <c r="F748" s="4" t="str">
        <f>VLOOKUP(D748, lookup!$A$3:$B$12, 2, TRUE)</f>
        <v>Small-Medium</v>
      </c>
      <c r="G748" s="1">
        <v>2980.3719999999998</v>
      </c>
      <c r="H748" s="4" t="str">
        <f t="shared" si="46"/>
        <v>No Discount</v>
      </c>
      <c r="I748" s="4">
        <f>IFERROR((Table2[[#This Row],[Sales]]-(Table2[[#This Row],[Sales]]*H748)), Table2[[#This Row],[Sales]])</f>
        <v>2980.3719999999998</v>
      </c>
      <c r="J748" s="4">
        <f t="shared" si="47"/>
        <v>2980.3719999999998</v>
      </c>
      <c r="K748" s="1" t="s">
        <v>10</v>
      </c>
      <c r="L748" s="1">
        <v>8.99</v>
      </c>
      <c r="M748" s="10">
        <f t="shared" si="45"/>
        <v>2980.3719999999998</v>
      </c>
    </row>
    <row r="749" spans="1:13" x14ac:dyDescent="0.2">
      <c r="A749" s="1">
        <v>130</v>
      </c>
      <c r="B749" s="2">
        <v>41036</v>
      </c>
      <c r="C749" s="1" t="s">
        <v>9</v>
      </c>
      <c r="D749" s="1">
        <v>3</v>
      </c>
      <c r="E749" s="4" t="str">
        <f t="shared" si="44"/>
        <v>Small</v>
      </c>
      <c r="F749" s="4" t="str">
        <f>VLOOKUP(D749, lookup!$A$3:$B$12, 2, TRUE)</f>
        <v>Mini</v>
      </c>
      <c r="G749" s="1">
        <v>461.89</v>
      </c>
      <c r="H749" s="4" t="str">
        <f t="shared" si="46"/>
        <v>No Discount</v>
      </c>
      <c r="I749" s="4">
        <f>IFERROR((Table2[[#This Row],[Sales]]-(Table2[[#This Row],[Sales]]*H749)), Table2[[#This Row],[Sales]])</f>
        <v>461.89</v>
      </c>
      <c r="J749" s="4">
        <f t="shared" si="47"/>
        <v>461.89</v>
      </c>
      <c r="K749" s="1" t="s">
        <v>8</v>
      </c>
      <c r="L749" s="1">
        <v>13.99</v>
      </c>
      <c r="M749" s="10">
        <f t="shared" si="45"/>
        <v>461.89</v>
      </c>
    </row>
    <row r="750" spans="1:13" x14ac:dyDescent="0.2">
      <c r="A750" s="1">
        <v>130</v>
      </c>
      <c r="B750" s="2">
        <v>41036</v>
      </c>
      <c r="C750" s="1" t="s">
        <v>9</v>
      </c>
      <c r="D750" s="1">
        <v>23</v>
      </c>
      <c r="E750" s="4" t="str">
        <f t="shared" si="44"/>
        <v>Medium</v>
      </c>
      <c r="F750" s="4" t="str">
        <f>VLOOKUP(D750, lookup!$A$3:$B$12, 2, TRUE)</f>
        <v>Medium</v>
      </c>
      <c r="G750" s="1">
        <v>236.46</v>
      </c>
      <c r="H750" s="4" t="str">
        <f t="shared" si="46"/>
        <v>No Discount</v>
      </c>
      <c r="I750" s="4">
        <f>IFERROR((Table2[[#This Row],[Sales]]-(Table2[[#This Row],[Sales]]*H750)), Table2[[#This Row],[Sales]])</f>
        <v>236.46</v>
      </c>
      <c r="J750" s="4">
        <f t="shared" si="47"/>
        <v>236.46</v>
      </c>
      <c r="K750" s="1" t="s">
        <v>10</v>
      </c>
      <c r="L750" s="1">
        <v>9.4499999999999993</v>
      </c>
      <c r="M750" s="10">
        <f t="shared" si="45"/>
        <v>236.46</v>
      </c>
    </row>
    <row r="751" spans="1:13" x14ac:dyDescent="0.2">
      <c r="A751" s="1">
        <v>17862</v>
      </c>
      <c r="B751" s="2">
        <v>41036</v>
      </c>
      <c r="C751" s="1" t="s">
        <v>11</v>
      </c>
      <c r="D751" s="1">
        <v>31</v>
      </c>
      <c r="E751" s="4" t="str">
        <f t="shared" si="44"/>
        <v>Large</v>
      </c>
      <c r="F751" s="4" t="str">
        <f>VLOOKUP(D751, lookup!$A$3:$B$12, 2, TRUE)</f>
        <v>Large</v>
      </c>
      <c r="G751" s="1">
        <v>67.88</v>
      </c>
      <c r="H751" s="4">
        <f t="shared" si="46"/>
        <v>0.01</v>
      </c>
      <c r="I751" s="4">
        <f>IFERROR((Table2[[#This Row],[Sales]]-(Table2[[#This Row],[Sales]]*H751)), Table2[[#This Row],[Sales]])</f>
        <v>67.2012</v>
      </c>
      <c r="J751" s="4">
        <f t="shared" si="47"/>
        <v>67.88</v>
      </c>
      <c r="K751" s="1" t="s">
        <v>8</v>
      </c>
      <c r="L751" s="1">
        <v>0.7</v>
      </c>
      <c r="M751" s="10">
        <f t="shared" si="45"/>
        <v>67.88</v>
      </c>
    </row>
    <row r="752" spans="1:13" x14ac:dyDescent="0.2">
      <c r="A752" s="1">
        <v>46977</v>
      </c>
      <c r="B752" s="2">
        <v>41036</v>
      </c>
      <c r="C752" s="1" t="s">
        <v>14</v>
      </c>
      <c r="D752" s="1">
        <v>10</v>
      </c>
      <c r="E752" s="4" t="str">
        <f t="shared" si="44"/>
        <v>Small</v>
      </c>
      <c r="F752" s="4" t="str">
        <f>VLOOKUP(D752, lookup!$A$3:$B$12, 2, TRUE)</f>
        <v>Extra Small</v>
      </c>
      <c r="G752" s="1">
        <v>50.42</v>
      </c>
      <c r="H752" s="4" t="str">
        <f t="shared" si="46"/>
        <v>No Discount</v>
      </c>
      <c r="I752" s="4">
        <f>IFERROR((Table2[[#This Row],[Sales]]-(Table2[[#This Row],[Sales]]*H752)), Table2[[#This Row],[Sales]])</f>
        <v>50.42</v>
      </c>
      <c r="J752" s="4">
        <f t="shared" si="47"/>
        <v>50.42</v>
      </c>
      <c r="K752" s="1" t="s">
        <v>10</v>
      </c>
      <c r="L752" s="1">
        <v>1.49</v>
      </c>
      <c r="M752" s="10">
        <f t="shared" si="45"/>
        <v>50.42</v>
      </c>
    </row>
    <row r="753" spans="1:13" x14ac:dyDescent="0.2">
      <c r="A753" s="1">
        <v>17862</v>
      </c>
      <c r="B753" s="2">
        <v>41036</v>
      </c>
      <c r="C753" s="1" t="s">
        <v>11</v>
      </c>
      <c r="D753" s="1">
        <v>1</v>
      </c>
      <c r="E753" s="4" t="str">
        <f t="shared" si="44"/>
        <v>Small</v>
      </c>
      <c r="F753" s="4" t="str">
        <f>VLOOKUP(D753, lookup!$A$3:$B$12, 2, TRUE)</f>
        <v>Mini</v>
      </c>
      <c r="G753" s="1">
        <v>28.73</v>
      </c>
      <c r="H753" s="4" t="str">
        <f t="shared" si="46"/>
        <v>No Discount</v>
      </c>
      <c r="I753" s="4">
        <f>IFERROR((Table2[[#This Row],[Sales]]-(Table2[[#This Row],[Sales]]*H753)), Table2[[#This Row],[Sales]])</f>
        <v>28.73</v>
      </c>
      <c r="J753" s="4">
        <f t="shared" si="47"/>
        <v>28.73</v>
      </c>
      <c r="K753" s="1" t="s">
        <v>10</v>
      </c>
      <c r="L753" s="1">
        <v>6.5</v>
      </c>
      <c r="M753" s="10">
        <f t="shared" si="45"/>
        <v>28.73</v>
      </c>
    </row>
    <row r="754" spans="1:13" x14ac:dyDescent="0.2">
      <c r="A754" s="1">
        <v>58435</v>
      </c>
      <c r="B754" s="2">
        <v>41036</v>
      </c>
      <c r="C754" s="1" t="s">
        <v>7</v>
      </c>
      <c r="D754" s="1">
        <v>11</v>
      </c>
      <c r="E754" s="4" t="str">
        <f t="shared" si="44"/>
        <v>Small</v>
      </c>
      <c r="F754" s="4" t="str">
        <f>VLOOKUP(D754, lookup!$A$3:$B$12, 2, TRUE)</f>
        <v>Small</v>
      </c>
      <c r="G754" s="1">
        <v>273.44</v>
      </c>
      <c r="H754" s="4" t="str">
        <f t="shared" si="46"/>
        <v>No Discount</v>
      </c>
      <c r="I754" s="4">
        <f>IFERROR((Table2[[#This Row],[Sales]]-(Table2[[#This Row],[Sales]]*H754)), Table2[[#This Row],[Sales]])</f>
        <v>273.44</v>
      </c>
      <c r="J754" s="4">
        <f t="shared" si="47"/>
        <v>273.44</v>
      </c>
      <c r="K754" s="1" t="s">
        <v>10</v>
      </c>
      <c r="L754" s="1">
        <v>15.1</v>
      </c>
      <c r="M754" s="10">
        <f t="shared" si="45"/>
        <v>273.44</v>
      </c>
    </row>
    <row r="755" spans="1:13" x14ac:dyDescent="0.2">
      <c r="A755" s="1">
        <v>130</v>
      </c>
      <c r="B755" s="2">
        <v>41036</v>
      </c>
      <c r="C755" s="1" t="s">
        <v>9</v>
      </c>
      <c r="D755" s="1">
        <v>29</v>
      </c>
      <c r="E755" s="4" t="str">
        <f t="shared" si="44"/>
        <v>Medium</v>
      </c>
      <c r="F755" s="4" t="str">
        <f>VLOOKUP(D755, lookup!$A$3:$B$12, 2, TRUE)</f>
        <v>Medium-Large</v>
      </c>
      <c r="G755" s="1">
        <v>575.11</v>
      </c>
      <c r="H755" s="4" t="str">
        <f t="shared" si="46"/>
        <v>No Discount</v>
      </c>
      <c r="I755" s="4">
        <f>IFERROR((Table2[[#This Row],[Sales]]-(Table2[[#This Row],[Sales]]*H755)), Table2[[#This Row],[Sales]])</f>
        <v>575.11</v>
      </c>
      <c r="J755" s="4">
        <f t="shared" si="47"/>
        <v>575.11</v>
      </c>
      <c r="K755" s="1" t="s">
        <v>10</v>
      </c>
      <c r="L755" s="1">
        <v>9.0299999999999994</v>
      </c>
      <c r="M755" s="10">
        <f t="shared" si="45"/>
        <v>575.11</v>
      </c>
    </row>
    <row r="756" spans="1:13" x14ac:dyDescent="0.2">
      <c r="A756" s="1">
        <v>30784</v>
      </c>
      <c r="B756" s="2">
        <v>41036</v>
      </c>
      <c r="C756" s="1" t="s">
        <v>14</v>
      </c>
      <c r="D756" s="1">
        <v>48</v>
      </c>
      <c r="E756" s="4" t="str">
        <f t="shared" si="44"/>
        <v>Large</v>
      </c>
      <c r="F756" s="4" t="str">
        <f>VLOOKUP(D756, lookup!$A$3:$B$12, 2, TRUE)</f>
        <v>XXX Large</v>
      </c>
      <c r="G756" s="1">
        <v>335.64</v>
      </c>
      <c r="H756" s="4">
        <f t="shared" si="46"/>
        <v>0.01</v>
      </c>
      <c r="I756" s="4">
        <f>IFERROR((Table2[[#This Row],[Sales]]-(Table2[[#This Row],[Sales]]*H756)), Table2[[#This Row],[Sales]])</f>
        <v>332.28359999999998</v>
      </c>
      <c r="J756" s="4">
        <f t="shared" si="47"/>
        <v>334.08</v>
      </c>
      <c r="K756" s="1" t="s">
        <v>10</v>
      </c>
      <c r="L756" s="1">
        <v>1.56</v>
      </c>
      <c r="M756" s="10">
        <f t="shared" si="45"/>
        <v>335.64</v>
      </c>
    </row>
    <row r="757" spans="1:13" x14ac:dyDescent="0.2">
      <c r="A757" s="1">
        <v>30784</v>
      </c>
      <c r="B757" s="2">
        <v>41036</v>
      </c>
      <c r="C757" s="1" t="s">
        <v>14</v>
      </c>
      <c r="D757" s="1">
        <v>10</v>
      </c>
      <c r="E757" s="4" t="str">
        <f t="shared" si="44"/>
        <v>Small</v>
      </c>
      <c r="F757" s="4" t="str">
        <f>VLOOKUP(D757, lookup!$A$3:$B$12, 2, TRUE)</f>
        <v>Extra Small</v>
      </c>
      <c r="G757" s="1">
        <v>707.3</v>
      </c>
      <c r="H757" s="4" t="str">
        <f t="shared" si="46"/>
        <v>No Discount</v>
      </c>
      <c r="I757" s="4">
        <f>IFERROR((Table2[[#This Row],[Sales]]-(Table2[[#This Row],[Sales]]*H757)), Table2[[#This Row],[Sales]])</f>
        <v>707.3</v>
      </c>
      <c r="J757" s="4">
        <f t="shared" si="47"/>
        <v>707.3</v>
      </c>
      <c r="K757" s="1" t="s">
        <v>13</v>
      </c>
      <c r="L757" s="1">
        <v>26.74</v>
      </c>
      <c r="M757" s="10">
        <f t="shared" si="45"/>
        <v>707.3</v>
      </c>
    </row>
    <row r="758" spans="1:13" x14ac:dyDescent="0.2">
      <c r="A758" s="1">
        <v>38437</v>
      </c>
      <c r="B758" s="2">
        <v>41037</v>
      </c>
      <c r="C758" s="1" t="s">
        <v>12</v>
      </c>
      <c r="D758" s="1">
        <v>19</v>
      </c>
      <c r="E758" s="4" t="str">
        <f t="shared" si="44"/>
        <v>Medium</v>
      </c>
      <c r="F758" s="4" t="str">
        <f>VLOOKUP(D758, lookup!$A$3:$B$12, 2, TRUE)</f>
        <v>Small-Medium</v>
      </c>
      <c r="G758" s="1">
        <v>4201.47</v>
      </c>
      <c r="H758" s="4" t="str">
        <f t="shared" si="46"/>
        <v>No Discount</v>
      </c>
      <c r="I758" s="4">
        <f>IFERROR((Table2[[#This Row],[Sales]]-(Table2[[#This Row],[Sales]]*H758)), Table2[[#This Row],[Sales]])</f>
        <v>4201.47</v>
      </c>
      <c r="J758" s="4">
        <f t="shared" si="47"/>
        <v>4201.47</v>
      </c>
      <c r="K758" s="1" t="s">
        <v>13</v>
      </c>
      <c r="L758" s="1">
        <v>52.2</v>
      </c>
      <c r="M758" s="10">
        <f t="shared" si="45"/>
        <v>4201.47</v>
      </c>
    </row>
    <row r="759" spans="1:13" x14ac:dyDescent="0.2">
      <c r="A759" s="1">
        <v>52673</v>
      </c>
      <c r="B759" s="2">
        <v>41037</v>
      </c>
      <c r="C759" s="1" t="s">
        <v>14</v>
      </c>
      <c r="D759" s="1">
        <v>4</v>
      </c>
      <c r="E759" s="4" t="str">
        <f t="shared" si="44"/>
        <v>Small</v>
      </c>
      <c r="F759" s="4" t="str">
        <f>VLOOKUP(D759, lookup!$A$3:$B$12, 2, TRUE)</f>
        <v>Mini</v>
      </c>
      <c r="G759" s="1">
        <v>26.41</v>
      </c>
      <c r="H759" s="4" t="str">
        <f t="shared" si="46"/>
        <v>No Discount</v>
      </c>
      <c r="I759" s="4">
        <f>IFERROR((Table2[[#This Row],[Sales]]-(Table2[[#This Row],[Sales]]*H759)), Table2[[#This Row],[Sales]])</f>
        <v>26.41</v>
      </c>
      <c r="J759" s="4">
        <f t="shared" si="47"/>
        <v>26.41</v>
      </c>
      <c r="K759" s="1" t="s">
        <v>10</v>
      </c>
      <c r="L759" s="1">
        <v>5.74</v>
      </c>
      <c r="M759" s="10">
        <f t="shared" si="45"/>
        <v>26.41</v>
      </c>
    </row>
    <row r="760" spans="1:13" x14ac:dyDescent="0.2">
      <c r="A760" s="1">
        <v>38437</v>
      </c>
      <c r="B760" s="2">
        <v>41037</v>
      </c>
      <c r="C760" s="1" t="s">
        <v>12</v>
      </c>
      <c r="D760" s="1">
        <v>17</v>
      </c>
      <c r="E760" s="4" t="str">
        <f t="shared" si="44"/>
        <v>Medium</v>
      </c>
      <c r="F760" s="4" t="str">
        <f>VLOOKUP(D760, lookup!$A$3:$B$12, 2, TRUE)</f>
        <v>Small-Medium</v>
      </c>
      <c r="G760" s="1">
        <v>55.66</v>
      </c>
      <c r="H760" s="4" t="str">
        <f t="shared" si="46"/>
        <v>No Discount</v>
      </c>
      <c r="I760" s="4">
        <f>IFERROR((Table2[[#This Row],[Sales]]-(Table2[[#This Row],[Sales]]*H760)), Table2[[#This Row],[Sales]])</f>
        <v>55.66</v>
      </c>
      <c r="J760" s="4">
        <f t="shared" si="47"/>
        <v>55.66</v>
      </c>
      <c r="K760" s="1" t="s">
        <v>10</v>
      </c>
      <c r="L760" s="1">
        <v>2.31</v>
      </c>
      <c r="M760" s="10">
        <f t="shared" si="45"/>
        <v>55.66</v>
      </c>
    </row>
    <row r="761" spans="1:13" x14ac:dyDescent="0.2">
      <c r="A761" s="1">
        <v>52673</v>
      </c>
      <c r="B761" s="2">
        <v>41037</v>
      </c>
      <c r="C761" s="1" t="s">
        <v>14</v>
      </c>
      <c r="D761" s="1">
        <v>14</v>
      </c>
      <c r="E761" s="4" t="str">
        <f t="shared" si="44"/>
        <v>Small</v>
      </c>
      <c r="F761" s="4" t="str">
        <f>VLOOKUP(D761, lookup!$A$3:$B$12, 2, TRUE)</f>
        <v>Small</v>
      </c>
      <c r="G761" s="1">
        <v>2045.066</v>
      </c>
      <c r="H761" s="4" t="str">
        <f t="shared" si="46"/>
        <v>No Discount</v>
      </c>
      <c r="I761" s="4">
        <f>IFERROR((Table2[[#This Row],[Sales]]-(Table2[[#This Row],[Sales]]*H761)), Table2[[#This Row],[Sales]])</f>
        <v>2045.066</v>
      </c>
      <c r="J761" s="4">
        <f t="shared" si="47"/>
        <v>2045.066</v>
      </c>
      <c r="K761" s="1" t="s">
        <v>10</v>
      </c>
      <c r="L761" s="1">
        <v>8.99</v>
      </c>
      <c r="M761" s="10">
        <f t="shared" si="45"/>
        <v>2045.066</v>
      </c>
    </row>
    <row r="762" spans="1:13" x14ac:dyDescent="0.2">
      <c r="A762" s="1">
        <v>21510</v>
      </c>
      <c r="B762" s="2">
        <v>41037</v>
      </c>
      <c r="C762" s="1" t="s">
        <v>9</v>
      </c>
      <c r="D762" s="1">
        <v>16</v>
      </c>
      <c r="E762" s="4" t="str">
        <f t="shared" si="44"/>
        <v>Medium</v>
      </c>
      <c r="F762" s="4" t="str">
        <f>VLOOKUP(D762, lookup!$A$3:$B$12, 2, TRUE)</f>
        <v>Small-Medium</v>
      </c>
      <c r="G762" s="1">
        <v>372.09</v>
      </c>
      <c r="H762" s="4" t="str">
        <f t="shared" si="46"/>
        <v>No Discount</v>
      </c>
      <c r="I762" s="4">
        <f>IFERROR((Table2[[#This Row],[Sales]]-(Table2[[#This Row],[Sales]]*H762)), Table2[[#This Row],[Sales]])</f>
        <v>372.09</v>
      </c>
      <c r="J762" s="4">
        <f t="shared" si="47"/>
        <v>372.09</v>
      </c>
      <c r="K762" s="1" t="s">
        <v>8</v>
      </c>
      <c r="L762" s="1">
        <v>1.99</v>
      </c>
      <c r="M762" s="10">
        <f t="shared" si="45"/>
        <v>372.09</v>
      </c>
    </row>
    <row r="763" spans="1:13" x14ac:dyDescent="0.2">
      <c r="A763" s="1">
        <v>57058</v>
      </c>
      <c r="B763" s="2">
        <v>41038</v>
      </c>
      <c r="C763" s="1" t="s">
        <v>14</v>
      </c>
      <c r="D763" s="1">
        <v>28</v>
      </c>
      <c r="E763" s="4" t="str">
        <f t="shared" si="44"/>
        <v>Medium</v>
      </c>
      <c r="F763" s="4" t="str">
        <f>VLOOKUP(D763, lookup!$A$3:$B$12, 2, TRUE)</f>
        <v>Medium-Large</v>
      </c>
      <c r="G763" s="1">
        <v>205.43</v>
      </c>
      <c r="H763" s="4" t="str">
        <f t="shared" si="46"/>
        <v>No Discount</v>
      </c>
      <c r="I763" s="4">
        <f>IFERROR((Table2[[#This Row],[Sales]]-(Table2[[#This Row],[Sales]]*H763)), Table2[[#This Row],[Sales]])</f>
        <v>205.43</v>
      </c>
      <c r="J763" s="4">
        <f t="shared" si="47"/>
        <v>205.43</v>
      </c>
      <c r="K763" s="1" t="s">
        <v>8</v>
      </c>
      <c r="L763" s="1">
        <v>5.27</v>
      </c>
      <c r="M763" s="10">
        <f t="shared" si="45"/>
        <v>205.43</v>
      </c>
    </row>
    <row r="764" spans="1:13" x14ac:dyDescent="0.2">
      <c r="A764" s="1">
        <v>25348</v>
      </c>
      <c r="B764" s="2">
        <v>41038</v>
      </c>
      <c r="C764" s="1" t="s">
        <v>12</v>
      </c>
      <c r="D764" s="1">
        <v>6</v>
      </c>
      <c r="E764" s="4" t="str">
        <f t="shared" si="44"/>
        <v>Small</v>
      </c>
      <c r="F764" s="4" t="str">
        <f>VLOOKUP(D764, lookup!$A$3:$B$12, 2, TRUE)</f>
        <v>Extra Small</v>
      </c>
      <c r="G764" s="1">
        <v>343.36</v>
      </c>
      <c r="H764" s="4" t="str">
        <f t="shared" si="46"/>
        <v>No Discount</v>
      </c>
      <c r="I764" s="4">
        <f>IFERROR((Table2[[#This Row],[Sales]]-(Table2[[#This Row],[Sales]]*H764)), Table2[[#This Row],[Sales]])</f>
        <v>343.36</v>
      </c>
      <c r="J764" s="4">
        <f t="shared" si="47"/>
        <v>343.36</v>
      </c>
      <c r="K764" s="1" t="s">
        <v>10</v>
      </c>
      <c r="L764" s="1">
        <v>13.22</v>
      </c>
      <c r="M764" s="10">
        <f t="shared" si="45"/>
        <v>343.36</v>
      </c>
    </row>
    <row r="765" spans="1:13" x14ac:dyDescent="0.2">
      <c r="A765" s="1">
        <v>13282</v>
      </c>
      <c r="B765" s="2">
        <v>41038</v>
      </c>
      <c r="C765" s="1" t="s">
        <v>7</v>
      </c>
      <c r="D765" s="1">
        <v>22</v>
      </c>
      <c r="E765" s="4" t="str">
        <f t="shared" si="44"/>
        <v>Medium</v>
      </c>
      <c r="F765" s="4" t="str">
        <f>VLOOKUP(D765, lookup!$A$3:$B$12, 2, TRUE)</f>
        <v>Medium</v>
      </c>
      <c r="G765" s="1">
        <v>763.85</v>
      </c>
      <c r="H765" s="4" t="str">
        <f t="shared" si="46"/>
        <v>No Discount</v>
      </c>
      <c r="I765" s="4">
        <f>IFERROR((Table2[[#This Row],[Sales]]-(Table2[[#This Row],[Sales]]*H765)), Table2[[#This Row],[Sales]])</f>
        <v>763.85</v>
      </c>
      <c r="J765" s="4">
        <f t="shared" si="47"/>
        <v>763.85</v>
      </c>
      <c r="K765" s="1" t="s">
        <v>10</v>
      </c>
      <c r="L765" s="1">
        <v>7.53</v>
      </c>
      <c r="M765" s="10">
        <f t="shared" si="45"/>
        <v>763.85</v>
      </c>
    </row>
    <row r="766" spans="1:13" x14ac:dyDescent="0.2">
      <c r="A766" s="1">
        <v>25348</v>
      </c>
      <c r="B766" s="2">
        <v>41038</v>
      </c>
      <c r="C766" s="1" t="s">
        <v>12</v>
      </c>
      <c r="D766" s="1">
        <v>7</v>
      </c>
      <c r="E766" s="4" t="str">
        <f t="shared" si="44"/>
        <v>Small</v>
      </c>
      <c r="F766" s="4" t="str">
        <f>VLOOKUP(D766, lookup!$A$3:$B$12, 2, TRUE)</f>
        <v>Extra Small</v>
      </c>
      <c r="G766" s="1">
        <v>309.22149999999999</v>
      </c>
      <c r="H766" s="4" t="str">
        <f t="shared" si="46"/>
        <v>No Discount</v>
      </c>
      <c r="I766" s="4">
        <f>IFERROR((Table2[[#This Row],[Sales]]-(Table2[[#This Row],[Sales]]*H766)), Table2[[#This Row],[Sales]])</f>
        <v>309.22149999999999</v>
      </c>
      <c r="J766" s="4">
        <f t="shared" si="47"/>
        <v>309.22149999999999</v>
      </c>
      <c r="K766" s="1" t="s">
        <v>10</v>
      </c>
      <c r="L766" s="1">
        <v>1.25</v>
      </c>
      <c r="M766" s="10">
        <f t="shared" si="45"/>
        <v>309.22149999999999</v>
      </c>
    </row>
    <row r="767" spans="1:13" x14ac:dyDescent="0.2">
      <c r="A767" s="1">
        <v>13282</v>
      </c>
      <c r="B767" s="2">
        <v>41038</v>
      </c>
      <c r="C767" s="1" t="s">
        <v>7</v>
      </c>
      <c r="D767" s="1">
        <v>2</v>
      </c>
      <c r="E767" s="4" t="str">
        <f t="shared" si="44"/>
        <v>Small</v>
      </c>
      <c r="F767" s="4" t="str">
        <f>VLOOKUP(D767, lookup!$A$3:$B$12, 2, TRUE)</f>
        <v>Mini</v>
      </c>
      <c r="G767" s="1">
        <v>12.59</v>
      </c>
      <c r="H767" s="4" t="str">
        <f t="shared" si="46"/>
        <v>No Discount</v>
      </c>
      <c r="I767" s="4">
        <f>IFERROR((Table2[[#This Row],[Sales]]-(Table2[[#This Row],[Sales]]*H767)), Table2[[#This Row],[Sales]])</f>
        <v>12.59</v>
      </c>
      <c r="J767" s="4">
        <f t="shared" si="47"/>
        <v>12.59</v>
      </c>
      <c r="K767" s="1" t="s">
        <v>10</v>
      </c>
      <c r="L767" s="1">
        <v>0.5</v>
      </c>
      <c r="M767" s="10">
        <f t="shared" si="45"/>
        <v>12.59</v>
      </c>
    </row>
    <row r="768" spans="1:13" x14ac:dyDescent="0.2">
      <c r="A768" s="1">
        <v>57058</v>
      </c>
      <c r="B768" s="2">
        <v>41038</v>
      </c>
      <c r="C768" s="1" t="s">
        <v>14</v>
      </c>
      <c r="D768" s="1">
        <v>27</v>
      </c>
      <c r="E768" s="4" t="str">
        <f t="shared" si="44"/>
        <v>Medium</v>
      </c>
      <c r="F768" s="4" t="str">
        <f>VLOOKUP(D768, lookup!$A$3:$B$12, 2, TRUE)</f>
        <v>Medium-Large</v>
      </c>
      <c r="G768" s="1">
        <v>979.06</v>
      </c>
      <c r="H768" s="4" t="str">
        <f t="shared" si="46"/>
        <v>No Discount</v>
      </c>
      <c r="I768" s="4">
        <f>IFERROR((Table2[[#This Row],[Sales]]-(Table2[[#This Row],[Sales]]*H768)), Table2[[#This Row],[Sales]])</f>
        <v>979.06</v>
      </c>
      <c r="J768" s="4">
        <f t="shared" si="47"/>
        <v>979.06</v>
      </c>
      <c r="K768" s="1" t="s">
        <v>10</v>
      </c>
      <c r="L768" s="1">
        <v>9.02</v>
      </c>
      <c r="M768" s="10">
        <f t="shared" si="45"/>
        <v>979.06</v>
      </c>
    </row>
    <row r="769" spans="1:13" x14ac:dyDescent="0.2">
      <c r="A769" s="1">
        <v>26756</v>
      </c>
      <c r="B769" s="2">
        <v>41039</v>
      </c>
      <c r="C769" s="1" t="s">
        <v>14</v>
      </c>
      <c r="D769" s="1">
        <v>25</v>
      </c>
      <c r="E769" s="4" t="str">
        <f t="shared" si="44"/>
        <v>Medium</v>
      </c>
      <c r="F769" s="4" t="str">
        <f>VLOOKUP(D769, lookup!$A$3:$B$12, 2, TRUE)</f>
        <v>Medium</v>
      </c>
      <c r="G769" s="1">
        <v>767.26</v>
      </c>
      <c r="H769" s="4" t="str">
        <f t="shared" si="46"/>
        <v>No Discount</v>
      </c>
      <c r="I769" s="4">
        <f>IFERROR((Table2[[#This Row],[Sales]]-(Table2[[#This Row],[Sales]]*H769)), Table2[[#This Row],[Sales]])</f>
        <v>767.26</v>
      </c>
      <c r="J769" s="4">
        <f t="shared" si="47"/>
        <v>767.26</v>
      </c>
      <c r="K769" s="1" t="s">
        <v>10</v>
      </c>
      <c r="L769" s="1">
        <v>4</v>
      </c>
      <c r="M769" s="10">
        <f t="shared" si="45"/>
        <v>767.26</v>
      </c>
    </row>
    <row r="770" spans="1:13" x14ac:dyDescent="0.2">
      <c r="A770" s="1">
        <v>43493</v>
      </c>
      <c r="B770" s="2">
        <v>41039</v>
      </c>
      <c r="C770" s="1" t="s">
        <v>9</v>
      </c>
      <c r="D770" s="1">
        <v>14</v>
      </c>
      <c r="E770" s="4" t="str">
        <f t="shared" ref="E770:E833" si="48">IF(D770&gt;=30, "Large", IF(D770&lt;=15, "Small","Medium"))</f>
        <v>Small</v>
      </c>
      <c r="F770" s="4" t="str">
        <f>VLOOKUP(D770, lookup!$A$3:$B$12, 2, TRUE)</f>
        <v>Small</v>
      </c>
      <c r="G770" s="1">
        <v>71.599999999999994</v>
      </c>
      <c r="H770" s="4" t="str">
        <f t="shared" si="46"/>
        <v>No Discount</v>
      </c>
      <c r="I770" s="4">
        <f>IFERROR((Table2[[#This Row],[Sales]]-(Table2[[#This Row],[Sales]]*H770)), Table2[[#This Row],[Sales]])</f>
        <v>71.599999999999994</v>
      </c>
      <c r="J770" s="4">
        <f t="shared" si="47"/>
        <v>71.599999999999994</v>
      </c>
      <c r="K770" s="1" t="s">
        <v>10</v>
      </c>
      <c r="L770" s="1">
        <v>4.7</v>
      </c>
      <c r="M770" s="10">
        <f t="shared" ref="M770:M833" si="49">IF(K770="Delivery Truck", J770, G770)</f>
        <v>71.599999999999994</v>
      </c>
    </row>
    <row r="771" spans="1:13" x14ac:dyDescent="0.2">
      <c r="A771" s="1">
        <v>26756</v>
      </c>
      <c r="B771" s="2">
        <v>41039</v>
      </c>
      <c r="C771" s="1" t="s">
        <v>14</v>
      </c>
      <c r="D771" s="1">
        <v>20</v>
      </c>
      <c r="E771" s="4" t="str">
        <f t="shared" si="48"/>
        <v>Medium</v>
      </c>
      <c r="F771" s="4" t="str">
        <f>VLOOKUP(D771, lookup!$A$3:$B$12, 2, TRUE)</f>
        <v>Small-Medium</v>
      </c>
      <c r="G771" s="1">
        <v>127.9</v>
      </c>
      <c r="H771" s="4" t="str">
        <f t="shared" ref="H771:H834" si="50">IF(OR(F771="Large",F771="Extra Large",F771="XX Large",F771="XXX Large"), 0.01, "No Discount")</f>
        <v>No Discount</v>
      </c>
      <c r="I771" s="4">
        <f>IFERROR((Table2[[#This Row],[Sales]]-(Table2[[#This Row],[Sales]]*H771)), Table2[[#This Row],[Sales]])</f>
        <v>127.9</v>
      </c>
      <c r="J771" s="4">
        <f t="shared" ref="J771:J834" si="51">IF(OR(F771="XX Large", F771="XXX Large", F771="Extra Large"), G771-L771, G771)</f>
        <v>127.9</v>
      </c>
      <c r="K771" s="1" t="s">
        <v>10</v>
      </c>
      <c r="L771" s="1">
        <v>7.37</v>
      </c>
      <c r="M771" s="10">
        <f t="shared" si="49"/>
        <v>127.9</v>
      </c>
    </row>
    <row r="772" spans="1:13" x14ac:dyDescent="0.2">
      <c r="A772" s="1">
        <v>7106</v>
      </c>
      <c r="B772" s="2">
        <v>41039</v>
      </c>
      <c r="C772" s="1" t="s">
        <v>7</v>
      </c>
      <c r="D772" s="1">
        <v>8</v>
      </c>
      <c r="E772" s="4" t="str">
        <f t="shared" si="48"/>
        <v>Small</v>
      </c>
      <c r="F772" s="4" t="str">
        <f>VLOOKUP(D772, lookup!$A$3:$B$12, 2, TRUE)</f>
        <v>Extra Small</v>
      </c>
      <c r="G772" s="1">
        <v>118.98</v>
      </c>
      <c r="H772" s="4" t="str">
        <f t="shared" si="50"/>
        <v>No Discount</v>
      </c>
      <c r="I772" s="4">
        <f>IFERROR((Table2[[#This Row],[Sales]]-(Table2[[#This Row],[Sales]]*H772)), Table2[[#This Row],[Sales]])</f>
        <v>118.98</v>
      </c>
      <c r="J772" s="4">
        <f t="shared" si="51"/>
        <v>118.98</v>
      </c>
      <c r="K772" s="1" t="s">
        <v>10</v>
      </c>
      <c r="L772" s="1">
        <v>7.27</v>
      </c>
      <c r="M772" s="10">
        <f t="shared" si="49"/>
        <v>118.98</v>
      </c>
    </row>
    <row r="773" spans="1:13" x14ac:dyDescent="0.2">
      <c r="A773" s="1">
        <v>7106</v>
      </c>
      <c r="B773" s="2">
        <v>41039</v>
      </c>
      <c r="C773" s="1" t="s">
        <v>7</v>
      </c>
      <c r="D773" s="1">
        <v>36</v>
      </c>
      <c r="E773" s="4" t="str">
        <f t="shared" si="48"/>
        <v>Large</v>
      </c>
      <c r="F773" s="4" t="str">
        <f>VLOOKUP(D773, lookup!$A$3:$B$12, 2, TRUE)</f>
        <v>Extra Large</v>
      </c>
      <c r="G773" s="1">
        <v>1058.45</v>
      </c>
      <c r="H773" s="4">
        <f t="shared" si="50"/>
        <v>0.01</v>
      </c>
      <c r="I773" s="4">
        <f>IFERROR((Table2[[#This Row],[Sales]]-(Table2[[#This Row],[Sales]]*H773)), Table2[[#This Row],[Sales]])</f>
        <v>1047.8655000000001</v>
      </c>
      <c r="J773" s="4">
        <f t="shared" si="51"/>
        <v>1038.46</v>
      </c>
      <c r="K773" s="1" t="s">
        <v>10</v>
      </c>
      <c r="L773" s="1">
        <v>19.989999999999998</v>
      </c>
      <c r="M773" s="10">
        <f t="shared" si="49"/>
        <v>1058.45</v>
      </c>
    </row>
    <row r="774" spans="1:13" x14ac:dyDescent="0.2">
      <c r="A774" s="1">
        <v>43493</v>
      </c>
      <c r="B774" s="2">
        <v>41039</v>
      </c>
      <c r="C774" s="1" t="s">
        <v>9</v>
      </c>
      <c r="D774" s="1">
        <v>37</v>
      </c>
      <c r="E774" s="4" t="str">
        <f t="shared" si="48"/>
        <v>Large</v>
      </c>
      <c r="F774" s="4" t="str">
        <f>VLOOKUP(D774, lookup!$A$3:$B$12, 2, TRUE)</f>
        <v>Extra Large</v>
      </c>
      <c r="G774" s="1">
        <v>1699.9829999999999</v>
      </c>
      <c r="H774" s="4">
        <f t="shared" si="50"/>
        <v>0.01</v>
      </c>
      <c r="I774" s="4">
        <f>IFERROR((Table2[[#This Row],[Sales]]-(Table2[[#This Row],[Sales]]*H774)), Table2[[#This Row],[Sales]])</f>
        <v>1682.98317</v>
      </c>
      <c r="J774" s="4">
        <f t="shared" si="51"/>
        <v>1694.9829999999999</v>
      </c>
      <c r="K774" s="1" t="s">
        <v>10</v>
      </c>
      <c r="L774" s="1">
        <v>5</v>
      </c>
      <c r="M774" s="10">
        <f t="shared" si="49"/>
        <v>1699.9829999999999</v>
      </c>
    </row>
    <row r="775" spans="1:13" x14ac:dyDescent="0.2">
      <c r="A775" s="1">
        <v>26756</v>
      </c>
      <c r="B775" s="2">
        <v>41039</v>
      </c>
      <c r="C775" s="1" t="s">
        <v>14</v>
      </c>
      <c r="D775" s="1">
        <v>40</v>
      </c>
      <c r="E775" s="4" t="str">
        <f t="shared" si="48"/>
        <v>Large</v>
      </c>
      <c r="F775" s="4" t="str">
        <f>VLOOKUP(D775, lookup!$A$3:$B$12, 2, TRUE)</f>
        <v>Extra Large</v>
      </c>
      <c r="G775" s="1">
        <v>253.89</v>
      </c>
      <c r="H775" s="4">
        <f t="shared" si="50"/>
        <v>0.01</v>
      </c>
      <c r="I775" s="4">
        <f>IFERROR((Table2[[#This Row],[Sales]]-(Table2[[#This Row],[Sales]]*H775)), Table2[[#This Row],[Sales]])</f>
        <v>251.35109999999997</v>
      </c>
      <c r="J775" s="4">
        <f t="shared" si="51"/>
        <v>247.67</v>
      </c>
      <c r="K775" s="1" t="s">
        <v>10</v>
      </c>
      <c r="L775" s="1">
        <v>6.22</v>
      </c>
      <c r="M775" s="10">
        <f t="shared" si="49"/>
        <v>253.89</v>
      </c>
    </row>
    <row r="776" spans="1:13" x14ac:dyDescent="0.2">
      <c r="A776" s="1">
        <v>7106</v>
      </c>
      <c r="B776" s="2">
        <v>41039</v>
      </c>
      <c r="C776" s="1" t="s">
        <v>7</v>
      </c>
      <c r="D776" s="1">
        <v>31</v>
      </c>
      <c r="E776" s="4" t="str">
        <f t="shared" si="48"/>
        <v>Large</v>
      </c>
      <c r="F776" s="4" t="str">
        <f>VLOOKUP(D776, lookup!$A$3:$B$12, 2, TRUE)</f>
        <v>Large</v>
      </c>
      <c r="G776" s="1">
        <v>4910.09</v>
      </c>
      <c r="H776" s="4">
        <f t="shared" si="50"/>
        <v>0.01</v>
      </c>
      <c r="I776" s="4">
        <f>IFERROR((Table2[[#This Row],[Sales]]-(Table2[[#This Row],[Sales]]*H776)), Table2[[#This Row],[Sales]])</f>
        <v>4860.9890999999998</v>
      </c>
      <c r="J776" s="4">
        <f t="shared" si="51"/>
        <v>4910.09</v>
      </c>
      <c r="K776" s="1" t="s">
        <v>10</v>
      </c>
      <c r="L776" s="1">
        <v>5.5</v>
      </c>
      <c r="M776" s="10">
        <f t="shared" si="49"/>
        <v>4910.09</v>
      </c>
    </row>
    <row r="777" spans="1:13" x14ac:dyDescent="0.2">
      <c r="A777" s="1">
        <v>43493</v>
      </c>
      <c r="B777" s="2">
        <v>41039</v>
      </c>
      <c r="C777" s="1" t="s">
        <v>9</v>
      </c>
      <c r="D777" s="1">
        <v>22</v>
      </c>
      <c r="E777" s="4" t="str">
        <f t="shared" si="48"/>
        <v>Medium</v>
      </c>
      <c r="F777" s="4" t="str">
        <f>VLOOKUP(D777, lookup!$A$3:$B$12, 2, TRUE)</f>
        <v>Medium</v>
      </c>
      <c r="G777" s="1">
        <v>152.52000000000001</v>
      </c>
      <c r="H777" s="4" t="str">
        <f t="shared" si="50"/>
        <v>No Discount</v>
      </c>
      <c r="I777" s="4">
        <f>IFERROR((Table2[[#This Row],[Sales]]-(Table2[[#This Row],[Sales]]*H777)), Table2[[#This Row],[Sales]])</f>
        <v>152.52000000000001</v>
      </c>
      <c r="J777" s="4">
        <f t="shared" si="51"/>
        <v>152.52000000000001</v>
      </c>
      <c r="K777" s="1" t="s">
        <v>10</v>
      </c>
      <c r="L777" s="1">
        <v>5.94</v>
      </c>
      <c r="M777" s="10">
        <f t="shared" si="49"/>
        <v>152.52000000000001</v>
      </c>
    </row>
    <row r="778" spans="1:13" x14ac:dyDescent="0.2">
      <c r="A778" s="1">
        <v>5121</v>
      </c>
      <c r="B778" s="2">
        <v>41039</v>
      </c>
      <c r="C778" s="1" t="s">
        <v>11</v>
      </c>
      <c r="D778" s="1">
        <v>45</v>
      </c>
      <c r="E778" s="4" t="str">
        <f t="shared" si="48"/>
        <v>Large</v>
      </c>
      <c r="F778" s="4" t="str">
        <f>VLOOKUP(D778, lookup!$A$3:$B$12, 2, TRUE)</f>
        <v>XX Large</v>
      </c>
      <c r="G778" s="1">
        <v>1991.703</v>
      </c>
      <c r="H778" s="4">
        <f t="shared" si="50"/>
        <v>0.01</v>
      </c>
      <c r="I778" s="4">
        <f>IFERROR((Table2[[#This Row],[Sales]]-(Table2[[#This Row],[Sales]]*H778)), Table2[[#This Row],[Sales]])</f>
        <v>1971.7859699999999</v>
      </c>
      <c r="J778" s="4">
        <f t="shared" si="51"/>
        <v>1990.453</v>
      </c>
      <c r="K778" s="1" t="s">
        <v>10</v>
      </c>
      <c r="L778" s="1">
        <v>1.25</v>
      </c>
      <c r="M778" s="10">
        <f t="shared" si="49"/>
        <v>1991.703</v>
      </c>
    </row>
    <row r="779" spans="1:13" x14ac:dyDescent="0.2">
      <c r="A779" s="1">
        <v>14851</v>
      </c>
      <c r="B779" s="2">
        <v>41040</v>
      </c>
      <c r="C779" s="1" t="s">
        <v>11</v>
      </c>
      <c r="D779" s="1">
        <v>26</v>
      </c>
      <c r="E779" s="4" t="str">
        <f t="shared" si="48"/>
        <v>Medium</v>
      </c>
      <c r="F779" s="4" t="str">
        <f>VLOOKUP(D779, lookup!$A$3:$B$12, 2, TRUE)</f>
        <v>Medium-Large</v>
      </c>
      <c r="G779" s="1">
        <v>1443.2660000000001</v>
      </c>
      <c r="H779" s="4" t="str">
        <f t="shared" si="50"/>
        <v>No Discount</v>
      </c>
      <c r="I779" s="4">
        <f>IFERROR((Table2[[#This Row],[Sales]]-(Table2[[#This Row],[Sales]]*H779)), Table2[[#This Row],[Sales]])</f>
        <v>1443.2660000000001</v>
      </c>
      <c r="J779" s="4">
        <f t="shared" si="51"/>
        <v>1443.2660000000001</v>
      </c>
      <c r="K779" s="1" t="s">
        <v>10</v>
      </c>
      <c r="L779" s="1">
        <v>8.99</v>
      </c>
      <c r="M779" s="10">
        <f t="shared" si="49"/>
        <v>1443.2660000000001</v>
      </c>
    </row>
    <row r="780" spans="1:13" x14ac:dyDescent="0.2">
      <c r="A780" s="1">
        <v>14851</v>
      </c>
      <c r="B780" s="2">
        <v>41040</v>
      </c>
      <c r="C780" s="1" t="s">
        <v>11</v>
      </c>
      <c r="D780" s="1">
        <v>6</v>
      </c>
      <c r="E780" s="4" t="str">
        <f t="shared" si="48"/>
        <v>Small</v>
      </c>
      <c r="F780" s="4" t="str">
        <f>VLOOKUP(D780, lookup!$A$3:$B$12, 2, TRUE)</f>
        <v>Extra Small</v>
      </c>
      <c r="G780" s="1">
        <v>3378.18</v>
      </c>
      <c r="H780" s="4" t="str">
        <f t="shared" si="50"/>
        <v>No Discount</v>
      </c>
      <c r="I780" s="4">
        <f>IFERROR((Table2[[#This Row],[Sales]]-(Table2[[#This Row],[Sales]]*H780)), Table2[[#This Row],[Sales]])</f>
        <v>3378.18</v>
      </c>
      <c r="J780" s="4">
        <f t="shared" si="51"/>
        <v>3378.18</v>
      </c>
      <c r="K780" s="1" t="s">
        <v>10</v>
      </c>
      <c r="L780" s="1">
        <v>24.49</v>
      </c>
      <c r="M780" s="10">
        <f t="shared" si="49"/>
        <v>3378.18</v>
      </c>
    </row>
    <row r="781" spans="1:13" x14ac:dyDescent="0.2">
      <c r="A781" s="1">
        <v>16454</v>
      </c>
      <c r="B781" s="2">
        <v>41040</v>
      </c>
      <c r="C781" s="1" t="s">
        <v>14</v>
      </c>
      <c r="D781" s="1">
        <v>12</v>
      </c>
      <c r="E781" s="4" t="str">
        <f t="shared" si="48"/>
        <v>Small</v>
      </c>
      <c r="F781" s="4" t="str">
        <f>VLOOKUP(D781, lookup!$A$3:$B$12, 2, TRUE)</f>
        <v>Small</v>
      </c>
      <c r="G781" s="1">
        <v>94.39</v>
      </c>
      <c r="H781" s="4" t="str">
        <f t="shared" si="50"/>
        <v>No Discount</v>
      </c>
      <c r="I781" s="4">
        <f>IFERROR((Table2[[#This Row],[Sales]]-(Table2[[#This Row],[Sales]]*H781)), Table2[[#This Row],[Sales]])</f>
        <v>94.39</v>
      </c>
      <c r="J781" s="4">
        <f t="shared" si="51"/>
        <v>94.39</v>
      </c>
      <c r="K781" s="1" t="s">
        <v>10</v>
      </c>
      <c r="L781" s="1">
        <v>6.05</v>
      </c>
      <c r="M781" s="10">
        <f t="shared" si="49"/>
        <v>94.39</v>
      </c>
    </row>
    <row r="782" spans="1:13" x14ac:dyDescent="0.2">
      <c r="A782" s="1">
        <v>31393</v>
      </c>
      <c r="B782" s="2">
        <v>41040</v>
      </c>
      <c r="C782" s="1" t="s">
        <v>12</v>
      </c>
      <c r="D782" s="1">
        <v>31</v>
      </c>
      <c r="E782" s="4" t="str">
        <f t="shared" si="48"/>
        <v>Large</v>
      </c>
      <c r="F782" s="4" t="str">
        <f>VLOOKUP(D782, lookup!$A$3:$B$12, 2, TRUE)</f>
        <v>Large</v>
      </c>
      <c r="G782" s="1">
        <v>110.32</v>
      </c>
      <c r="H782" s="4">
        <f t="shared" si="50"/>
        <v>0.01</v>
      </c>
      <c r="I782" s="4">
        <f>IFERROR((Table2[[#This Row],[Sales]]-(Table2[[#This Row],[Sales]]*H782)), Table2[[#This Row],[Sales]])</f>
        <v>109.21679999999999</v>
      </c>
      <c r="J782" s="4">
        <f t="shared" si="51"/>
        <v>110.32</v>
      </c>
      <c r="K782" s="1" t="s">
        <v>10</v>
      </c>
      <c r="L782" s="1">
        <v>1.32</v>
      </c>
      <c r="M782" s="10">
        <f t="shared" si="49"/>
        <v>110.32</v>
      </c>
    </row>
    <row r="783" spans="1:13" x14ac:dyDescent="0.2">
      <c r="A783" s="1">
        <v>31393</v>
      </c>
      <c r="B783" s="2">
        <v>41040</v>
      </c>
      <c r="C783" s="1" t="s">
        <v>12</v>
      </c>
      <c r="D783" s="1">
        <v>4</v>
      </c>
      <c r="E783" s="4" t="str">
        <f t="shared" si="48"/>
        <v>Small</v>
      </c>
      <c r="F783" s="4" t="str">
        <f>VLOOKUP(D783, lookup!$A$3:$B$12, 2, TRUE)</f>
        <v>Mini</v>
      </c>
      <c r="G783" s="1">
        <v>97.57</v>
      </c>
      <c r="H783" s="4" t="str">
        <f t="shared" si="50"/>
        <v>No Discount</v>
      </c>
      <c r="I783" s="4">
        <f>IFERROR((Table2[[#This Row],[Sales]]-(Table2[[#This Row],[Sales]]*H783)), Table2[[#This Row],[Sales]])</f>
        <v>97.57</v>
      </c>
      <c r="J783" s="4">
        <f t="shared" si="51"/>
        <v>97.57</v>
      </c>
      <c r="K783" s="1" t="s">
        <v>10</v>
      </c>
      <c r="L783" s="1">
        <v>14.87</v>
      </c>
      <c r="M783" s="10">
        <f t="shared" si="49"/>
        <v>97.57</v>
      </c>
    </row>
    <row r="784" spans="1:13" x14ac:dyDescent="0.2">
      <c r="A784" s="1">
        <v>15524</v>
      </c>
      <c r="B784" s="2">
        <v>41040</v>
      </c>
      <c r="C784" s="1" t="s">
        <v>14</v>
      </c>
      <c r="D784" s="1">
        <v>27</v>
      </c>
      <c r="E784" s="4" t="str">
        <f t="shared" si="48"/>
        <v>Medium</v>
      </c>
      <c r="F784" s="4" t="str">
        <f>VLOOKUP(D784, lookup!$A$3:$B$12, 2, TRUE)</f>
        <v>Medium-Large</v>
      </c>
      <c r="G784" s="1">
        <v>156.82</v>
      </c>
      <c r="H784" s="4" t="str">
        <f t="shared" si="50"/>
        <v>No Discount</v>
      </c>
      <c r="I784" s="4">
        <f>IFERROR((Table2[[#This Row],[Sales]]-(Table2[[#This Row],[Sales]]*H784)), Table2[[#This Row],[Sales]])</f>
        <v>156.82</v>
      </c>
      <c r="J784" s="4">
        <f t="shared" si="51"/>
        <v>156.82</v>
      </c>
      <c r="K784" s="1" t="s">
        <v>10</v>
      </c>
      <c r="L784" s="1">
        <v>3.6</v>
      </c>
      <c r="M784" s="10">
        <f t="shared" si="49"/>
        <v>156.82</v>
      </c>
    </row>
    <row r="785" spans="1:13" x14ac:dyDescent="0.2">
      <c r="A785" s="1">
        <v>53024</v>
      </c>
      <c r="B785" s="2">
        <v>41041</v>
      </c>
      <c r="C785" s="1" t="s">
        <v>11</v>
      </c>
      <c r="D785" s="1">
        <v>46</v>
      </c>
      <c r="E785" s="4" t="str">
        <f t="shared" si="48"/>
        <v>Large</v>
      </c>
      <c r="F785" s="4" t="str">
        <f>VLOOKUP(D785, lookup!$A$3:$B$12, 2, TRUE)</f>
        <v>XXX Large</v>
      </c>
      <c r="G785" s="1">
        <v>2255.1945000000001</v>
      </c>
      <c r="H785" s="4">
        <f t="shared" si="50"/>
        <v>0.01</v>
      </c>
      <c r="I785" s="4">
        <f>IFERROR((Table2[[#This Row],[Sales]]-(Table2[[#This Row],[Sales]]*H785)), Table2[[#This Row],[Sales]])</f>
        <v>2232.6425549999999</v>
      </c>
      <c r="J785" s="4">
        <f t="shared" si="51"/>
        <v>2250.1945000000001</v>
      </c>
      <c r="K785" s="1" t="s">
        <v>10</v>
      </c>
      <c r="L785" s="1">
        <v>5</v>
      </c>
      <c r="M785" s="10">
        <f t="shared" si="49"/>
        <v>2255.1945000000001</v>
      </c>
    </row>
    <row r="786" spans="1:13" x14ac:dyDescent="0.2">
      <c r="A786" s="1">
        <v>4069</v>
      </c>
      <c r="B786" s="2">
        <v>41041</v>
      </c>
      <c r="C786" s="1" t="s">
        <v>14</v>
      </c>
      <c r="D786" s="1">
        <v>30</v>
      </c>
      <c r="E786" s="4" t="str">
        <f t="shared" si="48"/>
        <v>Large</v>
      </c>
      <c r="F786" s="4" t="str">
        <f>VLOOKUP(D786, lookup!$A$3:$B$12, 2, TRUE)</f>
        <v>Medium-Large</v>
      </c>
      <c r="G786" s="1">
        <v>78.459999999999994</v>
      </c>
      <c r="H786" s="4" t="str">
        <f t="shared" si="50"/>
        <v>No Discount</v>
      </c>
      <c r="I786" s="4">
        <f>IFERROR((Table2[[#This Row],[Sales]]-(Table2[[#This Row],[Sales]]*H786)), Table2[[#This Row],[Sales]])</f>
        <v>78.459999999999994</v>
      </c>
      <c r="J786" s="4">
        <f t="shared" si="51"/>
        <v>78.459999999999994</v>
      </c>
      <c r="K786" s="1" t="s">
        <v>10</v>
      </c>
      <c r="L786" s="1">
        <v>0.8</v>
      </c>
      <c r="M786" s="10">
        <f t="shared" si="49"/>
        <v>78.459999999999994</v>
      </c>
    </row>
    <row r="787" spans="1:13" x14ac:dyDescent="0.2">
      <c r="A787" s="1">
        <v>56672</v>
      </c>
      <c r="B787" s="2">
        <v>41041</v>
      </c>
      <c r="C787" s="1" t="s">
        <v>9</v>
      </c>
      <c r="D787" s="1">
        <v>34</v>
      </c>
      <c r="E787" s="4" t="str">
        <f t="shared" si="48"/>
        <v>Large</v>
      </c>
      <c r="F787" s="4" t="str">
        <f>VLOOKUP(D787, lookup!$A$3:$B$12, 2, TRUE)</f>
        <v>Large</v>
      </c>
      <c r="G787" s="1">
        <v>1132.32</v>
      </c>
      <c r="H787" s="4">
        <f t="shared" si="50"/>
        <v>0.01</v>
      </c>
      <c r="I787" s="4">
        <f>IFERROR((Table2[[#This Row],[Sales]]-(Table2[[#This Row],[Sales]]*H787)), Table2[[#This Row],[Sales]])</f>
        <v>1120.9967999999999</v>
      </c>
      <c r="J787" s="4">
        <f t="shared" si="51"/>
        <v>1132.32</v>
      </c>
      <c r="K787" s="1" t="s">
        <v>10</v>
      </c>
      <c r="L787" s="1">
        <v>13.89</v>
      </c>
      <c r="M787" s="10">
        <f t="shared" si="49"/>
        <v>1132.32</v>
      </c>
    </row>
    <row r="788" spans="1:13" x14ac:dyDescent="0.2">
      <c r="A788" s="1">
        <v>52932</v>
      </c>
      <c r="B788" s="2">
        <v>41041</v>
      </c>
      <c r="C788" s="1" t="s">
        <v>7</v>
      </c>
      <c r="D788" s="1">
        <v>3</v>
      </c>
      <c r="E788" s="4" t="str">
        <f t="shared" si="48"/>
        <v>Small</v>
      </c>
      <c r="F788" s="4" t="str">
        <f>VLOOKUP(D788, lookup!$A$3:$B$12, 2, TRUE)</f>
        <v>Mini</v>
      </c>
      <c r="G788" s="1">
        <v>26.23</v>
      </c>
      <c r="H788" s="4" t="str">
        <f t="shared" si="50"/>
        <v>No Discount</v>
      </c>
      <c r="I788" s="4">
        <f>IFERROR((Table2[[#This Row],[Sales]]-(Table2[[#This Row],[Sales]]*H788)), Table2[[#This Row],[Sales]])</f>
        <v>26.23</v>
      </c>
      <c r="J788" s="4">
        <f t="shared" si="51"/>
        <v>26.23</v>
      </c>
      <c r="K788" s="1" t="s">
        <v>10</v>
      </c>
      <c r="L788" s="1">
        <v>6.6</v>
      </c>
      <c r="M788" s="10">
        <f t="shared" si="49"/>
        <v>26.23</v>
      </c>
    </row>
    <row r="789" spans="1:13" x14ac:dyDescent="0.2">
      <c r="A789" s="1">
        <v>53024</v>
      </c>
      <c r="B789" s="2">
        <v>41041</v>
      </c>
      <c r="C789" s="1" t="s">
        <v>11</v>
      </c>
      <c r="D789" s="1">
        <v>9</v>
      </c>
      <c r="E789" s="4" t="str">
        <f t="shared" si="48"/>
        <v>Small</v>
      </c>
      <c r="F789" s="4" t="str">
        <f>VLOOKUP(D789, lookup!$A$3:$B$12, 2, TRUE)</f>
        <v>Extra Small</v>
      </c>
      <c r="G789" s="1">
        <v>187.13</v>
      </c>
      <c r="H789" s="4" t="str">
        <f t="shared" si="50"/>
        <v>No Discount</v>
      </c>
      <c r="I789" s="4">
        <f>IFERROR((Table2[[#This Row],[Sales]]-(Table2[[#This Row],[Sales]]*H789)), Table2[[#This Row],[Sales]])</f>
        <v>187.13</v>
      </c>
      <c r="J789" s="4">
        <f t="shared" si="51"/>
        <v>187.13</v>
      </c>
      <c r="K789" s="1" t="s">
        <v>10</v>
      </c>
      <c r="L789" s="1">
        <v>14.39</v>
      </c>
      <c r="M789" s="10">
        <f t="shared" si="49"/>
        <v>187.13</v>
      </c>
    </row>
    <row r="790" spans="1:13" x14ac:dyDescent="0.2">
      <c r="A790" s="1">
        <v>50403</v>
      </c>
      <c r="B790" s="2">
        <v>41041</v>
      </c>
      <c r="C790" s="1" t="s">
        <v>11</v>
      </c>
      <c r="D790" s="1">
        <v>22</v>
      </c>
      <c r="E790" s="4" t="str">
        <f t="shared" si="48"/>
        <v>Medium</v>
      </c>
      <c r="F790" s="4" t="str">
        <f>VLOOKUP(D790, lookup!$A$3:$B$12, 2, TRUE)</f>
        <v>Medium</v>
      </c>
      <c r="G790" s="1">
        <v>142.88</v>
      </c>
      <c r="H790" s="4" t="str">
        <f t="shared" si="50"/>
        <v>No Discount</v>
      </c>
      <c r="I790" s="4">
        <f>IFERROR((Table2[[#This Row],[Sales]]-(Table2[[#This Row],[Sales]]*H790)), Table2[[#This Row],[Sales]])</f>
        <v>142.88</v>
      </c>
      <c r="J790" s="4">
        <f t="shared" si="51"/>
        <v>142.88</v>
      </c>
      <c r="K790" s="1" t="s">
        <v>10</v>
      </c>
      <c r="L790" s="1">
        <v>1.6</v>
      </c>
      <c r="M790" s="10">
        <f t="shared" si="49"/>
        <v>142.88</v>
      </c>
    </row>
    <row r="791" spans="1:13" x14ac:dyDescent="0.2">
      <c r="A791" s="1">
        <v>4069</v>
      </c>
      <c r="B791" s="2">
        <v>41041</v>
      </c>
      <c r="C791" s="1" t="s">
        <v>14</v>
      </c>
      <c r="D791" s="1">
        <v>8</v>
      </c>
      <c r="E791" s="4" t="str">
        <f t="shared" si="48"/>
        <v>Small</v>
      </c>
      <c r="F791" s="4" t="str">
        <f>VLOOKUP(D791, lookup!$A$3:$B$12, 2, TRUE)</f>
        <v>Extra Small</v>
      </c>
      <c r="G791" s="1">
        <v>54.43</v>
      </c>
      <c r="H791" s="4" t="str">
        <f t="shared" si="50"/>
        <v>No Discount</v>
      </c>
      <c r="I791" s="4">
        <f>IFERROR((Table2[[#This Row],[Sales]]-(Table2[[#This Row],[Sales]]*H791)), Table2[[#This Row],[Sales]])</f>
        <v>54.43</v>
      </c>
      <c r="J791" s="4">
        <f t="shared" si="51"/>
        <v>54.43</v>
      </c>
      <c r="K791" s="1" t="s">
        <v>10</v>
      </c>
      <c r="L791" s="1">
        <v>6.74</v>
      </c>
      <c r="M791" s="10">
        <f t="shared" si="49"/>
        <v>54.43</v>
      </c>
    </row>
    <row r="792" spans="1:13" x14ac:dyDescent="0.2">
      <c r="A792" s="1">
        <v>4069</v>
      </c>
      <c r="B792" s="2">
        <v>41041</v>
      </c>
      <c r="C792" s="1" t="s">
        <v>14</v>
      </c>
      <c r="D792" s="1">
        <v>47</v>
      </c>
      <c r="E792" s="4" t="str">
        <f t="shared" si="48"/>
        <v>Large</v>
      </c>
      <c r="F792" s="4" t="str">
        <f>VLOOKUP(D792, lookup!$A$3:$B$12, 2, TRUE)</f>
        <v>XXX Large</v>
      </c>
      <c r="G792" s="1">
        <v>124.94</v>
      </c>
      <c r="H792" s="4">
        <f t="shared" si="50"/>
        <v>0.01</v>
      </c>
      <c r="I792" s="4">
        <f>IFERROR((Table2[[#This Row],[Sales]]-(Table2[[#This Row],[Sales]]*H792)), Table2[[#This Row],[Sales]])</f>
        <v>123.6906</v>
      </c>
      <c r="J792" s="4">
        <f t="shared" si="51"/>
        <v>123.6</v>
      </c>
      <c r="K792" s="1" t="s">
        <v>8</v>
      </c>
      <c r="L792" s="1">
        <v>1.34</v>
      </c>
      <c r="M792" s="10">
        <f t="shared" si="49"/>
        <v>124.94</v>
      </c>
    </row>
    <row r="793" spans="1:13" x14ac:dyDescent="0.2">
      <c r="A793" s="1">
        <v>56672</v>
      </c>
      <c r="B793" s="2">
        <v>41041</v>
      </c>
      <c r="C793" s="1" t="s">
        <v>9</v>
      </c>
      <c r="D793" s="1">
        <v>45</v>
      </c>
      <c r="E793" s="4" t="str">
        <f t="shared" si="48"/>
        <v>Large</v>
      </c>
      <c r="F793" s="4" t="str">
        <f>VLOOKUP(D793, lookup!$A$3:$B$12, 2, TRUE)</f>
        <v>XX Large</v>
      </c>
      <c r="G793" s="1">
        <v>2438.3694999999998</v>
      </c>
      <c r="H793" s="4">
        <f t="shared" si="50"/>
        <v>0.01</v>
      </c>
      <c r="I793" s="4">
        <f>IFERROR((Table2[[#This Row],[Sales]]-(Table2[[#This Row],[Sales]]*H793)), Table2[[#This Row],[Sales]])</f>
        <v>2413.9858049999998</v>
      </c>
      <c r="J793" s="4">
        <f t="shared" si="51"/>
        <v>2429.3795</v>
      </c>
      <c r="K793" s="1" t="s">
        <v>10</v>
      </c>
      <c r="L793" s="1">
        <v>8.99</v>
      </c>
      <c r="M793" s="10">
        <f t="shared" si="49"/>
        <v>2438.3694999999998</v>
      </c>
    </row>
    <row r="794" spans="1:13" x14ac:dyDescent="0.2">
      <c r="A794" s="1">
        <v>56672</v>
      </c>
      <c r="B794" s="2">
        <v>41041</v>
      </c>
      <c r="C794" s="1" t="s">
        <v>9</v>
      </c>
      <c r="D794" s="1">
        <v>8</v>
      </c>
      <c r="E794" s="4" t="str">
        <f t="shared" si="48"/>
        <v>Small</v>
      </c>
      <c r="F794" s="4" t="str">
        <f>VLOOKUP(D794, lookup!$A$3:$B$12, 2, TRUE)</f>
        <v>Extra Small</v>
      </c>
      <c r="G794" s="1">
        <v>593.64</v>
      </c>
      <c r="H794" s="4" t="str">
        <f t="shared" si="50"/>
        <v>No Discount</v>
      </c>
      <c r="I794" s="4">
        <f>IFERROR((Table2[[#This Row],[Sales]]-(Table2[[#This Row],[Sales]]*H794)), Table2[[#This Row],[Sales]])</f>
        <v>593.64</v>
      </c>
      <c r="J794" s="4">
        <f t="shared" si="51"/>
        <v>593.64</v>
      </c>
      <c r="K794" s="1" t="s">
        <v>13</v>
      </c>
      <c r="L794" s="1">
        <v>60</v>
      </c>
      <c r="M794" s="10">
        <f t="shared" si="49"/>
        <v>593.64</v>
      </c>
    </row>
    <row r="795" spans="1:13" x14ac:dyDescent="0.2">
      <c r="A795" s="1">
        <v>30886</v>
      </c>
      <c r="B795" s="2">
        <v>41041</v>
      </c>
      <c r="C795" s="1" t="s">
        <v>7</v>
      </c>
      <c r="D795" s="1">
        <v>28</v>
      </c>
      <c r="E795" s="4" t="str">
        <f t="shared" si="48"/>
        <v>Medium</v>
      </c>
      <c r="F795" s="4" t="str">
        <f>VLOOKUP(D795, lookup!$A$3:$B$12, 2, TRUE)</f>
        <v>Medium-Large</v>
      </c>
      <c r="G795" s="1">
        <v>5320.57</v>
      </c>
      <c r="H795" s="4" t="str">
        <f t="shared" si="50"/>
        <v>No Discount</v>
      </c>
      <c r="I795" s="4">
        <f>IFERROR((Table2[[#This Row],[Sales]]-(Table2[[#This Row],[Sales]]*H795)), Table2[[#This Row],[Sales]])</f>
        <v>5320.57</v>
      </c>
      <c r="J795" s="4">
        <f t="shared" si="51"/>
        <v>5320.57</v>
      </c>
      <c r="K795" s="1" t="s">
        <v>10</v>
      </c>
      <c r="L795" s="1">
        <v>19.989999999999998</v>
      </c>
      <c r="M795" s="10">
        <f t="shared" si="49"/>
        <v>5320.57</v>
      </c>
    </row>
    <row r="796" spans="1:13" x14ac:dyDescent="0.2">
      <c r="A796" s="1">
        <v>50403</v>
      </c>
      <c r="B796" s="2">
        <v>41041</v>
      </c>
      <c r="C796" s="1" t="s">
        <v>11</v>
      </c>
      <c r="D796" s="1">
        <v>38</v>
      </c>
      <c r="E796" s="4" t="str">
        <f t="shared" si="48"/>
        <v>Large</v>
      </c>
      <c r="F796" s="4" t="str">
        <f>VLOOKUP(D796, lookup!$A$3:$B$12, 2, TRUE)</f>
        <v>Extra Large</v>
      </c>
      <c r="G796" s="1">
        <v>264.92</v>
      </c>
      <c r="H796" s="4">
        <f t="shared" si="50"/>
        <v>0.01</v>
      </c>
      <c r="I796" s="4">
        <f>IFERROR((Table2[[#This Row],[Sales]]-(Table2[[#This Row],[Sales]]*H796)), Table2[[#This Row],[Sales]])</f>
        <v>262.27080000000001</v>
      </c>
      <c r="J796" s="4">
        <f t="shared" si="51"/>
        <v>258.87</v>
      </c>
      <c r="K796" s="1" t="s">
        <v>10</v>
      </c>
      <c r="L796" s="1">
        <v>6.05</v>
      </c>
      <c r="M796" s="10">
        <f t="shared" si="49"/>
        <v>264.92</v>
      </c>
    </row>
    <row r="797" spans="1:13" x14ac:dyDescent="0.2">
      <c r="A797" s="1">
        <v>25733</v>
      </c>
      <c r="B797" s="2">
        <v>41041</v>
      </c>
      <c r="C797" s="1" t="s">
        <v>7</v>
      </c>
      <c r="D797" s="1">
        <v>24</v>
      </c>
      <c r="E797" s="4" t="str">
        <f t="shared" si="48"/>
        <v>Medium</v>
      </c>
      <c r="F797" s="4" t="str">
        <f>VLOOKUP(D797, lookup!$A$3:$B$12, 2, TRUE)</f>
        <v>Medium</v>
      </c>
      <c r="G797" s="1">
        <v>557.23</v>
      </c>
      <c r="H797" s="4" t="str">
        <f t="shared" si="50"/>
        <v>No Discount</v>
      </c>
      <c r="I797" s="4">
        <f>IFERROR((Table2[[#This Row],[Sales]]-(Table2[[#This Row],[Sales]]*H797)), Table2[[#This Row],[Sales]])</f>
        <v>557.23</v>
      </c>
      <c r="J797" s="4">
        <f t="shared" si="51"/>
        <v>557.23</v>
      </c>
      <c r="K797" s="1" t="s">
        <v>10</v>
      </c>
      <c r="L797" s="1">
        <v>12.98</v>
      </c>
      <c r="M797" s="10">
        <f t="shared" si="49"/>
        <v>557.23</v>
      </c>
    </row>
    <row r="798" spans="1:13" x14ac:dyDescent="0.2">
      <c r="A798" s="1">
        <v>10688</v>
      </c>
      <c r="B798" s="2">
        <v>41041</v>
      </c>
      <c r="C798" s="1" t="s">
        <v>14</v>
      </c>
      <c r="D798" s="1">
        <v>14</v>
      </c>
      <c r="E798" s="4" t="str">
        <f t="shared" si="48"/>
        <v>Small</v>
      </c>
      <c r="F798" s="4" t="str">
        <f>VLOOKUP(D798, lookup!$A$3:$B$12, 2, TRUE)</f>
        <v>Small</v>
      </c>
      <c r="G798" s="1">
        <v>618.84</v>
      </c>
      <c r="H798" s="4" t="str">
        <f t="shared" si="50"/>
        <v>No Discount</v>
      </c>
      <c r="I798" s="4">
        <f>IFERROR((Table2[[#This Row],[Sales]]-(Table2[[#This Row],[Sales]]*H798)), Table2[[#This Row],[Sales]])</f>
        <v>618.84</v>
      </c>
      <c r="J798" s="4">
        <f t="shared" si="51"/>
        <v>618.84</v>
      </c>
      <c r="K798" s="1" t="s">
        <v>10</v>
      </c>
      <c r="L798" s="1">
        <v>34.200000000000003</v>
      </c>
      <c r="M798" s="10">
        <f t="shared" si="49"/>
        <v>618.84</v>
      </c>
    </row>
    <row r="799" spans="1:13" x14ac:dyDescent="0.2">
      <c r="A799" s="1">
        <v>11011</v>
      </c>
      <c r="B799" s="2">
        <v>41042</v>
      </c>
      <c r="C799" s="1" t="s">
        <v>9</v>
      </c>
      <c r="D799" s="1">
        <v>36</v>
      </c>
      <c r="E799" s="4" t="str">
        <f t="shared" si="48"/>
        <v>Large</v>
      </c>
      <c r="F799" s="4" t="str">
        <f>VLOOKUP(D799, lookup!$A$3:$B$12, 2, TRUE)</f>
        <v>Extra Large</v>
      </c>
      <c r="G799" s="1">
        <v>305.62</v>
      </c>
      <c r="H799" s="4">
        <f t="shared" si="50"/>
        <v>0.01</v>
      </c>
      <c r="I799" s="4">
        <f>IFERROR((Table2[[#This Row],[Sales]]-(Table2[[#This Row],[Sales]]*H799)), Table2[[#This Row],[Sales]])</f>
        <v>302.56380000000001</v>
      </c>
      <c r="J799" s="4">
        <f t="shared" si="51"/>
        <v>297.33</v>
      </c>
      <c r="K799" s="1" t="s">
        <v>10</v>
      </c>
      <c r="L799" s="1">
        <v>8.2899999999999991</v>
      </c>
      <c r="M799" s="10">
        <f t="shared" si="49"/>
        <v>305.62</v>
      </c>
    </row>
    <row r="800" spans="1:13" x14ac:dyDescent="0.2">
      <c r="A800" s="1">
        <v>15399</v>
      </c>
      <c r="B800" s="2">
        <v>41042</v>
      </c>
      <c r="C800" s="1" t="s">
        <v>12</v>
      </c>
      <c r="D800" s="1">
        <v>7</v>
      </c>
      <c r="E800" s="4" t="str">
        <f t="shared" si="48"/>
        <v>Small</v>
      </c>
      <c r="F800" s="4" t="str">
        <f>VLOOKUP(D800, lookup!$A$3:$B$12, 2, TRUE)</f>
        <v>Extra Small</v>
      </c>
      <c r="G800" s="1">
        <v>2202.4499999999998</v>
      </c>
      <c r="H800" s="4" t="str">
        <f t="shared" si="50"/>
        <v>No Discount</v>
      </c>
      <c r="I800" s="4">
        <f>IFERROR((Table2[[#This Row],[Sales]]-(Table2[[#This Row],[Sales]]*H800)), Table2[[#This Row],[Sales]])</f>
        <v>2202.4499999999998</v>
      </c>
      <c r="J800" s="4">
        <f t="shared" si="51"/>
        <v>2202.4499999999998</v>
      </c>
      <c r="K800" s="1" t="s">
        <v>13</v>
      </c>
      <c r="L800" s="1">
        <v>69.55</v>
      </c>
      <c r="M800" s="10">
        <f t="shared" si="49"/>
        <v>2202.4499999999998</v>
      </c>
    </row>
    <row r="801" spans="1:13" x14ac:dyDescent="0.2">
      <c r="A801" s="1">
        <v>36644</v>
      </c>
      <c r="B801" s="2">
        <v>41042</v>
      </c>
      <c r="C801" s="1" t="s">
        <v>9</v>
      </c>
      <c r="D801" s="1">
        <v>24</v>
      </c>
      <c r="E801" s="4" t="str">
        <f t="shared" si="48"/>
        <v>Medium</v>
      </c>
      <c r="F801" s="4" t="str">
        <f>VLOOKUP(D801, lookup!$A$3:$B$12, 2, TRUE)</f>
        <v>Medium</v>
      </c>
      <c r="G801" s="1">
        <v>2298.3200000000002</v>
      </c>
      <c r="H801" s="4" t="str">
        <f t="shared" si="50"/>
        <v>No Discount</v>
      </c>
      <c r="I801" s="4">
        <f>IFERROR((Table2[[#This Row],[Sales]]-(Table2[[#This Row],[Sales]]*H801)), Table2[[#This Row],[Sales]])</f>
        <v>2298.3200000000002</v>
      </c>
      <c r="J801" s="4">
        <f t="shared" si="51"/>
        <v>2298.3200000000002</v>
      </c>
      <c r="K801" s="1" t="s">
        <v>10</v>
      </c>
      <c r="L801" s="1">
        <v>19.989999999999998</v>
      </c>
      <c r="M801" s="10">
        <f t="shared" si="49"/>
        <v>2298.3200000000002</v>
      </c>
    </row>
    <row r="802" spans="1:13" x14ac:dyDescent="0.2">
      <c r="A802" s="1">
        <v>17698</v>
      </c>
      <c r="B802" s="2">
        <v>41042</v>
      </c>
      <c r="C802" s="1" t="s">
        <v>9</v>
      </c>
      <c r="D802" s="1">
        <v>40</v>
      </c>
      <c r="E802" s="4" t="str">
        <f t="shared" si="48"/>
        <v>Large</v>
      </c>
      <c r="F802" s="4" t="str">
        <f>VLOOKUP(D802, lookup!$A$3:$B$12, 2, TRUE)</f>
        <v>Extra Large</v>
      </c>
      <c r="G802" s="1">
        <v>609.4</v>
      </c>
      <c r="H802" s="4">
        <f t="shared" si="50"/>
        <v>0.01</v>
      </c>
      <c r="I802" s="4">
        <f>IFERROR((Table2[[#This Row],[Sales]]-(Table2[[#This Row],[Sales]]*H802)), Table2[[#This Row],[Sales]])</f>
        <v>603.30599999999993</v>
      </c>
      <c r="J802" s="4">
        <f t="shared" si="51"/>
        <v>598.49</v>
      </c>
      <c r="K802" s="1" t="s">
        <v>10</v>
      </c>
      <c r="L802" s="1">
        <v>10.91</v>
      </c>
      <c r="M802" s="10">
        <f t="shared" si="49"/>
        <v>609.4</v>
      </c>
    </row>
    <row r="803" spans="1:13" x14ac:dyDescent="0.2">
      <c r="A803" s="1">
        <v>15399</v>
      </c>
      <c r="B803" s="2">
        <v>41042</v>
      </c>
      <c r="C803" s="1" t="s">
        <v>12</v>
      </c>
      <c r="D803" s="1">
        <v>46</v>
      </c>
      <c r="E803" s="4" t="str">
        <f t="shared" si="48"/>
        <v>Large</v>
      </c>
      <c r="F803" s="4" t="str">
        <f>VLOOKUP(D803, lookup!$A$3:$B$12, 2, TRUE)</f>
        <v>XXX Large</v>
      </c>
      <c r="G803" s="1">
        <v>2514.5124999999998</v>
      </c>
      <c r="H803" s="4">
        <f t="shared" si="50"/>
        <v>0.01</v>
      </c>
      <c r="I803" s="4">
        <f>IFERROR((Table2[[#This Row],[Sales]]-(Table2[[#This Row],[Sales]]*H803)), Table2[[#This Row],[Sales]])</f>
        <v>2489.3673749999998</v>
      </c>
      <c r="J803" s="4">
        <f t="shared" si="51"/>
        <v>2509.5225</v>
      </c>
      <c r="K803" s="1" t="s">
        <v>8</v>
      </c>
      <c r="L803" s="1">
        <v>4.99</v>
      </c>
      <c r="M803" s="10">
        <f t="shared" si="49"/>
        <v>2514.5124999999998</v>
      </c>
    </row>
    <row r="804" spans="1:13" x14ac:dyDescent="0.2">
      <c r="A804" s="1">
        <v>17698</v>
      </c>
      <c r="B804" s="2">
        <v>41042</v>
      </c>
      <c r="C804" s="1" t="s">
        <v>9</v>
      </c>
      <c r="D804" s="1">
        <v>22</v>
      </c>
      <c r="E804" s="4" t="str">
        <f t="shared" si="48"/>
        <v>Medium</v>
      </c>
      <c r="F804" s="4" t="str">
        <f>VLOOKUP(D804, lookup!$A$3:$B$12, 2, TRUE)</f>
        <v>Medium</v>
      </c>
      <c r="G804" s="1">
        <v>1118.2515000000001</v>
      </c>
      <c r="H804" s="4" t="str">
        <f t="shared" si="50"/>
        <v>No Discount</v>
      </c>
      <c r="I804" s="4">
        <f>IFERROR((Table2[[#This Row],[Sales]]-(Table2[[#This Row],[Sales]]*H804)), Table2[[#This Row],[Sales]])</f>
        <v>1118.2515000000001</v>
      </c>
      <c r="J804" s="4">
        <f t="shared" si="51"/>
        <v>1118.2515000000001</v>
      </c>
      <c r="K804" s="1" t="s">
        <v>10</v>
      </c>
      <c r="L804" s="1">
        <v>8.99</v>
      </c>
      <c r="M804" s="10">
        <f t="shared" si="49"/>
        <v>1118.2515000000001</v>
      </c>
    </row>
    <row r="805" spans="1:13" x14ac:dyDescent="0.2">
      <c r="A805" s="1">
        <v>58853</v>
      </c>
      <c r="B805" s="2">
        <v>41042</v>
      </c>
      <c r="C805" s="1" t="s">
        <v>12</v>
      </c>
      <c r="D805" s="1">
        <v>27</v>
      </c>
      <c r="E805" s="4" t="str">
        <f t="shared" si="48"/>
        <v>Medium</v>
      </c>
      <c r="F805" s="4" t="str">
        <f>VLOOKUP(D805, lookup!$A$3:$B$12, 2, TRUE)</f>
        <v>Medium-Large</v>
      </c>
      <c r="G805" s="1">
        <v>5307.5</v>
      </c>
      <c r="H805" s="4" t="str">
        <f t="shared" si="50"/>
        <v>No Discount</v>
      </c>
      <c r="I805" s="4">
        <f>IFERROR((Table2[[#This Row],[Sales]]-(Table2[[#This Row],[Sales]]*H805)), Table2[[#This Row],[Sales]])</f>
        <v>5307.5</v>
      </c>
      <c r="J805" s="4">
        <f t="shared" si="51"/>
        <v>5307.5</v>
      </c>
      <c r="K805" s="1" t="s">
        <v>13</v>
      </c>
      <c r="L805" s="1">
        <v>23.76</v>
      </c>
      <c r="M805" s="10">
        <f t="shared" si="49"/>
        <v>5307.5</v>
      </c>
    </row>
    <row r="806" spans="1:13" x14ac:dyDescent="0.2">
      <c r="A806" s="1">
        <v>11011</v>
      </c>
      <c r="B806" s="2">
        <v>41042</v>
      </c>
      <c r="C806" s="1" t="s">
        <v>9</v>
      </c>
      <c r="D806" s="1">
        <v>36</v>
      </c>
      <c r="E806" s="4" t="str">
        <f t="shared" si="48"/>
        <v>Large</v>
      </c>
      <c r="F806" s="4" t="str">
        <f>VLOOKUP(D806, lookup!$A$3:$B$12, 2, TRUE)</f>
        <v>Extra Large</v>
      </c>
      <c r="G806" s="1">
        <v>251.05</v>
      </c>
      <c r="H806" s="4">
        <f t="shared" si="50"/>
        <v>0.01</v>
      </c>
      <c r="I806" s="4">
        <f>IFERROR((Table2[[#This Row],[Sales]]-(Table2[[#This Row],[Sales]]*H806)), Table2[[#This Row],[Sales]])</f>
        <v>248.5395</v>
      </c>
      <c r="J806" s="4">
        <f t="shared" si="51"/>
        <v>250.56</v>
      </c>
      <c r="K806" s="1" t="s">
        <v>10</v>
      </c>
      <c r="L806" s="1">
        <v>0.49</v>
      </c>
      <c r="M806" s="10">
        <f t="shared" si="49"/>
        <v>251.05</v>
      </c>
    </row>
    <row r="807" spans="1:13" x14ac:dyDescent="0.2">
      <c r="A807" s="1">
        <v>17698</v>
      </c>
      <c r="B807" s="2">
        <v>41042</v>
      </c>
      <c r="C807" s="1" t="s">
        <v>9</v>
      </c>
      <c r="D807" s="1">
        <v>43</v>
      </c>
      <c r="E807" s="4" t="str">
        <f t="shared" si="48"/>
        <v>Large</v>
      </c>
      <c r="F807" s="4" t="str">
        <f>VLOOKUP(D807, lookup!$A$3:$B$12, 2, TRUE)</f>
        <v>XX Large</v>
      </c>
      <c r="G807" s="1">
        <v>1883.82</v>
      </c>
      <c r="H807" s="4">
        <f t="shared" si="50"/>
        <v>0.01</v>
      </c>
      <c r="I807" s="4">
        <f>IFERROR((Table2[[#This Row],[Sales]]-(Table2[[#This Row],[Sales]]*H807)), Table2[[#This Row],[Sales]])</f>
        <v>1864.9818</v>
      </c>
      <c r="J807" s="4">
        <f t="shared" si="51"/>
        <v>1880.32</v>
      </c>
      <c r="K807" s="1" t="s">
        <v>10</v>
      </c>
      <c r="L807" s="1">
        <v>3.5</v>
      </c>
      <c r="M807" s="10">
        <f t="shared" si="49"/>
        <v>1883.82</v>
      </c>
    </row>
    <row r="808" spans="1:13" x14ac:dyDescent="0.2">
      <c r="A808" s="1">
        <v>11011</v>
      </c>
      <c r="B808" s="2">
        <v>41042</v>
      </c>
      <c r="C808" s="1" t="s">
        <v>9</v>
      </c>
      <c r="D808" s="1">
        <v>33</v>
      </c>
      <c r="E808" s="4" t="str">
        <f t="shared" si="48"/>
        <v>Large</v>
      </c>
      <c r="F808" s="4" t="str">
        <f>VLOOKUP(D808, lookup!$A$3:$B$12, 2, TRUE)</f>
        <v>Large</v>
      </c>
      <c r="G808" s="1">
        <v>8305.19</v>
      </c>
      <c r="H808" s="4">
        <f t="shared" si="50"/>
        <v>0.01</v>
      </c>
      <c r="I808" s="4">
        <f>IFERROR((Table2[[#This Row],[Sales]]-(Table2[[#This Row],[Sales]]*H808)), Table2[[#This Row],[Sales]])</f>
        <v>8222.1381000000001</v>
      </c>
      <c r="J808" s="4">
        <f t="shared" si="51"/>
        <v>8305.19</v>
      </c>
      <c r="K808" s="1" t="s">
        <v>13</v>
      </c>
      <c r="L808" s="1">
        <v>60.2</v>
      </c>
      <c r="M808" s="10">
        <f t="shared" si="49"/>
        <v>8305.19</v>
      </c>
    </row>
    <row r="809" spans="1:13" x14ac:dyDescent="0.2">
      <c r="A809" s="1">
        <v>8130</v>
      </c>
      <c r="B809" s="2">
        <v>41042</v>
      </c>
      <c r="C809" s="1" t="s">
        <v>12</v>
      </c>
      <c r="D809" s="1">
        <v>15</v>
      </c>
      <c r="E809" s="4" t="str">
        <f t="shared" si="48"/>
        <v>Small</v>
      </c>
      <c r="F809" s="4" t="str">
        <f>VLOOKUP(D809, lookup!$A$3:$B$12, 2, TRUE)</f>
        <v>Small</v>
      </c>
      <c r="G809" s="1">
        <v>66.33</v>
      </c>
      <c r="H809" s="4" t="str">
        <f t="shared" si="50"/>
        <v>No Discount</v>
      </c>
      <c r="I809" s="4">
        <f>IFERROR((Table2[[#This Row],[Sales]]-(Table2[[#This Row],[Sales]]*H809)), Table2[[#This Row],[Sales]])</f>
        <v>66.33</v>
      </c>
      <c r="J809" s="4">
        <f t="shared" si="51"/>
        <v>66.33</v>
      </c>
      <c r="K809" s="1" t="s">
        <v>10</v>
      </c>
      <c r="L809" s="1">
        <v>5.04</v>
      </c>
      <c r="M809" s="10">
        <f t="shared" si="49"/>
        <v>66.33</v>
      </c>
    </row>
    <row r="810" spans="1:13" x14ac:dyDescent="0.2">
      <c r="A810" s="1">
        <v>47014</v>
      </c>
      <c r="B810" s="2">
        <v>41042</v>
      </c>
      <c r="C810" s="1" t="s">
        <v>12</v>
      </c>
      <c r="D810" s="1">
        <v>33</v>
      </c>
      <c r="E810" s="4" t="str">
        <f t="shared" si="48"/>
        <v>Large</v>
      </c>
      <c r="F810" s="4" t="str">
        <f>VLOOKUP(D810, lookup!$A$3:$B$12, 2, TRUE)</f>
        <v>Large</v>
      </c>
      <c r="G810" s="1">
        <v>803.11</v>
      </c>
      <c r="H810" s="4">
        <f t="shared" si="50"/>
        <v>0.01</v>
      </c>
      <c r="I810" s="4">
        <f>IFERROR((Table2[[#This Row],[Sales]]-(Table2[[#This Row],[Sales]]*H810)), Table2[[#This Row],[Sales]])</f>
        <v>795.07889999999998</v>
      </c>
      <c r="J810" s="4">
        <f t="shared" si="51"/>
        <v>803.11</v>
      </c>
      <c r="K810" s="1" t="s">
        <v>13</v>
      </c>
      <c r="L810" s="1">
        <v>14.36</v>
      </c>
      <c r="M810" s="10">
        <f t="shared" si="49"/>
        <v>803.11</v>
      </c>
    </row>
    <row r="811" spans="1:13" x14ac:dyDescent="0.2">
      <c r="A811" s="1">
        <v>15399</v>
      </c>
      <c r="B811" s="2">
        <v>41042</v>
      </c>
      <c r="C811" s="1" t="s">
        <v>12</v>
      </c>
      <c r="D811" s="1">
        <v>38</v>
      </c>
      <c r="E811" s="4" t="str">
        <f t="shared" si="48"/>
        <v>Large</v>
      </c>
      <c r="F811" s="4" t="str">
        <f>VLOOKUP(D811, lookup!$A$3:$B$12, 2, TRUE)</f>
        <v>Extra Large</v>
      </c>
      <c r="G811" s="1">
        <v>3988.0895</v>
      </c>
      <c r="H811" s="4">
        <f t="shared" si="50"/>
        <v>0.01</v>
      </c>
      <c r="I811" s="4">
        <f>IFERROR((Table2[[#This Row],[Sales]]-(Table2[[#This Row],[Sales]]*H811)), Table2[[#This Row],[Sales]])</f>
        <v>3948.2086050000003</v>
      </c>
      <c r="J811" s="4">
        <f t="shared" si="51"/>
        <v>3983.8895000000002</v>
      </c>
      <c r="K811" s="1" t="s">
        <v>10</v>
      </c>
      <c r="L811" s="1">
        <v>4.2</v>
      </c>
      <c r="M811" s="10">
        <f t="shared" si="49"/>
        <v>3988.0895</v>
      </c>
    </row>
    <row r="812" spans="1:13" x14ac:dyDescent="0.2">
      <c r="A812" s="1">
        <v>39365</v>
      </c>
      <c r="B812" s="2">
        <v>41043</v>
      </c>
      <c r="C812" s="1" t="s">
        <v>9</v>
      </c>
      <c r="D812" s="1">
        <v>32</v>
      </c>
      <c r="E812" s="4" t="str">
        <f t="shared" si="48"/>
        <v>Large</v>
      </c>
      <c r="F812" s="4" t="str">
        <f>VLOOKUP(D812, lookup!$A$3:$B$12, 2, TRUE)</f>
        <v>Large</v>
      </c>
      <c r="G812" s="1">
        <v>931.08</v>
      </c>
      <c r="H812" s="4">
        <f t="shared" si="50"/>
        <v>0.01</v>
      </c>
      <c r="I812" s="4">
        <f>IFERROR((Table2[[#This Row],[Sales]]-(Table2[[#This Row],[Sales]]*H812)), Table2[[#This Row],[Sales]])</f>
        <v>921.76920000000007</v>
      </c>
      <c r="J812" s="4">
        <f t="shared" si="51"/>
        <v>931.08</v>
      </c>
      <c r="K812" s="1" t="s">
        <v>8</v>
      </c>
      <c r="L812" s="1">
        <v>1.99</v>
      </c>
      <c r="M812" s="10">
        <f t="shared" si="49"/>
        <v>931.08</v>
      </c>
    </row>
    <row r="813" spans="1:13" x14ac:dyDescent="0.2">
      <c r="A813" s="1">
        <v>16359</v>
      </c>
      <c r="B813" s="2">
        <v>41043</v>
      </c>
      <c r="C813" s="1" t="s">
        <v>12</v>
      </c>
      <c r="D813" s="1">
        <v>39</v>
      </c>
      <c r="E813" s="4" t="str">
        <f t="shared" si="48"/>
        <v>Large</v>
      </c>
      <c r="F813" s="4" t="str">
        <f>VLOOKUP(D813, lookup!$A$3:$B$12, 2, TRUE)</f>
        <v>Extra Large</v>
      </c>
      <c r="G813" s="1">
        <v>1343.6</v>
      </c>
      <c r="H813" s="4">
        <f t="shared" si="50"/>
        <v>0.01</v>
      </c>
      <c r="I813" s="4">
        <f>IFERROR((Table2[[#This Row],[Sales]]-(Table2[[#This Row],[Sales]]*H813)), Table2[[#This Row],[Sales]])</f>
        <v>1330.164</v>
      </c>
      <c r="J813" s="4">
        <f t="shared" si="51"/>
        <v>1328.8799999999999</v>
      </c>
      <c r="K813" s="1" t="s">
        <v>10</v>
      </c>
      <c r="L813" s="1">
        <v>14.72</v>
      </c>
      <c r="M813" s="10">
        <f t="shared" si="49"/>
        <v>1343.6</v>
      </c>
    </row>
    <row r="814" spans="1:13" x14ac:dyDescent="0.2">
      <c r="A814" s="1">
        <v>16359</v>
      </c>
      <c r="B814" s="2">
        <v>41043</v>
      </c>
      <c r="C814" s="1" t="s">
        <v>12</v>
      </c>
      <c r="D814" s="1">
        <v>8</v>
      </c>
      <c r="E814" s="4" t="str">
        <f t="shared" si="48"/>
        <v>Small</v>
      </c>
      <c r="F814" s="4" t="str">
        <f>VLOOKUP(D814, lookup!$A$3:$B$12, 2, TRUE)</f>
        <v>Extra Small</v>
      </c>
      <c r="G814" s="1">
        <v>35.28</v>
      </c>
      <c r="H814" s="4" t="str">
        <f t="shared" si="50"/>
        <v>No Discount</v>
      </c>
      <c r="I814" s="4">
        <f>IFERROR((Table2[[#This Row],[Sales]]-(Table2[[#This Row],[Sales]]*H814)), Table2[[#This Row],[Sales]])</f>
        <v>35.28</v>
      </c>
      <c r="J814" s="4">
        <f t="shared" si="51"/>
        <v>35.28</v>
      </c>
      <c r="K814" s="1" t="s">
        <v>10</v>
      </c>
      <c r="L814" s="1">
        <v>7.49</v>
      </c>
      <c r="M814" s="10">
        <f t="shared" si="49"/>
        <v>35.28</v>
      </c>
    </row>
    <row r="815" spans="1:13" x14ac:dyDescent="0.2">
      <c r="A815" s="1">
        <v>58145</v>
      </c>
      <c r="B815" s="2">
        <v>41045</v>
      </c>
      <c r="C815" s="1" t="s">
        <v>14</v>
      </c>
      <c r="D815" s="1">
        <v>33</v>
      </c>
      <c r="E815" s="4" t="str">
        <f t="shared" si="48"/>
        <v>Large</v>
      </c>
      <c r="F815" s="4" t="str">
        <f>VLOOKUP(D815, lookup!$A$3:$B$12, 2, TRUE)</f>
        <v>Large</v>
      </c>
      <c r="G815" s="1">
        <v>203.49</v>
      </c>
      <c r="H815" s="4">
        <f t="shared" si="50"/>
        <v>0.01</v>
      </c>
      <c r="I815" s="4">
        <f>IFERROR((Table2[[#This Row],[Sales]]-(Table2[[#This Row],[Sales]]*H815)), Table2[[#This Row],[Sales]])</f>
        <v>201.45510000000002</v>
      </c>
      <c r="J815" s="4">
        <f t="shared" si="51"/>
        <v>203.49</v>
      </c>
      <c r="K815" s="1" t="s">
        <v>8</v>
      </c>
      <c r="L815" s="1">
        <v>1.2</v>
      </c>
      <c r="M815" s="10">
        <f t="shared" si="49"/>
        <v>203.49</v>
      </c>
    </row>
    <row r="816" spans="1:13" x14ac:dyDescent="0.2">
      <c r="A816" s="1">
        <v>16039</v>
      </c>
      <c r="B816" s="2">
        <v>41045</v>
      </c>
      <c r="C816" s="1" t="s">
        <v>9</v>
      </c>
      <c r="D816" s="1">
        <v>3</v>
      </c>
      <c r="E816" s="4" t="str">
        <f t="shared" si="48"/>
        <v>Small</v>
      </c>
      <c r="F816" s="4" t="str">
        <f>VLOOKUP(D816, lookup!$A$3:$B$12, 2, TRUE)</f>
        <v>Mini</v>
      </c>
      <c r="G816" s="1">
        <v>121.12</v>
      </c>
      <c r="H816" s="4" t="str">
        <f t="shared" si="50"/>
        <v>No Discount</v>
      </c>
      <c r="I816" s="4">
        <f>IFERROR((Table2[[#This Row],[Sales]]-(Table2[[#This Row],[Sales]]*H816)), Table2[[#This Row],[Sales]])</f>
        <v>121.12</v>
      </c>
      <c r="J816" s="4">
        <f t="shared" si="51"/>
        <v>121.12</v>
      </c>
      <c r="K816" s="1" t="s">
        <v>10</v>
      </c>
      <c r="L816" s="1">
        <v>1.99</v>
      </c>
      <c r="M816" s="10">
        <f t="shared" si="49"/>
        <v>121.12</v>
      </c>
    </row>
    <row r="817" spans="1:13" x14ac:dyDescent="0.2">
      <c r="A817" s="1">
        <v>59425</v>
      </c>
      <c r="B817" s="2">
        <v>41046</v>
      </c>
      <c r="C817" s="1" t="s">
        <v>14</v>
      </c>
      <c r="D817" s="1">
        <v>46</v>
      </c>
      <c r="E817" s="4" t="str">
        <f t="shared" si="48"/>
        <v>Large</v>
      </c>
      <c r="F817" s="4" t="str">
        <f>VLOOKUP(D817, lookup!$A$3:$B$12, 2, TRUE)</f>
        <v>XXX Large</v>
      </c>
      <c r="G817" s="1">
        <v>1714.02</v>
      </c>
      <c r="H817" s="4">
        <f t="shared" si="50"/>
        <v>0.01</v>
      </c>
      <c r="I817" s="4">
        <f>IFERROR((Table2[[#This Row],[Sales]]-(Table2[[#This Row],[Sales]]*H817)), Table2[[#This Row],[Sales]])</f>
        <v>1696.8797999999999</v>
      </c>
      <c r="J817" s="4">
        <f t="shared" si="51"/>
        <v>1708.94</v>
      </c>
      <c r="K817" s="1" t="s">
        <v>10</v>
      </c>
      <c r="L817" s="1">
        <v>5.08</v>
      </c>
      <c r="M817" s="10">
        <f t="shared" si="49"/>
        <v>1714.02</v>
      </c>
    </row>
    <row r="818" spans="1:13" x14ac:dyDescent="0.2">
      <c r="A818" s="1">
        <v>39168</v>
      </c>
      <c r="B818" s="2">
        <v>41046</v>
      </c>
      <c r="C818" s="1" t="s">
        <v>9</v>
      </c>
      <c r="D818" s="1">
        <v>30</v>
      </c>
      <c r="E818" s="4" t="str">
        <f t="shared" si="48"/>
        <v>Large</v>
      </c>
      <c r="F818" s="4" t="str">
        <f>VLOOKUP(D818, lookup!$A$3:$B$12, 2, TRUE)</f>
        <v>Medium-Large</v>
      </c>
      <c r="G818" s="1">
        <v>301.38</v>
      </c>
      <c r="H818" s="4" t="str">
        <f t="shared" si="50"/>
        <v>No Discount</v>
      </c>
      <c r="I818" s="4">
        <f>IFERROR((Table2[[#This Row],[Sales]]-(Table2[[#This Row],[Sales]]*H818)), Table2[[#This Row],[Sales]])</f>
        <v>301.38</v>
      </c>
      <c r="J818" s="4">
        <f t="shared" si="51"/>
        <v>301.38</v>
      </c>
      <c r="K818" s="1" t="s">
        <v>10</v>
      </c>
      <c r="L818" s="1">
        <v>2.89</v>
      </c>
      <c r="M818" s="10">
        <f t="shared" si="49"/>
        <v>301.38</v>
      </c>
    </row>
    <row r="819" spans="1:13" x14ac:dyDescent="0.2">
      <c r="A819" s="1">
        <v>59425</v>
      </c>
      <c r="B819" s="2">
        <v>41046</v>
      </c>
      <c r="C819" s="1" t="s">
        <v>14</v>
      </c>
      <c r="D819" s="1">
        <v>24</v>
      </c>
      <c r="E819" s="4" t="str">
        <f t="shared" si="48"/>
        <v>Medium</v>
      </c>
      <c r="F819" s="4" t="str">
        <f>VLOOKUP(D819, lookup!$A$3:$B$12, 2, TRUE)</f>
        <v>Medium</v>
      </c>
      <c r="G819" s="1">
        <v>2094.12</v>
      </c>
      <c r="H819" s="4" t="str">
        <f t="shared" si="50"/>
        <v>No Discount</v>
      </c>
      <c r="I819" s="4">
        <f>IFERROR((Table2[[#This Row],[Sales]]-(Table2[[#This Row],[Sales]]*H819)), Table2[[#This Row],[Sales]])</f>
        <v>2094.12</v>
      </c>
      <c r="J819" s="4">
        <f t="shared" si="51"/>
        <v>2094.12</v>
      </c>
      <c r="K819" s="1" t="s">
        <v>10</v>
      </c>
      <c r="L819" s="1">
        <v>6.13</v>
      </c>
      <c r="M819" s="10">
        <f t="shared" si="49"/>
        <v>2094.12</v>
      </c>
    </row>
    <row r="820" spans="1:13" x14ac:dyDescent="0.2">
      <c r="A820" s="1">
        <v>39168</v>
      </c>
      <c r="B820" s="2">
        <v>41046</v>
      </c>
      <c r="C820" s="1" t="s">
        <v>9</v>
      </c>
      <c r="D820" s="1">
        <v>50</v>
      </c>
      <c r="E820" s="4" t="str">
        <f t="shared" si="48"/>
        <v>Large</v>
      </c>
      <c r="F820" s="4" t="str">
        <f>VLOOKUP(D820, lookup!$A$3:$B$12, 2, TRUE)</f>
        <v>XXX Large</v>
      </c>
      <c r="G820" s="1">
        <v>1027.6600000000001</v>
      </c>
      <c r="H820" s="4">
        <f t="shared" si="50"/>
        <v>0.01</v>
      </c>
      <c r="I820" s="4">
        <f>IFERROR((Table2[[#This Row],[Sales]]-(Table2[[#This Row],[Sales]]*H820)), Table2[[#This Row],[Sales]])</f>
        <v>1017.3834000000001</v>
      </c>
      <c r="J820" s="4">
        <f t="shared" si="51"/>
        <v>1018.9800000000001</v>
      </c>
      <c r="K820" s="1" t="s">
        <v>10</v>
      </c>
      <c r="L820" s="1">
        <v>8.68</v>
      </c>
      <c r="M820" s="10">
        <f t="shared" si="49"/>
        <v>1027.6600000000001</v>
      </c>
    </row>
    <row r="821" spans="1:13" x14ac:dyDescent="0.2">
      <c r="A821" s="1">
        <v>53667</v>
      </c>
      <c r="B821" s="2">
        <v>41046</v>
      </c>
      <c r="C821" s="1" t="s">
        <v>14</v>
      </c>
      <c r="D821" s="1">
        <v>33</v>
      </c>
      <c r="E821" s="4" t="str">
        <f t="shared" si="48"/>
        <v>Large</v>
      </c>
      <c r="F821" s="4" t="str">
        <f>VLOOKUP(D821, lookup!$A$3:$B$12, 2, TRUE)</f>
        <v>Large</v>
      </c>
      <c r="G821" s="1">
        <v>112.36</v>
      </c>
      <c r="H821" s="4">
        <f t="shared" si="50"/>
        <v>0.01</v>
      </c>
      <c r="I821" s="4">
        <f>IFERROR((Table2[[#This Row],[Sales]]-(Table2[[#This Row],[Sales]]*H821)), Table2[[#This Row],[Sales]])</f>
        <v>111.2364</v>
      </c>
      <c r="J821" s="4">
        <f t="shared" si="51"/>
        <v>112.36</v>
      </c>
      <c r="K821" s="1" t="s">
        <v>10</v>
      </c>
      <c r="L821" s="1">
        <v>6.27</v>
      </c>
      <c r="M821" s="10">
        <f t="shared" si="49"/>
        <v>112.36</v>
      </c>
    </row>
    <row r="822" spans="1:13" x14ac:dyDescent="0.2">
      <c r="A822" s="1">
        <v>57602</v>
      </c>
      <c r="B822" s="2">
        <v>41046</v>
      </c>
      <c r="C822" s="1" t="s">
        <v>7</v>
      </c>
      <c r="D822" s="1">
        <v>43</v>
      </c>
      <c r="E822" s="4" t="str">
        <f t="shared" si="48"/>
        <v>Large</v>
      </c>
      <c r="F822" s="4" t="str">
        <f>VLOOKUP(D822, lookup!$A$3:$B$12, 2, TRUE)</f>
        <v>XX Large</v>
      </c>
      <c r="G822" s="1">
        <v>130.36000000000001</v>
      </c>
      <c r="H822" s="4">
        <f t="shared" si="50"/>
        <v>0.01</v>
      </c>
      <c r="I822" s="4">
        <f>IFERROR((Table2[[#This Row],[Sales]]-(Table2[[#This Row],[Sales]]*H822)), Table2[[#This Row],[Sales]])</f>
        <v>129.05640000000002</v>
      </c>
      <c r="J822" s="4">
        <f t="shared" si="51"/>
        <v>129.86000000000001</v>
      </c>
      <c r="K822" s="1" t="s">
        <v>10</v>
      </c>
      <c r="L822" s="1">
        <v>0.5</v>
      </c>
      <c r="M822" s="10">
        <f t="shared" si="49"/>
        <v>130.36000000000001</v>
      </c>
    </row>
    <row r="823" spans="1:13" x14ac:dyDescent="0.2">
      <c r="A823" s="1">
        <v>53667</v>
      </c>
      <c r="B823" s="2">
        <v>41046</v>
      </c>
      <c r="C823" s="1" t="s">
        <v>14</v>
      </c>
      <c r="D823" s="1">
        <v>16</v>
      </c>
      <c r="E823" s="4" t="str">
        <f t="shared" si="48"/>
        <v>Medium</v>
      </c>
      <c r="F823" s="4" t="str">
        <f>VLOOKUP(D823, lookup!$A$3:$B$12, 2, TRUE)</f>
        <v>Small-Medium</v>
      </c>
      <c r="G823" s="1">
        <v>481.04899999999998</v>
      </c>
      <c r="H823" s="4" t="str">
        <f t="shared" si="50"/>
        <v>No Discount</v>
      </c>
      <c r="I823" s="4">
        <f>IFERROR((Table2[[#This Row],[Sales]]-(Table2[[#This Row],[Sales]]*H823)), Table2[[#This Row],[Sales]])</f>
        <v>481.04899999999998</v>
      </c>
      <c r="J823" s="4">
        <f t="shared" si="51"/>
        <v>481.04899999999998</v>
      </c>
      <c r="K823" s="1" t="s">
        <v>10</v>
      </c>
      <c r="L823" s="1">
        <v>1.1000000000000001</v>
      </c>
      <c r="M823" s="10">
        <f t="shared" si="49"/>
        <v>481.04899999999998</v>
      </c>
    </row>
    <row r="824" spans="1:13" x14ac:dyDescent="0.2">
      <c r="A824" s="1">
        <v>39168</v>
      </c>
      <c r="B824" s="2">
        <v>41046</v>
      </c>
      <c r="C824" s="1" t="s">
        <v>9</v>
      </c>
      <c r="D824" s="1">
        <v>22</v>
      </c>
      <c r="E824" s="4" t="str">
        <f t="shared" si="48"/>
        <v>Medium</v>
      </c>
      <c r="F824" s="4" t="str">
        <f>VLOOKUP(D824, lookup!$A$3:$B$12, 2, TRUE)</f>
        <v>Medium</v>
      </c>
      <c r="G824" s="1">
        <v>809.91</v>
      </c>
      <c r="H824" s="4" t="str">
        <f t="shared" si="50"/>
        <v>No Discount</v>
      </c>
      <c r="I824" s="4">
        <f>IFERROR((Table2[[#This Row],[Sales]]-(Table2[[#This Row],[Sales]]*H824)), Table2[[#This Row],[Sales]])</f>
        <v>809.91</v>
      </c>
      <c r="J824" s="4">
        <f t="shared" si="51"/>
        <v>809.91</v>
      </c>
      <c r="K824" s="1" t="s">
        <v>10</v>
      </c>
      <c r="L824" s="1">
        <v>2.99</v>
      </c>
      <c r="M824" s="10">
        <f t="shared" si="49"/>
        <v>809.91</v>
      </c>
    </row>
    <row r="825" spans="1:13" x14ac:dyDescent="0.2">
      <c r="A825" s="1">
        <v>53120</v>
      </c>
      <c r="B825" s="2">
        <v>41046</v>
      </c>
      <c r="C825" s="1" t="s">
        <v>11</v>
      </c>
      <c r="D825" s="1">
        <v>5</v>
      </c>
      <c r="E825" s="4" t="str">
        <f t="shared" si="48"/>
        <v>Small</v>
      </c>
      <c r="F825" s="4" t="str">
        <f>VLOOKUP(D825, lookup!$A$3:$B$12, 2, TRUE)</f>
        <v>Mini</v>
      </c>
      <c r="G825" s="1">
        <v>22.75</v>
      </c>
      <c r="H825" s="4" t="str">
        <f t="shared" si="50"/>
        <v>No Discount</v>
      </c>
      <c r="I825" s="4">
        <f>IFERROR((Table2[[#This Row],[Sales]]-(Table2[[#This Row],[Sales]]*H825)), Table2[[#This Row],[Sales]])</f>
        <v>22.75</v>
      </c>
      <c r="J825" s="4">
        <f t="shared" si="51"/>
        <v>22.75</v>
      </c>
      <c r="K825" s="1" t="s">
        <v>10</v>
      </c>
      <c r="L825" s="1">
        <v>0.88</v>
      </c>
      <c r="M825" s="10">
        <f t="shared" si="49"/>
        <v>22.75</v>
      </c>
    </row>
    <row r="826" spans="1:13" x14ac:dyDescent="0.2">
      <c r="A826" s="1">
        <v>13572</v>
      </c>
      <c r="B826" s="2">
        <v>41046</v>
      </c>
      <c r="C826" s="1" t="s">
        <v>12</v>
      </c>
      <c r="D826" s="1">
        <v>7</v>
      </c>
      <c r="E826" s="4" t="str">
        <f t="shared" si="48"/>
        <v>Small</v>
      </c>
      <c r="F826" s="4" t="str">
        <f>VLOOKUP(D826, lookup!$A$3:$B$12, 2, TRUE)</f>
        <v>Extra Small</v>
      </c>
      <c r="G826" s="1">
        <v>40.11</v>
      </c>
      <c r="H826" s="4" t="str">
        <f t="shared" si="50"/>
        <v>No Discount</v>
      </c>
      <c r="I826" s="4">
        <f>IFERROR((Table2[[#This Row],[Sales]]-(Table2[[#This Row],[Sales]]*H826)), Table2[[#This Row],[Sales]])</f>
        <v>40.11</v>
      </c>
      <c r="J826" s="4">
        <f t="shared" si="51"/>
        <v>40.11</v>
      </c>
      <c r="K826" s="1" t="s">
        <v>10</v>
      </c>
      <c r="L826" s="1">
        <v>5.14</v>
      </c>
      <c r="M826" s="10">
        <f t="shared" si="49"/>
        <v>40.11</v>
      </c>
    </row>
    <row r="827" spans="1:13" x14ac:dyDescent="0.2">
      <c r="A827" s="1">
        <v>1701</v>
      </c>
      <c r="B827" s="2">
        <v>41047</v>
      </c>
      <c r="C827" s="1" t="s">
        <v>9</v>
      </c>
      <c r="D827" s="1">
        <v>49</v>
      </c>
      <c r="E827" s="4" t="str">
        <f t="shared" si="48"/>
        <v>Large</v>
      </c>
      <c r="F827" s="4" t="str">
        <f>VLOOKUP(D827, lookup!$A$3:$B$12, 2, TRUE)</f>
        <v>XXX Large</v>
      </c>
      <c r="G827" s="1">
        <v>2047.58</v>
      </c>
      <c r="H827" s="4">
        <f t="shared" si="50"/>
        <v>0.01</v>
      </c>
      <c r="I827" s="4">
        <f>IFERROR((Table2[[#This Row],[Sales]]-(Table2[[#This Row],[Sales]]*H827)), Table2[[#This Row],[Sales]])</f>
        <v>2027.1042</v>
      </c>
      <c r="J827" s="4">
        <f t="shared" si="51"/>
        <v>2045.59</v>
      </c>
      <c r="K827" s="1" t="s">
        <v>10</v>
      </c>
      <c r="L827" s="1">
        <v>1.99</v>
      </c>
      <c r="M827" s="10">
        <f t="shared" si="49"/>
        <v>2047.58</v>
      </c>
    </row>
    <row r="828" spans="1:13" x14ac:dyDescent="0.2">
      <c r="A828" s="1">
        <v>1701</v>
      </c>
      <c r="B828" s="2">
        <v>41047</v>
      </c>
      <c r="C828" s="1" t="s">
        <v>9</v>
      </c>
      <c r="D828" s="1">
        <v>1</v>
      </c>
      <c r="E828" s="4" t="str">
        <f t="shared" si="48"/>
        <v>Small</v>
      </c>
      <c r="F828" s="4" t="str">
        <f>VLOOKUP(D828, lookup!$A$3:$B$12, 2, TRUE)</f>
        <v>Mini</v>
      </c>
      <c r="G828" s="1">
        <v>56.61</v>
      </c>
      <c r="H828" s="4" t="str">
        <f t="shared" si="50"/>
        <v>No Discount</v>
      </c>
      <c r="I828" s="4">
        <f>IFERROR((Table2[[#This Row],[Sales]]-(Table2[[#This Row],[Sales]]*H828)), Table2[[#This Row],[Sales]])</f>
        <v>56.61</v>
      </c>
      <c r="J828" s="4">
        <f t="shared" si="51"/>
        <v>56.61</v>
      </c>
      <c r="K828" s="1" t="s">
        <v>10</v>
      </c>
      <c r="L828" s="1">
        <v>14.45</v>
      </c>
      <c r="M828" s="10">
        <f t="shared" si="49"/>
        <v>56.61</v>
      </c>
    </row>
    <row r="829" spans="1:13" x14ac:dyDescent="0.2">
      <c r="A829" s="1">
        <v>9312</v>
      </c>
      <c r="B829" s="2">
        <v>41047</v>
      </c>
      <c r="C829" s="1" t="s">
        <v>11</v>
      </c>
      <c r="D829" s="1">
        <v>43</v>
      </c>
      <c r="E829" s="4" t="str">
        <f t="shared" si="48"/>
        <v>Large</v>
      </c>
      <c r="F829" s="4" t="str">
        <f>VLOOKUP(D829, lookup!$A$3:$B$12, 2, TRUE)</f>
        <v>XX Large</v>
      </c>
      <c r="G829" s="1">
        <v>1160.55</v>
      </c>
      <c r="H829" s="4">
        <f t="shared" si="50"/>
        <v>0.01</v>
      </c>
      <c r="I829" s="4">
        <f>IFERROR((Table2[[#This Row],[Sales]]-(Table2[[#This Row],[Sales]]*H829)), Table2[[#This Row],[Sales]])</f>
        <v>1148.9445000000001</v>
      </c>
      <c r="J829" s="4">
        <f t="shared" si="51"/>
        <v>1146.19</v>
      </c>
      <c r="K829" s="1" t="s">
        <v>13</v>
      </c>
      <c r="L829" s="1">
        <v>14.36</v>
      </c>
      <c r="M829" s="10">
        <f t="shared" si="49"/>
        <v>1146.19</v>
      </c>
    </row>
    <row r="830" spans="1:13" x14ac:dyDescent="0.2">
      <c r="A830" s="1">
        <v>54181</v>
      </c>
      <c r="B830" s="2">
        <v>41047</v>
      </c>
      <c r="C830" s="1" t="s">
        <v>9</v>
      </c>
      <c r="D830" s="1">
        <v>12</v>
      </c>
      <c r="E830" s="4" t="str">
        <f t="shared" si="48"/>
        <v>Small</v>
      </c>
      <c r="F830" s="4" t="str">
        <f>VLOOKUP(D830, lookup!$A$3:$B$12, 2, TRUE)</f>
        <v>Small</v>
      </c>
      <c r="G830" s="1">
        <v>2608.79</v>
      </c>
      <c r="H830" s="4" t="str">
        <f t="shared" si="50"/>
        <v>No Discount</v>
      </c>
      <c r="I830" s="4">
        <f>IFERROR((Table2[[#This Row],[Sales]]-(Table2[[#This Row],[Sales]]*H830)), Table2[[#This Row],[Sales]])</f>
        <v>2608.79</v>
      </c>
      <c r="J830" s="4">
        <f t="shared" si="51"/>
        <v>2608.79</v>
      </c>
      <c r="K830" s="1" t="s">
        <v>13</v>
      </c>
      <c r="L830" s="1">
        <v>14.7</v>
      </c>
      <c r="M830" s="10">
        <f t="shared" si="49"/>
        <v>2608.79</v>
      </c>
    </row>
    <row r="831" spans="1:13" x14ac:dyDescent="0.2">
      <c r="A831" s="1">
        <v>17447</v>
      </c>
      <c r="B831" s="2">
        <v>41047</v>
      </c>
      <c r="C831" s="1" t="s">
        <v>7</v>
      </c>
      <c r="D831" s="1">
        <v>42</v>
      </c>
      <c r="E831" s="4" t="str">
        <f t="shared" si="48"/>
        <v>Large</v>
      </c>
      <c r="F831" s="4" t="str">
        <f>VLOOKUP(D831, lookup!$A$3:$B$12, 2, TRUE)</f>
        <v>XX Large</v>
      </c>
      <c r="G831" s="1">
        <v>861.41</v>
      </c>
      <c r="H831" s="4">
        <f t="shared" si="50"/>
        <v>0.01</v>
      </c>
      <c r="I831" s="4">
        <f>IFERROR((Table2[[#This Row],[Sales]]-(Table2[[#This Row],[Sales]]*H831)), Table2[[#This Row],[Sales]])</f>
        <v>852.79589999999996</v>
      </c>
      <c r="J831" s="4">
        <f t="shared" si="51"/>
        <v>851.87</v>
      </c>
      <c r="K831" s="1" t="s">
        <v>10</v>
      </c>
      <c r="L831" s="1">
        <v>9.5399999999999991</v>
      </c>
      <c r="M831" s="10">
        <f t="shared" si="49"/>
        <v>861.41</v>
      </c>
    </row>
    <row r="832" spans="1:13" x14ac:dyDescent="0.2">
      <c r="A832" s="1">
        <v>20642</v>
      </c>
      <c r="B832" s="2">
        <v>41048</v>
      </c>
      <c r="C832" s="1" t="s">
        <v>9</v>
      </c>
      <c r="D832" s="1">
        <v>47</v>
      </c>
      <c r="E832" s="4" t="str">
        <f t="shared" si="48"/>
        <v>Large</v>
      </c>
      <c r="F832" s="4" t="str">
        <f>VLOOKUP(D832, lookup!$A$3:$B$12, 2, TRUE)</f>
        <v>XXX Large</v>
      </c>
      <c r="G832" s="1">
        <v>1078.98</v>
      </c>
      <c r="H832" s="4">
        <f t="shared" si="50"/>
        <v>0.01</v>
      </c>
      <c r="I832" s="4">
        <f>IFERROR((Table2[[#This Row],[Sales]]-(Table2[[#This Row],[Sales]]*H832)), Table2[[#This Row],[Sales]])</f>
        <v>1068.1902</v>
      </c>
      <c r="J832" s="4">
        <f t="shared" si="51"/>
        <v>1033.98</v>
      </c>
      <c r="K832" s="1" t="s">
        <v>13</v>
      </c>
      <c r="L832" s="1">
        <v>45</v>
      </c>
      <c r="M832" s="10">
        <f t="shared" si="49"/>
        <v>1033.98</v>
      </c>
    </row>
    <row r="833" spans="1:13" x14ac:dyDescent="0.2">
      <c r="A833" s="1">
        <v>20642</v>
      </c>
      <c r="B833" s="2">
        <v>41048</v>
      </c>
      <c r="C833" s="1" t="s">
        <v>9</v>
      </c>
      <c r="D833" s="1">
        <v>32</v>
      </c>
      <c r="E833" s="4" t="str">
        <f t="shared" si="48"/>
        <v>Large</v>
      </c>
      <c r="F833" s="4" t="str">
        <f>VLOOKUP(D833, lookup!$A$3:$B$12, 2, TRUE)</f>
        <v>Large</v>
      </c>
      <c r="G833" s="1">
        <v>135.19999999999999</v>
      </c>
      <c r="H833" s="4">
        <f t="shared" si="50"/>
        <v>0.01</v>
      </c>
      <c r="I833" s="4">
        <f>IFERROR((Table2[[#This Row],[Sales]]-(Table2[[#This Row],[Sales]]*H833)), Table2[[#This Row],[Sales]])</f>
        <v>133.84799999999998</v>
      </c>
      <c r="J833" s="4">
        <f t="shared" si="51"/>
        <v>135.19999999999999</v>
      </c>
      <c r="K833" s="1" t="s">
        <v>10</v>
      </c>
      <c r="L833" s="1">
        <v>0.5</v>
      </c>
      <c r="M833" s="10">
        <f t="shared" si="49"/>
        <v>135.19999999999999</v>
      </c>
    </row>
    <row r="834" spans="1:13" x14ac:dyDescent="0.2">
      <c r="A834" s="1">
        <v>23681</v>
      </c>
      <c r="B834" s="2">
        <v>41048</v>
      </c>
      <c r="C834" s="1" t="s">
        <v>9</v>
      </c>
      <c r="D834" s="1">
        <v>42</v>
      </c>
      <c r="E834" s="4" t="str">
        <f t="shared" ref="E834:E897" si="52">IF(D834&gt;=30, "Large", IF(D834&lt;=15, "Small","Medium"))</f>
        <v>Large</v>
      </c>
      <c r="F834" s="4" t="str">
        <f>VLOOKUP(D834, lookup!$A$3:$B$12, 2, TRUE)</f>
        <v>XX Large</v>
      </c>
      <c r="G834" s="1">
        <v>4182.5200000000004</v>
      </c>
      <c r="H834" s="4">
        <f t="shared" si="50"/>
        <v>0.01</v>
      </c>
      <c r="I834" s="4">
        <f>IFERROR((Table2[[#This Row],[Sales]]-(Table2[[#This Row],[Sales]]*H834)), Table2[[#This Row],[Sales]])</f>
        <v>4140.6948000000002</v>
      </c>
      <c r="J834" s="4">
        <f t="shared" si="51"/>
        <v>4147.5200000000004</v>
      </c>
      <c r="K834" s="1" t="s">
        <v>8</v>
      </c>
      <c r="L834" s="1">
        <v>35</v>
      </c>
      <c r="M834" s="10">
        <f t="shared" ref="M834:M897" si="53">IF(K834="Delivery Truck", J834, G834)</f>
        <v>4182.5200000000004</v>
      </c>
    </row>
    <row r="835" spans="1:13" x14ac:dyDescent="0.2">
      <c r="A835" s="1">
        <v>37350</v>
      </c>
      <c r="B835" s="2">
        <v>41049</v>
      </c>
      <c r="C835" s="1" t="s">
        <v>12</v>
      </c>
      <c r="D835" s="1">
        <v>7</v>
      </c>
      <c r="E835" s="4" t="str">
        <f t="shared" si="52"/>
        <v>Small</v>
      </c>
      <c r="F835" s="4" t="str">
        <f>VLOOKUP(D835, lookup!$A$3:$B$12, 2, TRUE)</f>
        <v>Extra Small</v>
      </c>
      <c r="G835" s="1">
        <v>163.13999999999999</v>
      </c>
      <c r="H835" s="4" t="str">
        <f t="shared" ref="H835:H898" si="54">IF(OR(F835="Large",F835="Extra Large",F835="XX Large",F835="XXX Large"), 0.01, "No Discount")</f>
        <v>No Discount</v>
      </c>
      <c r="I835" s="4">
        <f>IFERROR((Table2[[#This Row],[Sales]]-(Table2[[#This Row],[Sales]]*H835)), Table2[[#This Row],[Sales]])</f>
        <v>163.13999999999999</v>
      </c>
      <c r="J835" s="4">
        <f t="shared" ref="J835:J898" si="55">IF(OR(F835="XX Large", F835="XXX Large", F835="Extra Large"), G835-L835, G835)</f>
        <v>163.13999999999999</v>
      </c>
      <c r="K835" s="1" t="s">
        <v>10</v>
      </c>
      <c r="L835" s="1">
        <v>8.99</v>
      </c>
      <c r="M835" s="10">
        <f t="shared" si="53"/>
        <v>163.13999999999999</v>
      </c>
    </row>
    <row r="836" spans="1:13" x14ac:dyDescent="0.2">
      <c r="A836" s="1">
        <v>7841</v>
      </c>
      <c r="B836" s="2">
        <v>41049</v>
      </c>
      <c r="C836" s="1" t="s">
        <v>11</v>
      </c>
      <c r="D836" s="1">
        <v>21</v>
      </c>
      <c r="E836" s="4" t="str">
        <f t="shared" si="52"/>
        <v>Medium</v>
      </c>
      <c r="F836" s="4" t="str">
        <f>VLOOKUP(D836, lookup!$A$3:$B$12, 2, TRUE)</f>
        <v>Medium</v>
      </c>
      <c r="G836" s="1">
        <v>1002.77</v>
      </c>
      <c r="H836" s="4" t="str">
        <f t="shared" si="54"/>
        <v>No Discount</v>
      </c>
      <c r="I836" s="4">
        <f>IFERROR((Table2[[#This Row],[Sales]]-(Table2[[#This Row],[Sales]]*H836)), Table2[[#This Row],[Sales]])</f>
        <v>1002.77</v>
      </c>
      <c r="J836" s="4">
        <f t="shared" si="55"/>
        <v>1002.77</v>
      </c>
      <c r="K836" s="1" t="s">
        <v>10</v>
      </c>
      <c r="L836" s="1">
        <v>10.25</v>
      </c>
      <c r="M836" s="10">
        <f t="shared" si="53"/>
        <v>1002.77</v>
      </c>
    </row>
    <row r="837" spans="1:13" x14ac:dyDescent="0.2">
      <c r="A837" s="1">
        <v>1088</v>
      </c>
      <c r="B837" s="2">
        <v>41049</v>
      </c>
      <c r="C837" s="1" t="s">
        <v>7</v>
      </c>
      <c r="D837" s="1">
        <v>13</v>
      </c>
      <c r="E837" s="4" t="str">
        <f t="shared" si="52"/>
        <v>Small</v>
      </c>
      <c r="F837" s="4" t="str">
        <f>VLOOKUP(D837, lookup!$A$3:$B$12, 2, TRUE)</f>
        <v>Small</v>
      </c>
      <c r="G837" s="1">
        <v>269.02</v>
      </c>
      <c r="H837" s="4" t="str">
        <f t="shared" si="54"/>
        <v>No Discount</v>
      </c>
      <c r="I837" s="4">
        <f>IFERROR((Table2[[#This Row],[Sales]]-(Table2[[#This Row],[Sales]]*H837)), Table2[[#This Row],[Sales]])</f>
        <v>269.02</v>
      </c>
      <c r="J837" s="4">
        <f t="shared" si="55"/>
        <v>269.02</v>
      </c>
      <c r="K837" s="1" t="s">
        <v>10</v>
      </c>
      <c r="L837" s="1">
        <v>6.5</v>
      </c>
      <c r="M837" s="10">
        <f t="shared" si="53"/>
        <v>269.02</v>
      </c>
    </row>
    <row r="838" spans="1:13" x14ac:dyDescent="0.2">
      <c r="A838" s="1">
        <v>14497</v>
      </c>
      <c r="B838" s="2">
        <v>41049</v>
      </c>
      <c r="C838" s="1" t="s">
        <v>14</v>
      </c>
      <c r="D838" s="1">
        <v>34</v>
      </c>
      <c r="E838" s="4" t="str">
        <f t="shared" si="52"/>
        <v>Large</v>
      </c>
      <c r="F838" s="4" t="str">
        <f>VLOOKUP(D838, lookup!$A$3:$B$12, 2, TRUE)</f>
        <v>Large</v>
      </c>
      <c r="G838" s="1">
        <v>214.03</v>
      </c>
      <c r="H838" s="4">
        <f t="shared" si="54"/>
        <v>0.01</v>
      </c>
      <c r="I838" s="4">
        <f>IFERROR((Table2[[#This Row],[Sales]]-(Table2[[#This Row],[Sales]]*H838)), Table2[[#This Row],[Sales]])</f>
        <v>211.8897</v>
      </c>
      <c r="J838" s="4">
        <f t="shared" si="55"/>
        <v>214.03</v>
      </c>
      <c r="K838" s="1" t="s">
        <v>10</v>
      </c>
      <c r="L838" s="1">
        <v>7.96</v>
      </c>
      <c r="M838" s="10">
        <f t="shared" si="53"/>
        <v>214.03</v>
      </c>
    </row>
    <row r="839" spans="1:13" x14ac:dyDescent="0.2">
      <c r="A839" s="1">
        <v>38817</v>
      </c>
      <c r="B839" s="2">
        <v>41049</v>
      </c>
      <c r="C839" s="1" t="s">
        <v>11</v>
      </c>
      <c r="D839" s="1">
        <v>1</v>
      </c>
      <c r="E839" s="4" t="str">
        <f t="shared" si="52"/>
        <v>Small</v>
      </c>
      <c r="F839" s="4" t="str">
        <f>VLOOKUP(D839, lookup!$A$3:$B$12, 2, TRUE)</f>
        <v>Mini</v>
      </c>
      <c r="G839" s="1">
        <v>9.6999999999999993</v>
      </c>
      <c r="H839" s="4" t="str">
        <f t="shared" si="54"/>
        <v>No Discount</v>
      </c>
      <c r="I839" s="4">
        <f>IFERROR((Table2[[#This Row],[Sales]]-(Table2[[#This Row],[Sales]]*H839)), Table2[[#This Row],[Sales]])</f>
        <v>9.6999999999999993</v>
      </c>
      <c r="J839" s="4">
        <f t="shared" si="55"/>
        <v>9.6999999999999993</v>
      </c>
      <c r="K839" s="1" t="s">
        <v>10</v>
      </c>
      <c r="L839" s="1">
        <v>4.62</v>
      </c>
      <c r="M839" s="10">
        <f t="shared" si="53"/>
        <v>9.6999999999999993</v>
      </c>
    </row>
    <row r="840" spans="1:13" x14ac:dyDescent="0.2">
      <c r="A840" s="1">
        <v>7841</v>
      </c>
      <c r="B840" s="2">
        <v>41049</v>
      </c>
      <c r="C840" s="1" t="s">
        <v>11</v>
      </c>
      <c r="D840" s="1">
        <v>17</v>
      </c>
      <c r="E840" s="4" t="str">
        <f t="shared" si="52"/>
        <v>Medium</v>
      </c>
      <c r="F840" s="4" t="str">
        <f>VLOOKUP(D840, lookup!$A$3:$B$12, 2, TRUE)</f>
        <v>Small-Medium</v>
      </c>
      <c r="G840" s="1">
        <v>178.14</v>
      </c>
      <c r="H840" s="4" t="str">
        <f t="shared" si="54"/>
        <v>No Discount</v>
      </c>
      <c r="I840" s="4">
        <f>IFERROR((Table2[[#This Row],[Sales]]-(Table2[[#This Row],[Sales]]*H840)), Table2[[#This Row],[Sales]])</f>
        <v>178.14</v>
      </c>
      <c r="J840" s="4">
        <f t="shared" si="55"/>
        <v>178.14</v>
      </c>
      <c r="K840" s="1" t="s">
        <v>10</v>
      </c>
      <c r="L840" s="1">
        <v>2.06</v>
      </c>
      <c r="M840" s="10">
        <f t="shared" si="53"/>
        <v>178.14</v>
      </c>
    </row>
    <row r="841" spans="1:13" x14ac:dyDescent="0.2">
      <c r="A841" s="1">
        <v>49029</v>
      </c>
      <c r="B841" s="2">
        <v>41049</v>
      </c>
      <c r="C841" s="1" t="s">
        <v>9</v>
      </c>
      <c r="D841" s="1">
        <v>49</v>
      </c>
      <c r="E841" s="4" t="str">
        <f t="shared" si="52"/>
        <v>Large</v>
      </c>
      <c r="F841" s="4" t="str">
        <f>VLOOKUP(D841, lookup!$A$3:$B$12, 2, TRUE)</f>
        <v>XXX Large</v>
      </c>
      <c r="G841" s="1">
        <v>8223.07</v>
      </c>
      <c r="H841" s="4">
        <f t="shared" si="54"/>
        <v>0.01</v>
      </c>
      <c r="I841" s="4">
        <f>IFERROR((Table2[[#This Row],[Sales]]-(Table2[[#This Row],[Sales]]*H841)), Table2[[#This Row],[Sales]])</f>
        <v>8140.8392999999996</v>
      </c>
      <c r="J841" s="4">
        <f t="shared" si="55"/>
        <v>8219.08</v>
      </c>
      <c r="K841" s="1" t="s">
        <v>8</v>
      </c>
      <c r="L841" s="1">
        <v>3.99</v>
      </c>
      <c r="M841" s="10">
        <f t="shared" si="53"/>
        <v>8223.07</v>
      </c>
    </row>
    <row r="842" spans="1:13" x14ac:dyDescent="0.2">
      <c r="A842" s="1">
        <v>22563</v>
      </c>
      <c r="B842" s="2">
        <v>41049</v>
      </c>
      <c r="C842" s="1" t="s">
        <v>12</v>
      </c>
      <c r="D842" s="1">
        <v>32</v>
      </c>
      <c r="E842" s="4" t="str">
        <f t="shared" si="52"/>
        <v>Large</v>
      </c>
      <c r="F842" s="4" t="str">
        <f>VLOOKUP(D842, lookup!$A$3:$B$12, 2, TRUE)</f>
        <v>Large</v>
      </c>
      <c r="G842" s="1">
        <v>251.51</v>
      </c>
      <c r="H842" s="4">
        <f t="shared" si="54"/>
        <v>0.01</v>
      </c>
      <c r="I842" s="4">
        <f>IFERROR((Table2[[#This Row],[Sales]]-(Table2[[#This Row],[Sales]]*H842)), Table2[[#This Row],[Sales]])</f>
        <v>248.9949</v>
      </c>
      <c r="J842" s="4">
        <f t="shared" si="55"/>
        <v>251.51</v>
      </c>
      <c r="K842" s="1" t="s">
        <v>10</v>
      </c>
      <c r="L842" s="1">
        <v>3.68</v>
      </c>
      <c r="M842" s="10">
        <f t="shared" si="53"/>
        <v>251.51</v>
      </c>
    </row>
    <row r="843" spans="1:13" x14ac:dyDescent="0.2">
      <c r="A843" s="1">
        <v>30343</v>
      </c>
      <c r="B843" s="2">
        <v>41050</v>
      </c>
      <c r="C843" s="1" t="s">
        <v>12</v>
      </c>
      <c r="D843" s="1">
        <v>48</v>
      </c>
      <c r="E843" s="4" t="str">
        <f t="shared" si="52"/>
        <v>Large</v>
      </c>
      <c r="F843" s="4" t="str">
        <f>VLOOKUP(D843, lookup!$A$3:$B$12, 2, TRUE)</f>
        <v>XXX Large</v>
      </c>
      <c r="G843" s="1">
        <v>1556.42</v>
      </c>
      <c r="H843" s="4">
        <f t="shared" si="54"/>
        <v>0.01</v>
      </c>
      <c r="I843" s="4">
        <f>IFERROR((Table2[[#This Row],[Sales]]-(Table2[[#This Row],[Sales]]*H843)), Table2[[#This Row],[Sales]])</f>
        <v>1540.8558</v>
      </c>
      <c r="J843" s="4">
        <f t="shared" si="55"/>
        <v>1547.77</v>
      </c>
      <c r="K843" s="1" t="s">
        <v>10</v>
      </c>
      <c r="L843" s="1">
        <v>8.65</v>
      </c>
      <c r="M843" s="10">
        <f t="shared" si="53"/>
        <v>1556.42</v>
      </c>
    </row>
    <row r="844" spans="1:13" x14ac:dyDescent="0.2">
      <c r="A844" s="1">
        <v>52290</v>
      </c>
      <c r="B844" s="2">
        <v>41050</v>
      </c>
      <c r="C844" s="1" t="s">
        <v>7</v>
      </c>
      <c r="D844" s="1">
        <v>28</v>
      </c>
      <c r="E844" s="4" t="str">
        <f t="shared" si="52"/>
        <v>Medium</v>
      </c>
      <c r="F844" s="4" t="str">
        <f>VLOOKUP(D844, lookup!$A$3:$B$12, 2, TRUE)</f>
        <v>Medium-Large</v>
      </c>
      <c r="G844" s="1">
        <v>1470.0495000000001</v>
      </c>
      <c r="H844" s="4" t="str">
        <f t="shared" si="54"/>
        <v>No Discount</v>
      </c>
      <c r="I844" s="4">
        <f>IFERROR((Table2[[#This Row],[Sales]]-(Table2[[#This Row],[Sales]]*H844)), Table2[[#This Row],[Sales]])</f>
        <v>1470.0495000000001</v>
      </c>
      <c r="J844" s="4">
        <f t="shared" si="55"/>
        <v>1470.0495000000001</v>
      </c>
      <c r="K844" s="1" t="s">
        <v>10</v>
      </c>
      <c r="L844" s="1">
        <v>4.99</v>
      </c>
      <c r="M844" s="10">
        <f t="shared" si="53"/>
        <v>1470.0495000000001</v>
      </c>
    </row>
    <row r="845" spans="1:13" x14ac:dyDescent="0.2">
      <c r="A845" s="1">
        <v>37634</v>
      </c>
      <c r="B845" s="2">
        <v>41050</v>
      </c>
      <c r="C845" s="1" t="s">
        <v>14</v>
      </c>
      <c r="D845" s="1">
        <v>32</v>
      </c>
      <c r="E845" s="4" t="str">
        <f t="shared" si="52"/>
        <v>Large</v>
      </c>
      <c r="F845" s="4" t="str">
        <f>VLOOKUP(D845, lookup!$A$3:$B$12, 2, TRUE)</f>
        <v>Large</v>
      </c>
      <c r="G845" s="1">
        <v>368.18</v>
      </c>
      <c r="H845" s="4">
        <f t="shared" si="54"/>
        <v>0.01</v>
      </c>
      <c r="I845" s="4">
        <f>IFERROR((Table2[[#This Row],[Sales]]-(Table2[[#This Row],[Sales]]*H845)), Table2[[#This Row],[Sales]])</f>
        <v>364.4982</v>
      </c>
      <c r="J845" s="4">
        <f t="shared" si="55"/>
        <v>368.18</v>
      </c>
      <c r="K845" s="1" t="s">
        <v>10</v>
      </c>
      <c r="L845" s="1">
        <v>4.8099999999999996</v>
      </c>
      <c r="M845" s="10">
        <f t="shared" si="53"/>
        <v>368.18</v>
      </c>
    </row>
    <row r="846" spans="1:13" x14ac:dyDescent="0.2">
      <c r="A846" s="1">
        <v>18466</v>
      </c>
      <c r="B846" s="2">
        <v>41050</v>
      </c>
      <c r="C846" s="1" t="s">
        <v>7</v>
      </c>
      <c r="D846" s="1">
        <v>25</v>
      </c>
      <c r="E846" s="4" t="str">
        <f t="shared" si="52"/>
        <v>Medium</v>
      </c>
      <c r="F846" s="4" t="str">
        <f>VLOOKUP(D846, lookup!$A$3:$B$12, 2, TRUE)</f>
        <v>Medium</v>
      </c>
      <c r="G846" s="1">
        <v>270.16000000000003</v>
      </c>
      <c r="H846" s="4" t="str">
        <f t="shared" si="54"/>
        <v>No Discount</v>
      </c>
      <c r="I846" s="4">
        <f>IFERROR((Table2[[#This Row],[Sales]]-(Table2[[#This Row],[Sales]]*H846)), Table2[[#This Row],[Sales]])</f>
        <v>270.16000000000003</v>
      </c>
      <c r="J846" s="4">
        <f t="shared" si="55"/>
        <v>270.16000000000003</v>
      </c>
      <c r="K846" s="1" t="s">
        <v>10</v>
      </c>
      <c r="L846" s="1">
        <v>5.25</v>
      </c>
      <c r="M846" s="10">
        <f t="shared" si="53"/>
        <v>270.16000000000003</v>
      </c>
    </row>
    <row r="847" spans="1:13" x14ac:dyDescent="0.2">
      <c r="A847" s="1">
        <v>52290</v>
      </c>
      <c r="B847" s="2">
        <v>41050</v>
      </c>
      <c r="C847" s="1" t="s">
        <v>7</v>
      </c>
      <c r="D847" s="1">
        <v>7</v>
      </c>
      <c r="E847" s="4" t="str">
        <f t="shared" si="52"/>
        <v>Small</v>
      </c>
      <c r="F847" s="4" t="str">
        <f>VLOOKUP(D847, lookup!$A$3:$B$12, 2, TRUE)</f>
        <v>Extra Small</v>
      </c>
      <c r="G847" s="1">
        <v>1134.05</v>
      </c>
      <c r="H847" s="4" t="str">
        <f t="shared" si="54"/>
        <v>No Discount</v>
      </c>
      <c r="I847" s="4">
        <f>IFERROR((Table2[[#This Row],[Sales]]-(Table2[[#This Row],[Sales]]*H847)), Table2[[#This Row],[Sales]])</f>
        <v>1134.05</v>
      </c>
      <c r="J847" s="4">
        <f t="shared" si="55"/>
        <v>1134.05</v>
      </c>
      <c r="K847" s="1" t="s">
        <v>10</v>
      </c>
      <c r="L847" s="1">
        <v>19.989999999999998</v>
      </c>
      <c r="M847" s="10">
        <f t="shared" si="53"/>
        <v>1134.05</v>
      </c>
    </row>
    <row r="848" spans="1:13" x14ac:dyDescent="0.2">
      <c r="A848" s="1">
        <v>30343</v>
      </c>
      <c r="B848" s="2">
        <v>41050</v>
      </c>
      <c r="C848" s="1" t="s">
        <v>12</v>
      </c>
      <c r="D848" s="1">
        <v>8</v>
      </c>
      <c r="E848" s="4" t="str">
        <f t="shared" si="52"/>
        <v>Small</v>
      </c>
      <c r="F848" s="4" t="str">
        <f>VLOOKUP(D848, lookup!$A$3:$B$12, 2, TRUE)</f>
        <v>Extra Small</v>
      </c>
      <c r="G848" s="1">
        <v>41343.21</v>
      </c>
      <c r="H848" s="4" t="str">
        <f t="shared" si="54"/>
        <v>No Discount</v>
      </c>
      <c r="I848" s="4">
        <f>IFERROR((Table2[[#This Row],[Sales]]-(Table2[[#This Row],[Sales]]*H848)), Table2[[#This Row],[Sales]])</f>
        <v>41343.21</v>
      </c>
      <c r="J848" s="4">
        <f t="shared" si="55"/>
        <v>41343.21</v>
      </c>
      <c r="K848" s="1" t="s">
        <v>10</v>
      </c>
      <c r="L848" s="1">
        <v>24.49</v>
      </c>
      <c r="M848" s="10">
        <f t="shared" si="53"/>
        <v>41343.21</v>
      </c>
    </row>
    <row r="849" spans="1:13" x14ac:dyDescent="0.2">
      <c r="A849" s="1">
        <v>18466</v>
      </c>
      <c r="B849" s="2">
        <v>41050</v>
      </c>
      <c r="C849" s="1" t="s">
        <v>7</v>
      </c>
      <c r="D849" s="1">
        <v>24</v>
      </c>
      <c r="E849" s="4" t="str">
        <f t="shared" si="52"/>
        <v>Medium</v>
      </c>
      <c r="F849" s="4" t="str">
        <f>VLOOKUP(D849, lookup!$A$3:$B$12, 2, TRUE)</f>
        <v>Medium</v>
      </c>
      <c r="G849" s="1">
        <v>2694.01</v>
      </c>
      <c r="H849" s="4" t="str">
        <f t="shared" si="54"/>
        <v>No Discount</v>
      </c>
      <c r="I849" s="4">
        <f>IFERROR((Table2[[#This Row],[Sales]]-(Table2[[#This Row],[Sales]]*H849)), Table2[[#This Row],[Sales]])</f>
        <v>2694.01</v>
      </c>
      <c r="J849" s="4">
        <f t="shared" si="55"/>
        <v>2694.01</v>
      </c>
      <c r="K849" s="1" t="s">
        <v>8</v>
      </c>
      <c r="L849" s="1">
        <v>7.11</v>
      </c>
      <c r="M849" s="10">
        <f t="shared" si="53"/>
        <v>2694.01</v>
      </c>
    </row>
    <row r="850" spans="1:13" x14ac:dyDescent="0.2">
      <c r="A850" s="1">
        <v>30343</v>
      </c>
      <c r="B850" s="2">
        <v>41050</v>
      </c>
      <c r="C850" s="1" t="s">
        <v>12</v>
      </c>
      <c r="D850" s="1">
        <v>28</v>
      </c>
      <c r="E850" s="4" t="str">
        <f t="shared" si="52"/>
        <v>Medium</v>
      </c>
      <c r="F850" s="4" t="str">
        <f>VLOOKUP(D850, lookup!$A$3:$B$12, 2, TRUE)</f>
        <v>Medium-Large</v>
      </c>
      <c r="G850" s="1">
        <v>130.28</v>
      </c>
      <c r="H850" s="4" t="str">
        <f t="shared" si="54"/>
        <v>No Discount</v>
      </c>
      <c r="I850" s="4">
        <f>IFERROR((Table2[[#This Row],[Sales]]-(Table2[[#This Row],[Sales]]*H850)), Table2[[#This Row],[Sales]])</f>
        <v>130.28</v>
      </c>
      <c r="J850" s="4">
        <f t="shared" si="55"/>
        <v>130.28</v>
      </c>
      <c r="K850" s="1" t="s">
        <v>10</v>
      </c>
      <c r="L850" s="1">
        <v>0.5</v>
      </c>
      <c r="M850" s="10">
        <f t="shared" si="53"/>
        <v>130.28</v>
      </c>
    </row>
    <row r="851" spans="1:13" x14ac:dyDescent="0.2">
      <c r="A851" s="1">
        <v>17701</v>
      </c>
      <c r="B851" s="2">
        <v>41050</v>
      </c>
      <c r="C851" s="1" t="s">
        <v>12</v>
      </c>
      <c r="D851" s="1">
        <v>21</v>
      </c>
      <c r="E851" s="4" t="str">
        <f t="shared" si="52"/>
        <v>Medium</v>
      </c>
      <c r="F851" s="4" t="str">
        <f>VLOOKUP(D851, lookup!$A$3:$B$12, 2, TRUE)</f>
        <v>Medium</v>
      </c>
      <c r="G851" s="1">
        <v>80.45</v>
      </c>
      <c r="H851" s="4" t="str">
        <f t="shared" si="54"/>
        <v>No Discount</v>
      </c>
      <c r="I851" s="4">
        <f>IFERROR((Table2[[#This Row],[Sales]]-(Table2[[#This Row],[Sales]]*H851)), Table2[[#This Row],[Sales]])</f>
        <v>80.45</v>
      </c>
      <c r="J851" s="4">
        <f t="shared" si="55"/>
        <v>80.45</v>
      </c>
      <c r="K851" s="1" t="s">
        <v>10</v>
      </c>
      <c r="L851" s="1">
        <v>4.6900000000000004</v>
      </c>
      <c r="M851" s="10">
        <f t="shared" si="53"/>
        <v>80.45</v>
      </c>
    </row>
    <row r="852" spans="1:13" x14ac:dyDescent="0.2">
      <c r="A852" s="1">
        <v>18757</v>
      </c>
      <c r="B852" s="2">
        <v>41051</v>
      </c>
      <c r="C852" s="1" t="s">
        <v>7</v>
      </c>
      <c r="D852" s="1">
        <v>9</v>
      </c>
      <c r="E852" s="4" t="str">
        <f t="shared" si="52"/>
        <v>Small</v>
      </c>
      <c r="F852" s="4" t="str">
        <f>VLOOKUP(D852, lookup!$A$3:$B$12, 2, TRUE)</f>
        <v>Extra Small</v>
      </c>
      <c r="G852" s="1">
        <v>222.2</v>
      </c>
      <c r="H852" s="4" t="str">
        <f t="shared" si="54"/>
        <v>No Discount</v>
      </c>
      <c r="I852" s="4">
        <f>IFERROR((Table2[[#This Row],[Sales]]-(Table2[[#This Row],[Sales]]*H852)), Table2[[#This Row],[Sales]])</f>
        <v>222.2</v>
      </c>
      <c r="J852" s="4">
        <f t="shared" si="55"/>
        <v>222.2</v>
      </c>
      <c r="K852" s="1" t="s">
        <v>10</v>
      </c>
      <c r="L852" s="1">
        <v>15.1</v>
      </c>
      <c r="M852" s="10">
        <f t="shared" si="53"/>
        <v>222.2</v>
      </c>
    </row>
    <row r="853" spans="1:13" x14ac:dyDescent="0.2">
      <c r="A853" s="1">
        <v>18757</v>
      </c>
      <c r="B853" s="2">
        <v>41051</v>
      </c>
      <c r="C853" s="1" t="s">
        <v>7</v>
      </c>
      <c r="D853" s="1">
        <v>5</v>
      </c>
      <c r="E853" s="4" t="str">
        <f t="shared" si="52"/>
        <v>Small</v>
      </c>
      <c r="F853" s="4" t="str">
        <f>VLOOKUP(D853, lookup!$A$3:$B$12, 2, TRUE)</f>
        <v>Mini</v>
      </c>
      <c r="G853" s="1">
        <v>39.9</v>
      </c>
      <c r="H853" s="4" t="str">
        <f t="shared" si="54"/>
        <v>No Discount</v>
      </c>
      <c r="I853" s="4">
        <f>IFERROR((Table2[[#This Row],[Sales]]-(Table2[[#This Row],[Sales]]*H853)), Table2[[#This Row],[Sales]])</f>
        <v>39.9</v>
      </c>
      <c r="J853" s="4">
        <f t="shared" si="55"/>
        <v>39.9</v>
      </c>
      <c r="K853" s="1" t="s">
        <v>10</v>
      </c>
      <c r="L853" s="1">
        <v>9.92</v>
      </c>
      <c r="M853" s="10">
        <f t="shared" si="53"/>
        <v>39.9</v>
      </c>
    </row>
    <row r="854" spans="1:13" x14ac:dyDescent="0.2">
      <c r="A854" s="1">
        <v>18757</v>
      </c>
      <c r="B854" s="2">
        <v>41051</v>
      </c>
      <c r="C854" s="1" t="s">
        <v>7</v>
      </c>
      <c r="D854" s="1">
        <v>43</v>
      </c>
      <c r="E854" s="4" t="str">
        <f t="shared" si="52"/>
        <v>Large</v>
      </c>
      <c r="F854" s="4" t="str">
        <f>VLOOKUP(D854, lookup!$A$3:$B$12, 2, TRUE)</f>
        <v>XX Large</v>
      </c>
      <c r="G854" s="1">
        <v>319.95999999999998</v>
      </c>
      <c r="H854" s="4">
        <f t="shared" si="54"/>
        <v>0.01</v>
      </c>
      <c r="I854" s="4">
        <f>IFERROR((Table2[[#This Row],[Sales]]-(Table2[[#This Row],[Sales]]*H854)), Table2[[#This Row],[Sales]])</f>
        <v>316.7604</v>
      </c>
      <c r="J854" s="4">
        <f t="shared" si="55"/>
        <v>318.35999999999996</v>
      </c>
      <c r="K854" s="1" t="s">
        <v>8</v>
      </c>
      <c r="L854" s="1">
        <v>1.6</v>
      </c>
      <c r="M854" s="10">
        <f t="shared" si="53"/>
        <v>319.95999999999998</v>
      </c>
    </row>
    <row r="855" spans="1:13" x14ac:dyDescent="0.2">
      <c r="A855" s="1">
        <v>38182</v>
      </c>
      <c r="B855" s="2">
        <v>41051</v>
      </c>
      <c r="C855" s="1" t="s">
        <v>9</v>
      </c>
      <c r="D855" s="1">
        <v>45</v>
      </c>
      <c r="E855" s="4" t="str">
        <f t="shared" si="52"/>
        <v>Large</v>
      </c>
      <c r="F855" s="4" t="str">
        <f>VLOOKUP(D855, lookup!$A$3:$B$12, 2, TRUE)</f>
        <v>XX Large</v>
      </c>
      <c r="G855" s="1">
        <v>2848.83</v>
      </c>
      <c r="H855" s="4">
        <f t="shared" si="54"/>
        <v>0.01</v>
      </c>
      <c r="I855" s="4">
        <f>IFERROR((Table2[[#This Row],[Sales]]-(Table2[[#This Row],[Sales]]*H855)), Table2[[#This Row],[Sales]])</f>
        <v>2820.3416999999999</v>
      </c>
      <c r="J855" s="4">
        <f t="shared" si="55"/>
        <v>2813.83</v>
      </c>
      <c r="K855" s="1" t="s">
        <v>10</v>
      </c>
      <c r="L855" s="1">
        <v>35</v>
      </c>
      <c r="M855" s="10">
        <f t="shared" si="53"/>
        <v>2848.83</v>
      </c>
    </row>
    <row r="856" spans="1:13" x14ac:dyDescent="0.2">
      <c r="A856" s="1">
        <v>32608</v>
      </c>
      <c r="B856" s="2">
        <v>41051</v>
      </c>
      <c r="C856" s="1" t="s">
        <v>9</v>
      </c>
      <c r="D856" s="1">
        <v>20</v>
      </c>
      <c r="E856" s="4" t="str">
        <f t="shared" si="52"/>
        <v>Medium</v>
      </c>
      <c r="F856" s="4" t="str">
        <f>VLOOKUP(D856, lookup!$A$3:$B$12, 2, TRUE)</f>
        <v>Small-Medium</v>
      </c>
      <c r="G856" s="1">
        <v>1361.91</v>
      </c>
      <c r="H856" s="4" t="str">
        <f t="shared" si="54"/>
        <v>No Discount</v>
      </c>
      <c r="I856" s="4">
        <f>IFERROR((Table2[[#This Row],[Sales]]-(Table2[[#This Row],[Sales]]*H856)), Table2[[#This Row],[Sales]])</f>
        <v>1361.91</v>
      </c>
      <c r="J856" s="4">
        <f t="shared" si="55"/>
        <v>1361.91</v>
      </c>
      <c r="K856" s="1" t="s">
        <v>10</v>
      </c>
      <c r="L856" s="1">
        <v>3.5</v>
      </c>
      <c r="M856" s="10">
        <f t="shared" si="53"/>
        <v>1361.91</v>
      </c>
    </row>
    <row r="857" spans="1:13" x14ac:dyDescent="0.2">
      <c r="A857" s="1">
        <v>28294</v>
      </c>
      <c r="B857" s="2">
        <v>41051</v>
      </c>
      <c r="C857" s="1" t="s">
        <v>9</v>
      </c>
      <c r="D857" s="1">
        <v>47</v>
      </c>
      <c r="E857" s="4" t="str">
        <f t="shared" si="52"/>
        <v>Large</v>
      </c>
      <c r="F857" s="4" t="str">
        <f>VLOOKUP(D857, lookup!$A$3:$B$12, 2, TRUE)</f>
        <v>XXX Large</v>
      </c>
      <c r="G857" s="1">
        <v>63.47</v>
      </c>
      <c r="H857" s="4">
        <f t="shared" si="54"/>
        <v>0.01</v>
      </c>
      <c r="I857" s="4">
        <f>IFERROR((Table2[[#This Row],[Sales]]-(Table2[[#This Row],[Sales]]*H857)), Table2[[#This Row],[Sales]])</f>
        <v>62.835299999999997</v>
      </c>
      <c r="J857" s="4">
        <f t="shared" si="55"/>
        <v>62.769999999999996</v>
      </c>
      <c r="K857" s="1" t="s">
        <v>10</v>
      </c>
      <c r="L857" s="1">
        <v>0.7</v>
      </c>
      <c r="M857" s="10">
        <f t="shared" si="53"/>
        <v>63.47</v>
      </c>
    </row>
    <row r="858" spans="1:13" x14ac:dyDescent="0.2">
      <c r="A858" s="1">
        <v>32100</v>
      </c>
      <c r="B858" s="2">
        <v>41052</v>
      </c>
      <c r="C858" s="1" t="s">
        <v>14</v>
      </c>
      <c r="D858" s="1">
        <v>29</v>
      </c>
      <c r="E858" s="4" t="str">
        <f t="shared" si="52"/>
        <v>Medium</v>
      </c>
      <c r="F858" s="4" t="str">
        <f>VLOOKUP(D858, lookup!$A$3:$B$12, 2, TRUE)</f>
        <v>Medium-Large</v>
      </c>
      <c r="G858" s="1">
        <v>1104.28</v>
      </c>
      <c r="H858" s="4" t="str">
        <f t="shared" si="54"/>
        <v>No Discount</v>
      </c>
      <c r="I858" s="4">
        <f>IFERROR((Table2[[#This Row],[Sales]]-(Table2[[#This Row],[Sales]]*H858)), Table2[[#This Row],[Sales]])</f>
        <v>1104.28</v>
      </c>
      <c r="J858" s="4">
        <f t="shared" si="55"/>
        <v>1104.28</v>
      </c>
      <c r="K858" s="1" t="s">
        <v>10</v>
      </c>
      <c r="L858" s="1">
        <v>1.99</v>
      </c>
      <c r="M858" s="10">
        <f t="shared" si="53"/>
        <v>1104.28</v>
      </c>
    </row>
    <row r="859" spans="1:13" x14ac:dyDescent="0.2">
      <c r="A859" s="1">
        <v>25447</v>
      </c>
      <c r="B859" s="2">
        <v>41052</v>
      </c>
      <c r="C859" s="1" t="s">
        <v>11</v>
      </c>
      <c r="D859" s="1">
        <v>18</v>
      </c>
      <c r="E859" s="4" t="str">
        <f t="shared" si="52"/>
        <v>Medium</v>
      </c>
      <c r="F859" s="4" t="str">
        <f>VLOOKUP(D859, lookup!$A$3:$B$12, 2, TRUE)</f>
        <v>Small-Medium</v>
      </c>
      <c r="G859" s="1">
        <v>4428.5600000000004</v>
      </c>
      <c r="H859" s="4" t="str">
        <f t="shared" si="54"/>
        <v>No Discount</v>
      </c>
      <c r="I859" s="4">
        <f>IFERROR((Table2[[#This Row],[Sales]]-(Table2[[#This Row],[Sales]]*H859)), Table2[[#This Row],[Sales]])</f>
        <v>4428.5600000000004</v>
      </c>
      <c r="J859" s="4">
        <f t="shared" si="55"/>
        <v>4428.5600000000004</v>
      </c>
      <c r="K859" s="1" t="s">
        <v>13</v>
      </c>
      <c r="L859" s="1">
        <v>54.12</v>
      </c>
      <c r="M859" s="10">
        <f t="shared" si="53"/>
        <v>4428.5600000000004</v>
      </c>
    </row>
    <row r="860" spans="1:13" x14ac:dyDescent="0.2">
      <c r="A860" s="1">
        <v>13670</v>
      </c>
      <c r="B860" s="2">
        <v>41052</v>
      </c>
      <c r="C860" s="1" t="s">
        <v>12</v>
      </c>
      <c r="D860" s="1">
        <v>27</v>
      </c>
      <c r="E860" s="4" t="str">
        <f t="shared" si="52"/>
        <v>Medium</v>
      </c>
      <c r="F860" s="4" t="str">
        <f>VLOOKUP(D860, lookup!$A$3:$B$12, 2, TRUE)</f>
        <v>Medium-Large</v>
      </c>
      <c r="G860" s="1">
        <v>116.37</v>
      </c>
      <c r="H860" s="4" t="str">
        <f t="shared" si="54"/>
        <v>No Discount</v>
      </c>
      <c r="I860" s="4">
        <f>IFERROR((Table2[[#This Row],[Sales]]-(Table2[[#This Row],[Sales]]*H860)), Table2[[#This Row],[Sales]])</f>
        <v>116.37</v>
      </c>
      <c r="J860" s="4">
        <f t="shared" si="55"/>
        <v>116.37</v>
      </c>
      <c r="K860" s="1" t="s">
        <v>8</v>
      </c>
      <c r="L860" s="1">
        <v>0.5</v>
      </c>
      <c r="M860" s="10">
        <f t="shared" si="53"/>
        <v>116.37</v>
      </c>
    </row>
    <row r="861" spans="1:13" x14ac:dyDescent="0.2">
      <c r="A861" s="1">
        <v>25447</v>
      </c>
      <c r="B861" s="2">
        <v>41052</v>
      </c>
      <c r="C861" s="1" t="s">
        <v>11</v>
      </c>
      <c r="D861" s="1">
        <v>25</v>
      </c>
      <c r="E861" s="4" t="str">
        <f t="shared" si="52"/>
        <v>Medium</v>
      </c>
      <c r="F861" s="4" t="str">
        <f>VLOOKUP(D861, lookup!$A$3:$B$12, 2, TRUE)</f>
        <v>Medium</v>
      </c>
      <c r="G861" s="1">
        <v>536.21</v>
      </c>
      <c r="H861" s="4" t="str">
        <f t="shared" si="54"/>
        <v>No Discount</v>
      </c>
      <c r="I861" s="4">
        <f>IFERROR((Table2[[#This Row],[Sales]]-(Table2[[#This Row],[Sales]]*H861)), Table2[[#This Row],[Sales]])</f>
        <v>536.21</v>
      </c>
      <c r="J861" s="4">
        <f t="shared" si="55"/>
        <v>536.21</v>
      </c>
      <c r="K861" s="1" t="s">
        <v>10</v>
      </c>
      <c r="L861" s="1">
        <v>8.99</v>
      </c>
      <c r="M861" s="10">
        <f t="shared" si="53"/>
        <v>536.21</v>
      </c>
    </row>
    <row r="862" spans="1:13" x14ac:dyDescent="0.2">
      <c r="A862" s="1">
        <v>43523</v>
      </c>
      <c r="B862" s="2">
        <v>41052</v>
      </c>
      <c r="C862" s="1" t="s">
        <v>14</v>
      </c>
      <c r="D862" s="1">
        <v>50</v>
      </c>
      <c r="E862" s="4" t="str">
        <f t="shared" si="52"/>
        <v>Large</v>
      </c>
      <c r="F862" s="4" t="str">
        <f>VLOOKUP(D862, lookup!$A$3:$B$12, 2, TRUE)</f>
        <v>XXX Large</v>
      </c>
      <c r="G862" s="1">
        <v>295.37</v>
      </c>
      <c r="H862" s="4">
        <f t="shared" si="54"/>
        <v>0.01</v>
      </c>
      <c r="I862" s="4">
        <f>IFERROR((Table2[[#This Row],[Sales]]-(Table2[[#This Row],[Sales]]*H862)), Table2[[#This Row],[Sales]])</f>
        <v>292.41629999999998</v>
      </c>
      <c r="J862" s="4">
        <f t="shared" si="55"/>
        <v>289.91000000000003</v>
      </c>
      <c r="K862" s="1" t="s">
        <v>10</v>
      </c>
      <c r="L862" s="1">
        <v>5.46</v>
      </c>
      <c r="M862" s="10">
        <f t="shared" si="53"/>
        <v>295.37</v>
      </c>
    </row>
    <row r="863" spans="1:13" x14ac:dyDescent="0.2">
      <c r="A863" s="1">
        <v>53285</v>
      </c>
      <c r="B863" s="2">
        <v>41053</v>
      </c>
      <c r="C863" s="1" t="s">
        <v>12</v>
      </c>
      <c r="D863" s="1">
        <v>6</v>
      </c>
      <c r="E863" s="4" t="str">
        <f t="shared" si="52"/>
        <v>Small</v>
      </c>
      <c r="F863" s="4" t="str">
        <f>VLOOKUP(D863, lookup!$A$3:$B$12, 2, TRUE)</f>
        <v>Extra Small</v>
      </c>
      <c r="G863" s="1">
        <v>1042.96</v>
      </c>
      <c r="H863" s="4" t="str">
        <f t="shared" si="54"/>
        <v>No Discount</v>
      </c>
      <c r="I863" s="4">
        <f>IFERROR((Table2[[#This Row],[Sales]]-(Table2[[#This Row],[Sales]]*H863)), Table2[[#This Row],[Sales]])</f>
        <v>1042.96</v>
      </c>
      <c r="J863" s="4">
        <f t="shared" si="55"/>
        <v>1042.96</v>
      </c>
      <c r="K863" s="1" t="s">
        <v>10</v>
      </c>
      <c r="L863" s="1">
        <v>19.989999999999998</v>
      </c>
      <c r="M863" s="10">
        <f t="shared" si="53"/>
        <v>1042.96</v>
      </c>
    </row>
    <row r="864" spans="1:13" x14ac:dyDescent="0.2">
      <c r="A864" s="1">
        <v>35842</v>
      </c>
      <c r="B864" s="2">
        <v>41053</v>
      </c>
      <c r="C864" s="1" t="s">
        <v>9</v>
      </c>
      <c r="D864" s="1">
        <v>18</v>
      </c>
      <c r="E864" s="4" t="str">
        <f t="shared" si="52"/>
        <v>Medium</v>
      </c>
      <c r="F864" s="4" t="str">
        <f>VLOOKUP(D864, lookup!$A$3:$B$12, 2, TRUE)</f>
        <v>Small-Medium</v>
      </c>
      <c r="G864" s="1">
        <v>53.79</v>
      </c>
      <c r="H864" s="4" t="str">
        <f t="shared" si="54"/>
        <v>No Discount</v>
      </c>
      <c r="I864" s="4">
        <f>IFERROR((Table2[[#This Row],[Sales]]-(Table2[[#This Row],[Sales]]*H864)), Table2[[#This Row],[Sales]])</f>
        <v>53.79</v>
      </c>
      <c r="J864" s="4">
        <f t="shared" si="55"/>
        <v>53.79</v>
      </c>
      <c r="K864" s="1" t="s">
        <v>10</v>
      </c>
      <c r="L864" s="1">
        <v>0.99</v>
      </c>
      <c r="M864" s="10">
        <f t="shared" si="53"/>
        <v>53.79</v>
      </c>
    </row>
    <row r="865" spans="1:13" x14ac:dyDescent="0.2">
      <c r="A865" s="1">
        <v>6693</v>
      </c>
      <c r="B865" s="2">
        <v>41053</v>
      </c>
      <c r="C865" s="1" t="s">
        <v>12</v>
      </c>
      <c r="D865" s="1">
        <v>16</v>
      </c>
      <c r="E865" s="4" t="str">
        <f t="shared" si="52"/>
        <v>Medium</v>
      </c>
      <c r="F865" s="4" t="str">
        <f>VLOOKUP(D865, lookup!$A$3:$B$12, 2, TRUE)</f>
        <v>Small-Medium</v>
      </c>
      <c r="G865" s="1">
        <v>40.85</v>
      </c>
      <c r="H865" s="4" t="str">
        <f t="shared" si="54"/>
        <v>No Discount</v>
      </c>
      <c r="I865" s="4">
        <f>IFERROR((Table2[[#This Row],[Sales]]-(Table2[[#This Row],[Sales]]*H865)), Table2[[#This Row],[Sales]])</f>
        <v>40.85</v>
      </c>
      <c r="J865" s="4">
        <f t="shared" si="55"/>
        <v>40.85</v>
      </c>
      <c r="K865" s="1" t="s">
        <v>10</v>
      </c>
      <c r="L865" s="1">
        <v>0.8</v>
      </c>
      <c r="M865" s="10">
        <f t="shared" si="53"/>
        <v>40.85</v>
      </c>
    </row>
    <row r="866" spans="1:13" x14ac:dyDescent="0.2">
      <c r="A866" s="1">
        <v>17543</v>
      </c>
      <c r="B866" s="2">
        <v>41054</v>
      </c>
      <c r="C866" s="1" t="s">
        <v>12</v>
      </c>
      <c r="D866" s="1">
        <v>1</v>
      </c>
      <c r="E866" s="4" t="str">
        <f t="shared" si="52"/>
        <v>Small</v>
      </c>
      <c r="F866" s="4" t="str">
        <f>VLOOKUP(D866, lookup!$A$3:$B$12, 2, TRUE)</f>
        <v>Mini</v>
      </c>
      <c r="G866" s="1">
        <v>15.73</v>
      </c>
      <c r="H866" s="4" t="str">
        <f t="shared" si="54"/>
        <v>No Discount</v>
      </c>
      <c r="I866" s="4">
        <f>IFERROR((Table2[[#This Row],[Sales]]-(Table2[[#This Row],[Sales]]*H866)), Table2[[#This Row],[Sales]])</f>
        <v>15.73</v>
      </c>
      <c r="J866" s="4">
        <f t="shared" si="55"/>
        <v>15.73</v>
      </c>
      <c r="K866" s="1" t="s">
        <v>10</v>
      </c>
      <c r="L866" s="1">
        <v>9.5399999999999991</v>
      </c>
      <c r="M866" s="10">
        <f t="shared" si="53"/>
        <v>15.73</v>
      </c>
    </row>
    <row r="867" spans="1:13" x14ac:dyDescent="0.2">
      <c r="A867" s="1">
        <v>17543</v>
      </c>
      <c r="B867" s="2">
        <v>41054</v>
      </c>
      <c r="C867" s="1" t="s">
        <v>12</v>
      </c>
      <c r="D867" s="1">
        <v>35</v>
      </c>
      <c r="E867" s="4" t="str">
        <f t="shared" si="52"/>
        <v>Large</v>
      </c>
      <c r="F867" s="4" t="str">
        <f>VLOOKUP(D867, lookup!$A$3:$B$12, 2, TRUE)</f>
        <v>Large</v>
      </c>
      <c r="G867" s="1">
        <v>1041.74</v>
      </c>
      <c r="H867" s="4">
        <f t="shared" si="54"/>
        <v>0.01</v>
      </c>
      <c r="I867" s="4">
        <f>IFERROR((Table2[[#This Row],[Sales]]-(Table2[[#This Row],[Sales]]*H867)), Table2[[#This Row],[Sales]])</f>
        <v>1031.3226</v>
      </c>
      <c r="J867" s="4">
        <f t="shared" si="55"/>
        <v>1041.74</v>
      </c>
      <c r="K867" s="1" t="s">
        <v>10</v>
      </c>
      <c r="L867" s="1">
        <v>17.079999999999998</v>
      </c>
      <c r="M867" s="10">
        <f t="shared" si="53"/>
        <v>1041.74</v>
      </c>
    </row>
    <row r="868" spans="1:13" x14ac:dyDescent="0.2">
      <c r="A868" s="1">
        <v>36929</v>
      </c>
      <c r="B868" s="2">
        <v>41054</v>
      </c>
      <c r="C868" s="1" t="s">
        <v>7</v>
      </c>
      <c r="D868" s="1">
        <v>37</v>
      </c>
      <c r="E868" s="4" t="str">
        <f t="shared" si="52"/>
        <v>Large</v>
      </c>
      <c r="F868" s="4" t="str">
        <f>VLOOKUP(D868, lookup!$A$3:$B$12, 2, TRUE)</f>
        <v>Extra Large</v>
      </c>
      <c r="G868" s="1">
        <v>1326.69</v>
      </c>
      <c r="H868" s="4">
        <f t="shared" si="54"/>
        <v>0.01</v>
      </c>
      <c r="I868" s="4">
        <f>IFERROR((Table2[[#This Row],[Sales]]-(Table2[[#This Row],[Sales]]*H868)), Table2[[#This Row],[Sales]])</f>
        <v>1313.4231</v>
      </c>
      <c r="J868" s="4">
        <f t="shared" si="55"/>
        <v>1317.95</v>
      </c>
      <c r="K868" s="1" t="s">
        <v>10</v>
      </c>
      <c r="L868" s="1">
        <v>8.74</v>
      </c>
      <c r="M868" s="10">
        <f t="shared" si="53"/>
        <v>1326.69</v>
      </c>
    </row>
    <row r="869" spans="1:13" x14ac:dyDescent="0.2">
      <c r="A869" s="1">
        <v>12804</v>
      </c>
      <c r="B869" s="2">
        <v>41054</v>
      </c>
      <c r="C869" s="1" t="s">
        <v>14</v>
      </c>
      <c r="D869" s="1">
        <v>50</v>
      </c>
      <c r="E869" s="4" t="str">
        <f t="shared" si="52"/>
        <v>Large</v>
      </c>
      <c r="F869" s="4" t="str">
        <f>VLOOKUP(D869, lookup!$A$3:$B$12, 2, TRUE)</f>
        <v>XXX Large</v>
      </c>
      <c r="G869" s="1">
        <v>84.01</v>
      </c>
      <c r="H869" s="4">
        <f t="shared" si="54"/>
        <v>0.01</v>
      </c>
      <c r="I869" s="4">
        <f>IFERROR((Table2[[#This Row],[Sales]]-(Table2[[#This Row],[Sales]]*H869)), Table2[[#This Row],[Sales]])</f>
        <v>83.169899999999998</v>
      </c>
      <c r="J869" s="4">
        <f t="shared" si="55"/>
        <v>83.26</v>
      </c>
      <c r="K869" s="1" t="s">
        <v>10</v>
      </c>
      <c r="L869" s="1">
        <v>0.75</v>
      </c>
      <c r="M869" s="10">
        <f t="shared" si="53"/>
        <v>84.01</v>
      </c>
    </row>
    <row r="870" spans="1:13" x14ac:dyDescent="0.2">
      <c r="A870" s="1">
        <v>20451</v>
      </c>
      <c r="B870" s="2">
        <v>41054</v>
      </c>
      <c r="C870" s="1" t="s">
        <v>12</v>
      </c>
      <c r="D870" s="1">
        <v>33</v>
      </c>
      <c r="E870" s="4" t="str">
        <f t="shared" si="52"/>
        <v>Large</v>
      </c>
      <c r="F870" s="4" t="str">
        <f>VLOOKUP(D870, lookup!$A$3:$B$12, 2, TRUE)</f>
        <v>Large</v>
      </c>
      <c r="G870" s="1">
        <v>1809.21</v>
      </c>
      <c r="H870" s="4">
        <f t="shared" si="54"/>
        <v>0.01</v>
      </c>
      <c r="I870" s="4">
        <f>IFERROR((Table2[[#This Row],[Sales]]-(Table2[[#This Row],[Sales]]*H870)), Table2[[#This Row],[Sales]])</f>
        <v>1791.1179</v>
      </c>
      <c r="J870" s="4">
        <f t="shared" si="55"/>
        <v>1809.21</v>
      </c>
      <c r="K870" s="1" t="s">
        <v>10</v>
      </c>
      <c r="L870" s="1">
        <v>5.08</v>
      </c>
      <c r="M870" s="10">
        <f t="shared" si="53"/>
        <v>1809.21</v>
      </c>
    </row>
    <row r="871" spans="1:13" x14ac:dyDescent="0.2">
      <c r="A871" s="1">
        <v>20451</v>
      </c>
      <c r="B871" s="2">
        <v>41054</v>
      </c>
      <c r="C871" s="1" t="s">
        <v>12</v>
      </c>
      <c r="D871" s="1">
        <v>6</v>
      </c>
      <c r="E871" s="4" t="str">
        <f t="shared" si="52"/>
        <v>Small</v>
      </c>
      <c r="F871" s="4" t="str">
        <f>VLOOKUP(D871, lookup!$A$3:$B$12, 2, TRUE)</f>
        <v>Extra Small</v>
      </c>
      <c r="G871" s="1">
        <v>53.72</v>
      </c>
      <c r="H871" s="4" t="str">
        <f t="shared" si="54"/>
        <v>No Discount</v>
      </c>
      <c r="I871" s="4">
        <f>IFERROR((Table2[[#This Row],[Sales]]-(Table2[[#This Row],[Sales]]*H871)), Table2[[#This Row],[Sales]])</f>
        <v>53.72</v>
      </c>
      <c r="J871" s="4">
        <f t="shared" si="55"/>
        <v>53.72</v>
      </c>
      <c r="K871" s="1" t="s">
        <v>10</v>
      </c>
      <c r="L871" s="1">
        <v>2.0099999999999998</v>
      </c>
      <c r="M871" s="10">
        <f t="shared" si="53"/>
        <v>53.72</v>
      </c>
    </row>
    <row r="872" spans="1:13" x14ac:dyDescent="0.2">
      <c r="A872" s="1">
        <v>17543</v>
      </c>
      <c r="B872" s="2">
        <v>41054</v>
      </c>
      <c r="C872" s="1" t="s">
        <v>12</v>
      </c>
      <c r="D872" s="1">
        <v>26</v>
      </c>
      <c r="E872" s="4" t="str">
        <f t="shared" si="52"/>
        <v>Medium</v>
      </c>
      <c r="F872" s="4" t="str">
        <f>VLOOKUP(D872, lookup!$A$3:$B$12, 2, TRUE)</f>
        <v>Medium-Large</v>
      </c>
      <c r="G872" s="1">
        <v>4300.6260000000002</v>
      </c>
      <c r="H872" s="4" t="str">
        <f t="shared" si="54"/>
        <v>No Discount</v>
      </c>
      <c r="I872" s="4">
        <f>IFERROR((Table2[[#This Row],[Sales]]-(Table2[[#This Row],[Sales]]*H872)), Table2[[#This Row],[Sales]])</f>
        <v>4300.6260000000002</v>
      </c>
      <c r="J872" s="4">
        <f t="shared" si="55"/>
        <v>4300.6260000000002</v>
      </c>
      <c r="K872" s="1" t="s">
        <v>10</v>
      </c>
      <c r="L872" s="1">
        <v>8.08</v>
      </c>
      <c r="M872" s="10">
        <f t="shared" si="53"/>
        <v>4300.6260000000002</v>
      </c>
    </row>
    <row r="873" spans="1:13" x14ac:dyDescent="0.2">
      <c r="A873" s="1">
        <v>36929</v>
      </c>
      <c r="B873" s="2">
        <v>41054</v>
      </c>
      <c r="C873" s="1" t="s">
        <v>7</v>
      </c>
      <c r="D873" s="1">
        <v>45</v>
      </c>
      <c r="E873" s="4" t="str">
        <f t="shared" si="52"/>
        <v>Large</v>
      </c>
      <c r="F873" s="4" t="str">
        <f>VLOOKUP(D873, lookup!$A$3:$B$12, 2, TRUE)</f>
        <v>XX Large</v>
      </c>
      <c r="G873" s="1">
        <v>3638.27</v>
      </c>
      <c r="H873" s="4">
        <f t="shared" si="54"/>
        <v>0.01</v>
      </c>
      <c r="I873" s="4">
        <f>IFERROR((Table2[[#This Row],[Sales]]-(Table2[[#This Row],[Sales]]*H873)), Table2[[#This Row],[Sales]])</f>
        <v>3601.8872999999999</v>
      </c>
      <c r="J873" s="4">
        <f t="shared" si="55"/>
        <v>3633.77</v>
      </c>
      <c r="K873" s="1" t="s">
        <v>10</v>
      </c>
      <c r="L873" s="1">
        <v>4.5</v>
      </c>
      <c r="M873" s="10">
        <f t="shared" si="53"/>
        <v>3638.27</v>
      </c>
    </row>
    <row r="874" spans="1:13" x14ac:dyDescent="0.2">
      <c r="A874" s="1">
        <v>12804</v>
      </c>
      <c r="B874" s="2">
        <v>41054</v>
      </c>
      <c r="C874" s="1" t="s">
        <v>14</v>
      </c>
      <c r="D874" s="1">
        <v>21</v>
      </c>
      <c r="E874" s="4" t="str">
        <f t="shared" si="52"/>
        <v>Medium</v>
      </c>
      <c r="F874" s="4" t="str">
        <f>VLOOKUP(D874, lookup!$A$3:$B$12, 2, TRUE)</f>
        <v>Medium</v>
      </c>
      <c r="G874" s="1">
        <v>69.06</v>
      </c>
      <c r="H874" s="4" t="str">
        <f t="shared" si="54"/>
        <v>No Discount</v>
      </c>
      <c r="I874" s="4">
        <f>IFERROR((Table2[[#This Row],[Sales]]-(Table2[[#This Row],[Sales]]*H874)), Table2[[#This Row],[Sales]])</f>
        <v>69.06</v>
      </c>
      <c r="J874" s="4">
        <f t="shared" si="55"/>
        <v>69.06</v>
      </c>
      <c r="K874" s="1" t="s">
        <v>10</v>
      </c>
      <c r="L874" s="1">
        <v>0.5</v>
      </c>
      <c r="M874" s="10">
        <f t="shared" si="53"/>
        <v>69.06</v>
      </c>
    </row>
    <row r="875" spans="1:13" x14ac:dyDescent="0.2">
      <c r="A875" s="1">
        <v>20451</v>
      </c>
      <c r="B875" s="2">
        <v>41054</v>
      </c>
      <c r="C875" s="1" t="s">
        <v>12</v>
      </c>
      <c r="D875" s="1">
        <v>17</v>
      </c>
      <c r="E875" s="4" t="str">
        <f t="shared" si="52"/>
        <v>Medium</v>
      </c>
      <c r="F875" s="4" t="str">
        <f>VLOOKUP(D875, lookup!$A$3:$B$12, 2, TRUE)</f>
        <v>Small-Medium</v>
      </c>
      <c r="G875" s="1">
        <v>9150.09</v>
      </c>
      <c r="H875" s="4" t="str">
        <f t="shared" si="54"/>
        <v>No Discount</v>
      </c>
      <c r="I875" s="4">
        <f>IFERROR((Table2[[#This Row],[Sales]]-(Table2[[#This Row],[Sales]]*H875)), Table2[[#This Row],[Sales]])</f>
        <v>9150.09</v>
      </c>
      <c r="J875" s="4">
        <f t="shared" si="55"/>
        <v>9150.09</v>
      </c>
      <c r="K875" s="1" t="s">
        <v>13</v>
      </c>
      <c r="L875" s="1">
        <v>45.7</v>
      </c>
      <c r="M875" s="10">
        <f t="shared" si="53"/>
        <v>9150.09</v>
      </c>
    </row>
    <row r="876" spans="1:13" x14ac:dyDescent="0.2">
      <c r="A876" s="1">
        <v>12804</v>
      </c>
      <c r="B876" s="2">
        <v>41054</v>
      </c>
      <c r="C876" s="1" t="s">
        <v>14</v>
      </c>
      <c r="D876" s="1">
        <v>34</v>
      </c>
      <c r="E876" s="4" t="str">
        <f t="shared" si="52"/>
        <v>Large</v>
      </c>
      <c r="F876" s="4" t="str">
        <f>VLOOKUP(D876, lookup!$A$3:$B$12, 2, TRUE)</f>
        <v>Large</v>
      </c>
      <c r="G876" s="1">
        <v>592.91999999999996</v>
      </c>
      <c r="H876" s="4">
        <f t="shared" si="54"/>
        <v>0.01</v>
      </c>
      <c r="I876" s="4">
        <f>IFERROR((Table2[[#This Row],[Sales]]-(Table2[[#This Row],[Sales]]*H876)), Table2[[#This Row],[Sales]])</f>
        <v>586.99079999999992</v>
      </c>
      <c r="J876" s="4">
        <f t="shared" si="55"/>
        <v>592.91999999999996</v>
      </c>
      <c r="K876" s="1" t="s">
        <v>8</v>
      </c>
      <c r="L876" s="1">
        <v>8.34</v>
      </c>
      <c r="M876" s="10">
        <f t="shared" si="53"/>
        <v>592.91999999999996</v>
      </c>
    </row>
    <row r="877" spans="1:13" x14ac:dyDescent="0.2">
      <c r="A877" s="1">
        <v>55460</v>
      </c>
      <c r="B877" s="2">
        <v>41055</v>
      </c>
      <c r="C877" s="1" t="s">
        <v>9</v>
      </c>
      <c r="D877" s="1">
        <v>49</v>
      </c>
      <c r="E877" s="4" t="str">
        <f t="shared" si="52"/>
        <v>Large</v>
      </c>
      <c r="F877" s="4" t="str">
        <f>VLOOKUP(D877, lookup!$A$3:$B$12, 2, TRUE)</f>
        <v>XXX Large</v>
      </c>
      <c r="G877" s="1">
        <v>1944.87</v>
      </c>
      <c r="H877" s="4">
        <f t="shared" si="54"/>
        <v>0.01</v>
      </c>
      <c r="I877" s="4">
        <f>IFERROR((Table2[[#This Row],[Sales]]-(Table2[[#This Row],[Sales]]*H877)), Table2[[#This Row],[Sales]])</f>
        <v>1925.4213</v>
      </c>
      <c r="J877" s="4">
        <f t="shared" si="55"/>
        <v>1940.37</v>
      </c>
      <c r="K877" s="1" t="s">
        <v>10</v>
      </c>
      <c r="L877" s="1">
        <v>4.5</v>
      </c>
      <c r="M877" s="10">
        <f t="shared" si="53"/>
        <v>1944.87</v>
      </c>
    </row>
    <row r="878" spans="1:13" x14ac:dyDescent="0.2">
      <c r="A878" s="1">
        <v>59015</v>
      </c>
      <c r="B878" s="2">
        <v>41055</v>
      </c>
      <c r="C878" s="1" t="s">
        <v>14</v>
      </c>
      <c r="D878" s="1">
        <v>32</v>
      </c>
      <c r="E878" s="4" t="str">
        <f t="shared" si="52"/>
        <v>Large</v>
      </c>
      <c r="F878" s="4" t="str">
        <f>VLOOKUP(D878, lookup!$A$3:$B$12, 2, TRUE)</f>
        <v>Large</v>
      </c>
      <c r="G878" s="1">
        <v>254.46</v>
      </c>
      <c r="H878" s="4">
        <f t="shared" si="54"/>
        <v>0.01</v>
      </c>
      <c r="I878" s="4">
        <f>IFERROR((Table2[[#This Row],[Sales]]-(Table2[[#This Row],[Sales]]*H878)), Table2[[#This Row],[Sales]])</f>
        <v>251.91540000000001</v>
      </c>
      <c r="J878" s="4">
        <f t="shared" si="55"/>
        <v>254.46</v>
      </c>
      <c r="K878" s="1" t="s">
        <v>10</v>
      </c>
      <c r="L878" s="1">
        <v>1.99</v>
      </c>
      <c r="M878" s="10">
        <f t="shared" si="53"/>
        <v>254.46</v>
      </c>
    </row>
    <row r="879" spans="1:13" x14ac:dyDescent="0.2">
      <c r="A879" s="1">
        <v>44768</v>
      </c>
      <c r="B879" s="2">
        <v>41055</v>
      </c>
      <c r="C879" s="1" t="s">
        <v>11</v>
      </c>
      <c r="D879" s="1">
        <v>45</v>
      </c>
      <c r="E879" s="4" t="str">
        <f t="shared" si="52"/>
        <v>Large</v>
      </c>
      <c r="F879" s="4" t="str">
        <f>VLOOKUP(D879, lookup!$A$3:$B$12, 2, TRUE)</f>
        <v>XX Large</v>
      </c>
      <c r="G879" s="1">
        <v>16699.560000000001</v>
      </c>
      <c r="H879" s="4">
        <f t="shared" si="54"/>
        <v>0.01</v>
      </c>
      <c r="I879" s="4">
        <f>IFERROR((Table2[[#This Row],[Sales]]-(Table2[[#This Row],[Sales]]*H879)), Table2[[#This Row],[Sales]])</f>
        <v>16532.564400000003</v>
      </c>
      <c r="J879" s="4">
        <f t="shared" si="55"/>
        <v>16640.640000000003</v>
      </c>
      <c r="K879" s="1" t="s">
        <v>13</v>
      </c>
      <c r="L879" s="1">
        <v>58.92</v>
      </c>
      <c r="M879" s="10">
        <f t="shared" si="53"/>
        <v>16640.640000000003</v>
      </c>
    </row>
    <row r="880" spans="1:13" x14ac:dyDescent="0.2">
      <c r="A880" s="1">
        <v>59015</v>
      </c>
      <c r="B880" s="2">
        <v>41055</v>
      </c>
      <c r="C880" s="1" t="s">
        <v>14</v>
      </c>
      <c r="D880" s="1">
        <v>32</v>
      </c>
      <c r="E880" s="4" t="str">
        <f t="shared" si="52"/>
        <v>Large</v>
      </c>
      <c r="F880" s="4" t="str">
        <f>VLOOKUP(D880, lookup!$A$3:$B$12, 2, TRUE)</f>
        <v>Large</v>
      </c>
      <c r="G880" s="1">
        <v>1662.33</v>
      </c>
      <c r="H880" s="4">
        <f t="shared" si="54"/>
        <v>0.01</v>
      </c>
      <c r="I880" s="4">
        <f>IFERROR((Table2[[#This Row],[Sales]]-(Table2[[#This Row],[Sales]]*H880)), Table2[[#This Row],[Sales]])</f>
        <v>1645.7067</v>
      </c>
      <c r="J880" s="4">
        <f t="shared" si="55"/>
        <v>1662.33</v>
      </c>
      <c r="K880" s="1" t="s">
        <v>10</v>
      </c>
      <c r="L880" s="1">
        <v>5.81</v>
      </c>
      <c r="M880" s="10">
        <f t="shared" si="53"/>
        <v>1662.33</v>
      </c>
    </row>
    <row r="881" spans="1:13" x14ac:dyDescent="0.2">
      <c r="A881" s="1">
        <v>26336</v>
      </c>
      <c r="B881" s="2">
        <v>41055</v>
      </c>
      <c r="C881" s="1" t="s">
        <v>9</v>
      </c>
      <c r="D881" s="1">
        <v>45</v>
      </c>
      <c r="E881" s="4" t="str">
        <f t="shared" si="52"/>
        <v>Large</v>
      </c>
      <c r="F881" s="4" t="str">
        <f>VLOOKUP(D881, lookup!$A$3:$B$12, 2, TRUE)</f>
        <v>XX Large</v>
      </c>
      <c r="G881" s="1">
        <v>2752.68</v>
      </c>
      <c r="H881" s="4">
        <f t="shared" si="54"/>
        <v>0.01</v>
      </c>
      <c r="I881" s="4">
        <f>IFERROR((Table2[[#This Row],[Sales]]-(Table2[[#This Row],[Sales]]*H881)), Table2[[#This Row],[Sales]])</f>
        <v>2725.1531999999997</v>
      </c>
      <c r="J881" s="4">
        <f t="shared" si="55"/>
        <v>2739.8999999999996</v>
      </c>
      <c r="K881" s="1" t="s">
        <v>10</v>
      </c>
      <c r="L881" s="1">
        <v>12.78</v>
      </c>
      <c r="M881" s="10">
        <f t="shared" si="53"/>
        <v>2752.68</v>
      </c>
    </row>
    <row r="882" spans="1:13" x14ac:dyDescent="0.2">
      <c r="A882" s="1">
        <v>11269</v>
      </c>
      <c r="B882" s="2">
        <v>41055</v>
      </c>
      <c r="C882" s="1" t="s">
        <v>7</v>
      </c>
      <c r="D882" s="1">
        <v>1</v>
      </c>
      <c r="E882" s="4" t="str">
        <f t="shared" si="52"/>
        <v>Small</v>
      </c>
      <c r="F882" s="4" t="str">
        <f>VLOOKUP(D882, lookup!$A$3:$B$12, 2, TRUE)</f>
        <v>Mini</v>
      </c>
      <c r="G882" s="1">
        <v>47.01</v>
      </c>
      <c r="H882" s="4" t="str">
        <f t="shared" si="54"/>
        <v>No Discount</v>
      </c>
      <c r="I882" s="4">
        <f>IFERROR((Table2[[#This Row],[Sales]]-(Table2[[#This Row],[Sales]]*H882)), Table2[[#This Row],[Sales]])</f>
        <v>47.01</v>
      </c>
      <c r="J882" s="4">
        <f t="shared" si="55"/>
        <v>47.01</v>
      </c>
      <c r="K882" s="1" t="s">
        <v>10</v>
      </c>
      <c r="L882" s="1">
        <v>19.989999999999998</v>
      </c>
      <c r="M882" s="10">
        <f t="shared" si="53"/>
        <v>47.01</v>
      </c>
    </row>
    <row r="883" spans="1:13" x14ac:dyDescent="0.2">
      <c r="A883" s="1">
        <v>55460</v>
      </c>
      <c r="B883" s="2">
        <v>41055</v>
      </c>
      <c r="C883" s="1" t="s">
        <v>9</v>
      </c>
      <c r="D883" s="1">
        <v>12</v>
      </c>
      <c r="E883" s="4" t="str">
        <f t="shared" si="52"/>
        <v>Small</v>
      </c>
      <c r="F883" s="4" t="str">
        <f>VLOOKUP(D883, lookup!$A$3:$B$12, 2, TRUE)</f>
        <v>Small</v>
      </c>
      <c r="G883" s="1">
        <v>61.82</v>
      </c>
      <c r="H883" s="4" t="str">
        <f t="shared" si="54"/>
        <v>No Discount</v>
      </c>
      <c r="I883" s="4">
        <f>IFERROR((Table2[[#This Row],[Sales]]-(Table2[[#This Row],[Sales]]*H883)), Table2[[#This Row],[Sales]])</f>
        <v>61.82</v>
      </c>
      <c r="J883" s="4">
        <f t="shared" si="55"/>
        <v>61.82</v>
      </c>
      <c r="K883" s="1" t="s">
        <v>10</v>
      </c>
      <c r="L883" s="1">
        <v>2.99</v>
      </c>
      <c r="M883" s="10">
        <f t="shared" si="53"/>
        <v>61.82</v>
      </c>
    </row>
    <row r="884" spans="1:13" x14ac:dyDescent="0.2">
      <c r="A884" s="1">
        <v>26336</v>
      </c>
      <c r="B884" s="2">
        <v>41055</v>
      </c>
      <c r="C884" s="1" t="s">
        <v>9</v>
      </c>
      <c r="D884" s="1">
        <v>39</v>
      </c>
      <c r="E884" s="4" t="str">
        <f t="shared" si="52"/>
        <v>Large</v>
      </c>
      <c r="F884" s="4" t="str">
        <f>VLOOKUP(D884, lookup!$A$3:$B$12, 2, TRUE)</f>
        <v>Extra Large</v>
      </c>
      <c r="G884" s="1">
        <v>1516.82</v>
      </c>
      <c r="H884" s="4">
        <f t="shared" si="54"/>
        <v>0.01</v>
      </c>
      <c r="I884" s="4">
        <f>IFERROR((Table2[[#This Row],[Sales]]-(Table2[[#This Row],[Sales]]*H884)), Table2[[#This Row],[Sales]])</f>
        <v>1501.6517999999999</v>
      </c>
      <c r="J884" s="4">
        <f t="shared" si="55"/>
        <v>1510.32</v>
      </c>
      <c r="K884" s="1" t="s">
        <v>10</v>
      </c>
      <c r="L884" s="1">
        <v>6.5</v>
      </c>
      <c r="M884" s="10">
        <f t="shared" si="53"/>
        <v>1516.82</v>
      </c>
    </row>
    <row r="885" spans="1:13" x14ac:dyDescent="0.2">
      <c r="A885" s="1">
        <v>59015</v>
      </c>
      <c r="B885" s="2">
        <v>41055</v>
      </c>
      <c r="C885" s="1" t="s">
        <v>14</v>
      </c>
      <c r="D885" s="1">
        <v>32</v>
      </c>
      <c r="E885" s="4" t="str">
        <f t="shared" si="52"/>
        <v>Large</v>
      </c>
      <c r="F885" s="4" t="str">
        <f>VLOOKUP(D885, lookup!$A$3:$B$12, 2, TRUE)</f>
        <v>Large</v>
      </c>
      <c r="G885" s="1">
        <v>278.19</v>
      </c>
      <c r="H885" s="4">
        <f t="shared" si="54"/>
        <v>0.01</v>
      </c>
      <c r="I885" s="4">
        <f>IFERROR((Table2[[#This Row],[Sales]]-(Table2[[#This Row],[Sales]]*H885)), Table2[[#This Row],[Sales]])</f>
        <v>275.40809999999999</v>
      </c>
      <c r="J885" s="4">
        <f t="shared" si="55"/>
        <v>278.19</v>
      </c>
      <c r="K885" s="1" t="s">
        <v>10</v>
      </c>
      <c r="L885" s="1">
        <v>0.96</v>
      </c>
      <c r="M885" s="10">
        <f t="shared" si="53"/>
        <v>278.19</v>
      </c>
    </row>
    <row r="886" spans="1:13" x14ac:dyDescent="0.2">
      <c r="A886" s="1">
        <v>11269</v>
      </c>
      <c r="B886" s="2">
        <v>41055</v>
      </c>
      <c r="C886" s="1" t="s">
        <v>7</v>
      </c>
      <c r="D886" s="1">
        <v>39</v>
      </c>
      <c r="E886" s="4" t="str">
        <f t="shared" si="52"/>
        <v>Large</v>
      </c>
      <c r="F886" s="4" t="str">
        <f>VLOOKUP(D886, lookup!$A$3:$B$12, 2, TRUE)</f>
        <v>Extra Large</v>
      </c>
      <c r="G886" s="1">
        <v>2083.0524999999998</v>
      </c>
      <c r="H886" s="4">
        <f t="shared" si="54"/>
        <v>0.01</v>
      </c>
      <c r="I886" s="4">
        <f>IFERROR((Table2[[#This Row],[Sales]]-(Table2[[#This Row],[Sales]]*H886)), Table2[[#This Row],[Sales]])</f>
        <v>2062.2219749999999</v>
      </c>
      <c r="J886" s="4">
        <f t="shared" si="55"/>
        <v>2077.0625</v>
      </c>
      <c r="K886" s="1" t="s">
        <v>8</v>
      </c>
      <c r="L886" s="1">
        <v>5.99</v>
      </c>
      <c r="M886" s="10">
        <f t="shared" si="53"/>
        <v>2083.0524999999998</v>
      </c>
    </row>
    <row r="887" spans="1:13" x14ac:dyDescent="0.2">
      <c r="A887" s="1">
        <v>11269</v>
      </c>
      <c r="B887" s="2">
        <v>41055</v>
      </c>
      <c r="C887" s="1" t="s">
        <v>7</v>
      </c>
      <c r="D887" s="1">
        <v>49</v>
      </c>
      <c r="E887" s="4" t="str">
        <f t="shared" si="52"/>
        <v>Large</v>
      </c>
      <c r="F887" s="4" t="str">
        <f>VLOOKUP(D887, lookup!$A$3:$B$12, 2, TRUE)</f>
        <v>XXX Large</v>
      </c>
      <c r="G887" s="1">
        <v>233.28</v>
      </c>
      <c r="H887" s="4">
        <f t="shared" si="54"/>
        <v>0.01</v>
      </c>
      <c r="I887" s="4">
        <f>IFERROR((Table2[[#This Row],[Sales]]-(Table2[[#This Row],[Sales]]*H887)), Table2[[#This Row],[Sales]])</f>
        <v>230.94720000000001</v>
      </c>
      <c r="J887" s="4">
        <f t="shared" si="55"/>
        <v>232.78</v>
      </c>
      <c r="K887" s="1" t="s">
        <v>10</v>
      </c>
      <c r="L887" s="1">
        <v>0.5</v>
      </c>
      <c r="M887" s="10">
        <f t="shared" si="53"/>
        <v>233.28</v>
      </c>
    </row>
    <row r="888" spans="1:13" x14ac:dyDescent="0.2">
      <c r="A888" s="1">
        <v>3650</v>
      </c>
      <c r="B888" s="2">
        <v>41056</v>
      </c>
      <c r="C888" s="1" t="s">
        <v>11</v>
      </c>
      <c r="D888" s="1">
        <v>24</v>
      </c>
      <c r="E888" s="4" t="str">
        <f t="shared" si="52"/>
        <v>Medium</v>
      </c>
      <c r="F888" s="4" t="str">
        <f>VLOOKUP(D888, lookup!$A$3:$B$12, 2, TRUE)</f>
        <v>Medium</v>
      </c>
      <c r="G888" s="1">
        <v>5207.5</v>
      </c>
      <c r="H888" s="4" t="str">
        <f t="shared" si="54"/>
        <v>No Discount</v>
      </c>
      <c r="I888" s="4">
        <f>IFERROR((Table2[[#This Row],[Sales]]-(Table2[[#This Row],[Sales]]*H888)), Table2[[#This Row],[Sales]])</f>
        <v>5207.5</v>
      </c>
      <c r="J888" s="4">
        <f t="shared" si="55"/>
        <v>5207.5</v>
      </c>
      <c r="K888" s="1" t="s">
        <v>13</v>
      </c>
      <c r="L888" s="1">
        <v>64.2</v>
      </c>
      <c r="M888" s="10">
        <f t="shared" si="53"/>
        <v>5207.5</v>
      </c>
    </row>
    <row r="889" spans="1:13" x14ac:dyDescent="0.2">
      <c r="A889" s="1">
        <v>17216</v>
      </c>
      <c r="B889" s="2">
        <v>41056</v>
      </c>
      <c r="C889" s="1" t="s">
        <v>14</v>
      </c>
      <c r="D889" s="1">
        <v>7</v>
      </c>
      <c r="E889" s="4" t="str">
        <f t="shared" si="52"/>
        <v>Small</v>
      </c>
      <c r="F889" s="4" t="str">
        <f>VLOOKUP(D889, lookup!$A$3:$B$12, 2, TRUE)</f>
        <v>Extra Small</v>
      </c>
      <c r="G889" s="1">
        <v>2236.16</v>
      </c>
      <c r="H889" s="4" t="str">
        <f t="shared" si="54"/>
        <v>No Discount</v>
      </c>
      <c r="I889" s="4">
        <f>IFERROR((Table2[[#This Row],[Sales]]-(Table2[[#This Row],[Sales]]*H889)), Table2[[#This Row],[Sales]])</f>
        <v>2236.16</v>
      </c>
      <c r="J889" s="4">
        <f t="shared" si="55"/>
        <v>2236.16</v>
      </c>
      <c r="K889" s="1" t="s">
        <v>13</v>
      </c>
      <c r="L889" s="1">
        <v>58.95</v>
      </c>
      <c r="M889" s="10">
        <f t="shared" si="53"/>
        <v>2236.16</v>
      </c>
    </row>
    <row r="890" spans="1:13" x14ac:dyDescent="0.2">
      <c r="A890" s="1">
        <v>3650</v>
      </c>
      <c r="B890" s="2">
        <v>41056</v>
      </c>
      <c r="C890" s="1" t="s">
        <v>11</v>
      </c>
      <c r="D890" s="1">
        <v>36</v>
      </c>
      <c r="E890" s="4" t="str">
        <f t="shared" si="52"/>
        <v>Large</v>
      </c>
      <c r="F890" s="4" t="str">
        <f>VLOOKUP(D890, lookup!$A$3:$B$12, 2, TRUE)</f>
        <v>Extra Large</v>
      </c>
      <c r="G890" s="1">
        <v>139.94999999999999</v>
      </c>
      <c r="H890" s="4">
        <f t="shared" si="54"/>
        <v>0.01</v>
      </c>
      <c r="I890" s="4">
        <f>IFERROR((Table2[[#This Row],[Sales]]-(Table2[[#This Row],[Sales]]*H890)), Table2[[#This Row],[Sales]])</f>
        <v>138.5505</v>
      </c>
      <c r="J890" s="4">
        <f t="shared" si="55"/>
        <v>134.47999999999999</v>
      </c>
      <c r="K890" s="1" t="s">
        <v>8</v>
      </c>
      <c r="L890" s="1">
        <v>5.47</v>
      </c>
      <c r="M890" s="10">
        <f t="shared" si="53"/>
        <v>139.94999999999999</v>
      </c>
    </row>
    <row r="891" spans="1:13" x14ac:dyDescent="0.2">
      <c r="A891" s="1">
        <v>40933</v>
      </c>
      <c r="B891" s="2">
        <v>41056</v>
      </c>
      <c r="C891" s="1" t="s">
        <v>9</v>
      </c>
      <c r="D891" s="1">
        <v>37</v>
      </c>
      <c r="E891" s="4" t="str">
        <f t="shared" si="52"/>
        <v>Large</v>
      </c>
      <c r="F891" s="4" t="str">
        <f>VLOOKUP(D891, lookup!$A$3:$B$12, 2, TRUE)</f>
        <v>Extra Large</v>
      </c>
      <c r="G891" s="1">
        <v>95.43</v>
      </c>
      <c r="H891" s="4">
        <f t="shared" si="54"/>
        <v>0.01</v>
      </c>
      <c r="I891" s="4">
        <f>IFERROR((Table2[[#This Row],[Sales]]-(Table2[[#This Row],[Sales]]*H891)), Table2[[#This Row],[Sales]])</f>
        <v>94.475700000000003</v>
      </c>
      <c r="J891" s="4">
        <f t="shared" si="55"/>
        <v>91.15</v>
      </c>
      <c r="K891" s="1" t="s">
        <v>10</v>
      </c>
      <c r="L891" s="1">
        <v>4.28</v>
      </c>
      <c r="M891" s="10">
        <f t="shared" si="53"/>
        <v>95.43</v>
      </c>
    </row>
    <row r="892" spans="1:13" x14ac:dyDescent="0.2">
      <c r="A892" s="1">
        <v>59878</v>
      </c>
      <c r="B892" s="2">
        <v>41057</v>
      </c>
      <c r="C892" s="1" t="s">
        <v>9</v>
      </c>
      <c r="D892" s="1">
        <v>6</v>
      </c>
      <c r="E892" s="4" t="str">
        <f t="shared" si="52"/>
        <v>Small</v>
      </c>
      <c r="F892" s="4" t="str">
        <f>VLOOKUP(D892, lookup!$A$3:$B$12, 2, TRUE)</f>
        <v>Extra Small</v>
      </c>
      <c r="G892" s="1">
        <v>112.4</v>
      </c>
      <c r="H892" s="4" t="str">
        <f t="shared" si="54"/>
        <v>No Discount</v>
      </c>
      <c r="I892" s="4">
        <f>IFERROR((Table2[[#This Row],[Sales]]-(Table2[[#This Row],[Sales]]*H892)), Table2[[#This Row],[Sales]])</f>
        <v>112.4</v>
      </c>
      <c r="J892" s="4">
        <f t="shared" si="55"/>
        <v>112.4</v>
      </c>
      <c r="K892" s="1" t="s">
        <v>10</v>
      </c>
      <c r="L892" s="1">
        <v>8.51</v>
      </c>
      <c r="M892" s="10">
        <f t="shared" si="53"/>
        <v>112.4</v>
      </c>
    </row>
    <row r="893" spans="1:13" x14ac:dyDescent="0.2">
      <c r="A893" s="1">
        <v>45125</v>
      </c>
      <c r="B893" s="2">
        <v>41057</v>
      </c>
      <c r="C893" s="1" t="s">
        <v>12</v>
      </c>
      <c r="D893" s="1">
        <v>32</v>
      </c>
      <c r="E893" s="4" t="str">
        <f t="shared" si="52"/>
        <v>Large</v>
      </c>
      <c r="F893" s="4" t="str">
        <f>VLOOKUP(D893, lookup!$A$3:$B$12, 2, TRUE)</f>
        <v>Large</v>
      </c>
      <c r="G893" s="1">
        <v>4834.8</v>
      </c>
      <c r="H893" s="4">
        <f t="shared" si="54"/>
        <v>0.01</v>
      </c>
      <c r="I893" s="4">
        <f>IFERROR((Table2[[#This Row],[Sales]]-(Table2[[#This Row],[Sales]]*H893)), Table2[[#This Row],[Sales]])</f>
        <v>4786.4520000000002</v>
      </c>
      <c r="J893" s="4">
        <f t="shared" si="55"/>
        <v>4834.8</v>
      </c>
      <c r="K893" s="1" t="s">
        <v>10</v>
      </c>
      <c r="L893" s="1">
        <v>4.99</v>
      </c>
      <c r="M893" s="10">
        <f t="shared" si="53"/>
        <v>4834.8</v>
      </c>
    </row>
    <row r="894" spans="1:13" x14ac:dyDescent="0.2">
      <c r="A894" s="1">
        <v>45125</v>
      </c>
      <c r="B894" s="2">
        <v>41057</v>
      </c>
      <c r="C894" s="1" t="s">
        <v>12</v>
      </c>
      <c r="D894" s="1">
        <v>6</v>
      </c>
      <c r="E894" s="4" t="str">
        <f t="shared" si="52"/>
        <v>Small</v>
      </c>
      <c r="F894" s="4" t="str">
        <f>VLOOKUP(D894, lookup!$A$3:$B$12, 2, TRUE)</f>
        <v>Extra Small</v>
      </c>
      <c r="G894" s="1">
        <v>975.5</v>
      </c>
      <c r="H894" s="4" t="str">
        <f t="shared" si="54"/>
        <v>No Discount</v>
      </c>
      <c r="I894" s="4">
        <f>IFERROR((Table2[[#This Row],[Sales]]-(Table2[[#This Row],[Sales]]*H894)), Table2[[#This Row],[Sales]])</f>
        <v>975.5</v>
      </c>
      <c r="J894" s="4">
        <f t="shared" si="55"/>
        <v>975.5</v>
      </c>
      <c r="K894" s="1" t="s">
        <v>13</v>
      </c>
      <c r="L894" s="1">
        <v>35.020000000000003</v>
      </c>
      <c r="M894" s="10">
        <f t="shared" si="53"/>
        <v>975.5</v>
      </c>
    </row>
    <row r="895" spans="1:13" x14ac:dyDescent="0.2">
      <c r="A895" s="1">
        <v>34757</v>
      </c>
      <c r="B895" s="2">
        <v>41057</v>
      </c>
      <c r="C895" s="1" t="s">
        <v>9</v>
      </c>
      <c r="D895" s="1">
        <v>40</v>
      </c>
      <c r="E895" s="4" t="str">
        <f t="shared" si="52"/>
        <v>Large</v>
      </c>
      <c r="F895" s="4" t="str">
        <f>VLOOKUP(D895, lookup!$A$3:$B$12, 2, TRUE)</f>
        <v>Extra Large</v>
      </c>
      <c r="G895" s="1">
        <v>250.6</v>
      </c>
      <c r="H895" s="4">
        <f t="shared" si="54"/>
        <v>0.01</v>
      </c>
      <c r="I895" s="4">
        <f>IFERROR((Table2[[#This Row],[Sales]]-(Table2[[#This Row],[Sales]]*H895)), Table2[[#This Row],[Sales]])</f>
        <v>248.09399999999999</v>
      </c>
      <c r="J895" s="4">
        <f t="shared" si="55"/>
        <v>244.38</v>
      </c>
      <c r="K895" s="1" t="s">
        <v>8</v>
      </c>
      <c r="L895" s="1">
        <v>6.22</v>
      </c>
      <c r="M895" s="10">
        <f t="shared" si="53"/>
        <v>250.6</v>
      </c>
    </row>
    <row r="896" spans="1:13" x14ac:dyDescent="0.2">
      <c r="A896" s="1">
        <v>59878</v>
      </c>
      <c r="B896" s="2">
        <v>41057</v>
      </c>
      <c r="C896" s="1" t="s">
        <v>9</v>
      </c>
      <c r="D896" s="1">
        <v>23</v>
      </c>
      <c r="E896" s="4" t="str">
        <f t="shared" si="52"/>
        <v>Medium</v>
      </c>
      <c r="F896" s="4" t="str">
        <f>VLOOKUP(D896, lookup!$A$3:$B$12, 2, TRUE)</f>
        <v>Medium</v>
      </c>
      <c r="G896" s="1">
        <v>249.64</v>
      </c>
      <c r="H896" s="4" t="str">
        <f t="shared" si="54"/>
        <v>No Discount</v>
      </c>
      <c r="I896" s="4">
        <f>IFERROR((Table2[[#This Row],[Sales]]-(Table2[[#This Row],[Sales]]*H896)), Table2[[#This Row],[Sales]])</f>
        <v>249.64</v>
      </c>
      <c r="J896" s="4">
        <f t="shared" si="55"/>
        <v>249.64</v>
      </c>
      <c r="K896" s="1" t="s">
        <v>10</v>
      </c>
      <c r="L896" s="1">
        <v>7.46</v>
      </c>
      <c r="M896" s="10">
        <f t="shared" si="53"/>
        <v>249.64</v>
      </c>
    </row>
    <row r="897" spans="1:13" x14ac:dyDescent="0.2">
      <c r="A897" s="1">
        <v>21763</v>
      </c>
      <c r="B897" s="2">
        <v>41057</v>
      </c>
      <c r="C897" s="1" t="s">
        <v>7</v>
      </c>
      <c r="D897" s="1">
        <v>22</v>
      </c>
      <c r="E897" s="4" t="str">
        <f t="shared" si="52"/>
        <v>Medium</v>
      </c>
      <c r="F897" s="4" t="str">
        <f>VLOOKUP(D897, lookup!$A$3:$B$12, 2, TRUE)</f>
        <v>Medium</v>
      </c>
      <c r="G897" s="1">
        <v>1239.4445000000001</v>
      </c>
      <c r="H897" s="4" t="str">
        <f t="shared" si="54"/>
        <v>No Discount</v>
      </c>
      <c r="I897" s="4">
        <f>IFERROR((Table2[[#This Row],[Sales]]-(Table2[[#This Row],[Sales]]*H897)), Table2[[#This Row],[Sales]])</f>
        <v>1239.4445000000001</v>
      </c>
      <c r="J897" s="4">
        <f t="shared" si="55"/>
        <v>1239.4445000000001</v>
      </c>
      <c r="K897" s="1" t="s">
        <v>10</v>
      </c>
      <c r="L897" s="1">
        <v>3.99</v>
      </c>
      <c r="M897" s="10">
        <f t="shared" si="53"/>
        <v>1239.4445000000001</v>
      </c>
    </row>
    <row r="898" spans="1:13" x14ac:dyDescent="0.2">
      <c r="A898" s="1">
        <v>56802</v>
      </c>
      <c r="B898" s="2">
        <v>41058</v>
      </c>
      <c r="C898" s="1" t="s">
        <v>9</v>
      </c>
      <c r="D898" s="1">
        <v>50</v>
      </c>
      <c r="E898" s="4" t="str">
        <f t="shared" ref="E898:E961" si="56">IF(D898&gt;=30, "Large", IF(D898&lt;=15, "Small","Medium"))</f>
        <v>Large</v>
      </c>
      <c r="F898" s="4" t="str">
        <f>VLOOKUP(D898, lookup!$A$3:$B$12, 2, TRUE)</f>
        <v>XXX Large</v>
      </c>
      <c r="G898" s="1">
        <v>78.2</v>
      </c>
      <c r="H898" s="4">
        <f t="shared" si="54"/>
        <v>0.01</v>
      </c>
      <c r="I898" s="4">
        <f>IFERROR((Table2[[#This Row],[Sales]]-(Table2[[#This Row],[Sales]]*H898)), Table2[[#This Row],[Sales]])</f>
        <v>77.418000000000006</v>
      </c>
      <c r="J898" s="4">
        <f t="shared" si="55"/>
        <v>77.2</v>
      </c>
      <c r="K898" s="1" t="s">
        <v>10</v>
      </c>
      <c r="L898" s="1">
        <v>1</v>
      </c>
      <c r="M898" s="10">
        <f t="shared" ref="M898:M961" si="57">IF(K898="Delivery Truck", J898, G898)</f>
        <v>78.2</v>
      </c>
    </row>
    <row r="899" spans="1:13" x14ac:dyDescent="0.2">
      <c r="A899" s="1">
        <v>29218</v>
      </c>
      <c r="B899" s="2">
        <v>41058</v>
      </c>
      <c r="C899" s="1" t="s">
        <v>7</v>
      </c>
      <c r="D899" s="1">
        <v>13</v>
      </c>
      <c r="E899" s="4" t="str">
        <f t="shared" si="56"/>
        <v>Small</v>
      </c>
      <c r="F899" s="4" t="str">
        <f>VLOOKUP(D899, lookup!$A$3:$B$12, 2, TRUE)</f>
        <v>Small</v>
      </c>
      <c r="G899" s="1">
        <v>2252.9760000000001</v>
      </c>
      <c r="H899" s="4" t="str">
        <f t="shared" ref="H899:H962" si="58">IF(OR(F899="Large",F899="Extra Large",F899="XX Large",F899="XXX Large"), 0.01, "No Discount")</f>
        <v>No Discount</v>
      </c>
      <c r="I899" s="4">
        <f>IFERROR((Table2[[#This Row],[Sales]]-(Table2[[#This Row],[Sales]]*H899)), Table2[[#This Row],[Sales]])</f>
        <v>2252.9760000000001</v>
      </c>
      <c r="J899" s="4">
        <f t="shared" ref="J899:J962" si="59">IF(OR(F899="XX Large", F899="XXX Large", F899="Extra Large"), G899-L899, G899)</f>
        <v>2252.9760000000001</v>
      </c>
      <c r="K899" s="1" t="s">
        <v>10</v>
      </c>
      <c r="L899" s="1">
        <v>8.99</v>
      </c>
      <c r="M899" s="10">
        <f t="shared" si="57"/>
        <v>2252.9760000000001</v>
      </c>
    </row>
    <row r="900" spans="1:13" x14ac:dyDescent="0.2">
      <c r="A900" s="1">
        <v>29218</v>
      </c>
      <c r="B900" s="2">
        <v>41058</v>
      </c>
      <c r="C900" s="1" t="s">
        <v>7</v>
      </c>
      <c r="D900" s="1">
        <v>19</v>
      </c>
      <c r="E900" s="4" t="str">
        <f t="shared" si="56"/>
        <v>Medium</v>
      </c>
      <c r="F900" s="4" t="str">
        <f>VLOOKUP(D900, lookup!$A$3:$B$12, 2, TRUE)</f>
        <v>Small-Medium</v>
      </c>
      <c r="G900" s="1">
        <v>1823.02</v>
      </c>
      <c r="H900" s="4" t="str">
        <f t="shared" si="58"/>
        <v>No Discount</v>
      </c>
      <c r="I900" s="4">
        <f>IFERROR((Table2[[#This Row],[Sales]]-(Table2[[#This Row],[Sales]]*H900)), Table2[[#This Row],[Sales]])</f>
        <v>1823.02</v>
      </c>
      <c r="J900" s="4">
        <f t="shared" si="59"/>
        <v>1823.02</v>
      </c>
      <c r="K900" s="1" t="s">
        <v>8</v>
      </c>
      <c r="L900" s="1">
        <v>39.61</v>
      </c>
      <c r="M900" s="10">
        <f t="shared" si="57"/>
        <v>1823.02</v>
      </c>
    </row>
    <row r="901" spans="1:13" x14ac:dyDescent="0.2">
      <c r="A901" s="1">
        <v>29218</v>
      </c>
      <c r="B901" s="2">
        <v>41058</v>
      </c>
      <c r="C901" s="1" t="s">
        <v>7</v>
      </c>
      <c r="D901" s="1">
        <v>26</v>
      </c>
      <c r="E901" s="4" t="str">
        <f t="shared" si="56"/>
        <v>Medium</v>
      </c>
      <c r="F901" s="4" t="str">
        <f>VLOOKUP(D901, lookup!$A$3:$B$12, 2, TRUE)</f>
        <v>Medium-Large</v>
      </c>
      <c r="G901" s="1">
        <v>74.02</v>
      </c>
      <c r="H901" s="4" t="str">
        <f t="shared" si="58"/>
        <v>No Discount</v>
      </c>
      <c r="I901" s="4">
        <f>IFERROR((Table2[[#This Row],[Sales]]-(Table2[[#This Row],[Sales]]*H901)), Table2[[#This Row],[Sales]])</f>
        <v>74.02</v>
      </c>
      <c r="J901" s="4">
        <f t="shared" si="59"/>
        <v>74.02</v>
      </c>
      <c r="K901" s="1" t="s">
        <v>10</v>
      </c>
      <c r="L901" s="1">
        <v>0.7</v>
      </c>
      <c r="M901" s="10">
        <f t="shared" si="57"/>
        <v>74.02</v>
      </c>
    </row>
    <row r="902" spans="1:13" x14ac:dyDescent="0.2">
      <c r="A902" s="1">
        <v>29221</v>
      </c>
      <c r="B902" s="2">
        <v>41058</v>
      </c>
      <c r="C902" s="1" t="s">
        <v>9</v>
      </c>
      <c r="D902" s="1">
        <v>41</v>
      </c>
      <c r="E902" s="4" t="str">
        <f t="shared" si="56"/>
        <v>Large</v>
      </c>
      <c r="F902" s="4" t="str">
        <f>VLOOKUP(D902, lookup!$A$3:$B$12, 2, TRUE)</f>
        <v>XX Large</v>
      </c>
      <c r="G902" s="1">
        <v>325.33</v>
      </c>
      <c r="H902" s="4">
        <f t="shared" si="58"/>
        <v>0.01</v>
      </c>
      <c r="I902" s="4">
        <f>IFERROR((Table2[[#This Row],[Sales]]-(Table2[[#This Row],[Sales]]*H902)), Table2[[#This Row],[Sales]])</f>
        <v>322.07669999999996</v>
      </c>
      <c r="J902" s="4">
        <f t="shared" si="59"/>
        <v>319.5</v>
      </c>
      <c r="K902" s="1" t="s">
        <v>10</v>
      </c>
      <c r="L902" s="1">
        <v>5.83</v>
      </c>
      <c r="M902" s="10">
        <f t="shared" si="57"/>
        <v>325.33</v>
      </c>
    </row>
    <row r="903" spans="1:13" x14ac:dyDescent="0.2">
      <c r="A903" s="1">
        <v>25635</v>
      </c>
      <c r="B903" s="2">
        <v>41058</v>
      </c>
      <c r="C903" s="1" t="s">
        <v>12</v>
      </c>
      <c r="D903" s="1">
        <v>14</v>
      </c>
      <c r="E903" s="4" t="str">
        <f t="shared" si="56"/>
        <v>Small</v>
      </c>
      <c r="F903" s="4" t="str">
        <f>VLOOKUP(D903, lookup!$A$3:$B$12, 2, TRUE)</f>
        <v>Small</v>
      </c>
      <c r="G903" s="1">
        <v>633.08000000000004</v>
      </c>
      <c r="H903" s="4" t="str">
        <f t="shared" si="58"/>
        <v>No Discount</v>
      </c>
      <c r="I903" s="4">
        <f>IFERROR((Table2[[#This Row],[Sales]]-(Table2[[#This Row],[Sales]]*H903)), Table2[[#This Row],[Sales]])</f>
        <v>633.08000000000004</v>
      </c>
      <c r="J903" s="4">
        <f t="shared" si="59"/>
        <v>633.08000000000004</v>
      </c>
      <c r="K903" s="1" t="s">
        <v>8</v>
      </c>
      <c r="L903" s="1">
        <v>4.62</v>
      </c>
      <c r="M903" s="10">
        <f t="shared" si="57"/>
        <v>633.08000000000004</v>
      </c>
    </row>
    <row r="904" spans="1:13" x14ac:dyDescent="0.2">
      <c r="A904" s="1">
        <v>25635</v>
      </c>
      <c r="B904" s="2">
        <v>41058</v>
      </c>
      <c r="C904" s="1" t="s">
        <v>12</v>
      </c>
      <c r="D904" s="1">
        <v>22</v>
      </c>
      <c r="E904" s="4" t="str">
        <f t="shared" si="56"/>
        <v>Medium</v>
      </c>
      <c r="F904" s="4" t="str">
        <f>VLOOKUP(D904, lookup!$A$3:$B$12, 2, TRUE)</f>
        <v>Medium</v>
      </c>
      <c r="G904" s="1">
        <v>110.42</v>
      </c>
      <c r="H904" s="4" t="str">
        <f t="shared" si="58"/>
        <v>No Discount</v>
      </c>
      <c r="I904" s="4">
        <f>IFERROR((Table2[[#This Row],[Sales]]-(Table2[[#This Row],[Sales]]*H904)), Table2[[#This Row],[Sales]])</f>
        <v>110.42</v>
      </c>
      <c r="J904" s="4">
        <f t="shared" si="59"/>
        <v>110.42</v>
      </c>
      <c r="K904" s="1" t="s">
        <v>10</v>
      </c>
      <c r="L904" s="1">
        <v>3.63</v>
      </c>
      <c r="M904" s="10">
        <f t="shared" si="57"/>
        <v>110.42</v>
      </c>
    </row>
    <row r="905" spans="1:13" x14ac:dyDescent="0.2">
      <c r="A905" s="1">
        <v>23363</v>
      </c>
      <c r="B905" s="2">
        <v>41058</v>
      </c>
      <c r="C905" s="1" t="s">
        <v>7</v>
      </c>
      <c r="D905" s="1">
        <v>46</v>
      </c>
      <c r="E905" s="4" t="str">
        <f t="shared" si="56"/>
        <v>Large</v>
      </c>
      <c r="F905" s="4" t="str">
        <f>VLOOKUP(D905, lookup!$A$3:$B$12, 2, TRUE)</f>
        <v>XXX Large</v>
      </c>
      <c r="G905" s="1">
        <v>241.81</v>
      </c>
      <c r="H905" s="4">
        <f t="shared" si="58"/>
        <v>0.01</v>
      </c>
      <c r="I905" s="4">
        <f>IFERROR((Table2[[#This Row],[Sales]]-(Table2[[#This Row],[Sales]]*H905)), Table2[[#This Row],[Sales]])</f>
        <v>239.39189999999999</v>
      </c>
      <c r="J905" s="4">
        <f t="shared" si="59"/>
        <v>236.84</v>
      </c>
      <c r="K905" s="1" t="s">
        <v>10</v>
      </c>
      <c r="L905" s="1">
        <v>4.97</v>
      </c>
      <c r="M905" s="10">
        <f t="shared" si="57"/>
        <v>241.81</v>
      </c>
    </row>
    <row r="906" spans="1:13" x14ac:dyDescent="0.2">
      <c r="A906" s="1">
        <v>50181</v>
      </c>
      <c r="B906" s="2">
        <v>41059</v>
      </c>
      <c r="C906" s="1" t="s">
        <v>9</v>
      </c>
      <c r="D906" s="1">
        <v>2</v>
      </c>
      <c r="E906" s="4" t="str">
        <f t="shared" si="56"/>
        <v>Small</v>
      </c>
      <c r="F906" s="4" t="str">
        <f>VLOOKUP(D906, lookup!$A$3:$B$12, 2, TRUE)</f>
        <v>Mini</v>
      </c>
      <c r="G906" s="1">
        <v>289.73</v>
      </c>
      <c r="H906" s="4" t="str">
        <f t="shared" si="58"/>
        <v>No Discount</v>
      </c>
      <c r="I906" s="4">
        <f>IFERROR((Table2[[#This Row],[Sales]]-(Table2[[#This Row],[Sales]]*H906)), Table2[[#This Row],[Sales]])</f>
        <v>289.73</v>
      </c>
      <c r="J906" s="4">
        <f t="shared" si="59"/>
        <v>289.73</v>
      </c>
      <c r="K906" s="1" t="s">
        <v>13</v>
      </c>
      <c r="L906" s="1">
        <v>28.63</v>
      </c>
      <c r="M906" s="10">
        <f t="shared" si="57"/>
        <v>289.73</v>
      </c>
    </row>
    <row r="907" spans="1:13" x14ac:dyDescent="0.2">
      <c r="A907" s="1">
        <v>42177</v>
      </c>
      <c r="B907" s="2">
        <v>41059</v>
      </c>
      <c r="C907" s="1" t="s">
        <v>11</v>
      </c>
      <c r="D907" s="1">
        <v>49</v>
      </c>
      <c r="E907" s="4" t="str">
        <f t="shared" si="56"/>
        <v>Large</v>
      </c>
      <c r="F907" s="4" t="str">
        <f>VLOOKUP(D907, lookup!$A$3:$B$12, 2, TRUE)</f>
        <v>XXX Large</v>
      </c>
      <c r="G907" s="1">
        <v>1201.934</v>
      </c>
      <c r="H907" s="4">
        <f t="shared" si="58"/>
        <v>0.01</v>
      </c>
      <c r="I907" s="4">
        <f>IFERROR((Table2[[#This Row],[Sales]]-(Table2[[#This Row],[Sales]]*H907)), Table2[[#This Row],[Sales]])</f>
        <v>1189.9146599999999</v>
      </c>
      <c r="J907" s="4">
        <f t="shared" si="59"/>
        <v>1193.3440000000001</v>
      </c>
      <c r="K907" s="1" t="s">
        <v>10</v>
      </c>
      <c r="L907" s="1">
        <v>8.59</v>
      </c>
      <c r="M907" s="10">
        <f t="shared" si="57"/>
        <v>1201.934</v>
      </c>
    </row>
    <row r="908" spans="1:13" x14ac:dyDescent="0.2">
      <c r="A908" s="1">
        <v>42177</v>
      </c>
      <c r="B908" s="2">
        <v>41059</v>
      </c>
      <c r="C908" s="1" t="s">
        <v>11</v>
      </c>
      <c r="D908" s="1">
        <v>38</v>
      </c>
      <c r="E908" s="4" t="str">
        <f t="shared" si="56"/>
        <v>Large</v>
      </c>
      <c r="F908" s="4" t="str">
        <f>VLOOKUP(D908, lookup!$A$3:$B$12, 2, TRUE)</f>
        <v>Extra Large</v>
      </c>
      <c r="G908" s="1">
        <v>395.84</v>
      </c>
      <c r="H908" s="4">
        <f t="shared" si="58"/>
        <v>0.01</v>
      </c>
      <c r="I908" s="4">
        <f>IFERROR((Table2[[#This Row],[Sales]]-(Table2[[#This Row],[Sales]]*H908)), Table2[[#This Row],[Sales]])</f>
        <v>391.88159999999999</v>
      </c>
      <c r="J908" s="4">
        <f t="shared" si="59"/>
        <v>389.82</v>
      </c>
      <c r="K908" s="1" t="s">
        <v>10</v>
      </c>
      <c r="L908" s="1">
        <v>6.02</v>
      </c>
      <c r="M908" s="10">
        <f t="shared" si="57"/>
        <v>395.84</v>
      </c>
    </row>
    <row r="909" spans="1:13" x14ac:dyDescent="0.2">
      <c r="A909" s="1">
        <v>27138</v>
      </c>
      <c r="B909" s="2">
        <v>41059</v>
      </c>
      <c r="C909" s="1" t="s">
        <v>9</v>
      </c>
      <c r="D909" s="1">
        <v>31</v>
      </c>
      <c r="E909" s="4" t="str">
        <f t="shared" si="56"/>
        <v>Large</v>
      </c>
      <c r="F909" s="4" t="str">
        <f>VLOOKUP(D909, lookup!$A$3:$B$12, 2, TRUE)</f>
        <v>Large</v>
      </c>
      <c r="G909" s="1">
        <v>2976.21</v>
      </c>
      <c r="H909" s="4">
        <f t="shared" si="58"/>
        <v>0.01</v>
      </c>
      <c r="I909" s="4">
        <f>IFERROR((Table2[[#This Row],[Sales]]-(Table2[[#This Row],[Sales]]*H909)), Table2[[#This Row],[Sales]])</f>
        <v>2946.4479000000001</v>
      </c>
      <c r="J909" s="4">
        <f t="shared" si="59"/>
        <v>2976.21</v>
      </c>
      <c r="K909" s="1" t="s">
        <v>13</v>
      </c>
      <c r="L909" s="1">
        <v>35.840000000000003</v>
      </c>
      <c r="M909" s="10">
        <f t="shared" si="57"/>
        <v>2976.21</v>
      </c>
    </row>
    <row r="910" spans="1:13" x14ac:dyDescent="0.2">
      <c r="A910" s="1">
        <v>27138</v>
      </c>
      <c r="B910" s="2">
        <v>41059</v>
      </c>
      <c r="C910" s="1" t="s">
        <v>9</v>
      </c>
      <c r="D910" s="1">
        <v>37</v>
      </c>
      <c r="E910" s="4" t="str">
        <f t="shared" si="56"/>
        <v>Large</v>
      </c>
      <c r="F910" s="4" t="str">
        <f>VLOOKUP(D910, lookup!$A$3:$B$12, 2, TRUE)</f>
        <v>Extra Large</v>
      </c>
      <c r="G910" s="1">
        <v>1894.1655000000001</v>
      </c>
      <c r="H910" s="4">
        <f t="shared" si="58"/>
        <v>0.01</v>
      </c>
      <c r="I910" s="4">
        <f>IFERROR((Table2[[#This Row],[Sales]]-(Table2[[#This Row],[Sales]]*H910)), Table2[[#This Row],[Sales]])</f>
        <v>1875.223845</v>
      </c>
      <c r="J910" s="4">
        <f t="shared" si="59"/>
        <v>1885.1755000000001</v>
      </c>
      <c r="K910" s="1" t="s">
        <v>10</v>
      </c>
      <c r="L910" s="1">
        <v>8.99</v>
      </c>
      <c r="M910" s="10">
        <f t="shared" si="57"/>
        <v>1894.1655000000001</v>
      </c>
    </row>
    <row r="911" spans="1:13" x14ac:dyDescent="0.2">
      <c r="A911" s="1">
        <v>38914</v>
      </c>
      <c r="B911" s="2">
        <v>41059</v>
      </c>
      <c r="C911" s="1" t="s">
        <v>14</v>
      </c>
      <c r="D911" s="1">
        <v>43</v>
      </c>
      <c r="E911" s="4" t="str">
        <f t="shared" si="56"/>
        <v>Large</v>
      </c>
      <c r="F911" s="4" t="str">
        <f>VLOOKUP(D911, lookup!$A$3:$B$12, 2, TRUE)</f>
        <v>XX Large</v>
      </c>
      <c r="G911" s="1">
        <v>447.12</v>
      </c>
      <c r="H911" s="4">
        <f t="shared" si="58"/>
        <v>0.01</v>
      </c>
      <c r="I911" s="4">
        <f>IFERROR((Table2[[#This Row],[Sales]]-(Table2[[#This Row],[Sales]]*H911)), Table2[[#This Row],[Sales]])</f>
        <v>442.64879999999999</v>
      </c>
      <c r="J911" s="4">
        <f t="shared" si="59"/>
        <v>441.96</v>
      </c>
      <c r="K911" s="1" t="s">
        <v>10</v>
      </c>
      <c r="L911" s="1">
        <v>5.16</v>
      </c>
      <c r="M911" s="10">
        <f t="shared" si="57"/>
        <v>447.12</v>
      </c>
    </row>
    <row r="912" spans="1:13" x14ac:dyDescent="0.2">
      <c r="A912" s="1">
        <v>47456</v>
      </c>
      <c r="B912" s="2">
        <v>41060</v>
      </c>
      <c r="C912" s="1" t="s">
        <v>7</v>
      </c>
      <c r="D912" s="1">
        <v>43</v>
      </c>
      <c r="E912" s="4" t="str">
        <f t="shared" si="56"/>
        <v>Large</v>
      </c>
      <c r="F912" s="4" t="str">
        <f>VLOOKUP(D912, lookup!$A$3:$B$12, 2, TRUE)</f>
        <v>XX Large</v>
      </c>
      <c r="G912" s="1">
        <v>277.08</v>
      </c>
      <c r="H912" s="4">
        <f t="shared" si="58"/>
        <v>0.01</v>
      </c>
      <c r="I912" s="4">
        <f>IFERROR((Table2[[#This Row],[Sales]]-(Table2[[#This Row],[Sales]]*H912)), Table2[[#This Row],[Sales]])</f>
        <v>274.30919999999998</v>
      </c>
      <c r="J912" s="4">
        <f t="shared" si="59"/>
        <v>269.16999999999996</v>
      </c>
      <c r="K912" s="1" t="s">
        <v>10</v>
      </c>
      <c r="L912" s="1">
        <v>7.91</v>
      </c>
      <c r="M912" s="10">
        <f t="shared" si="57"/>
        <v>277.08</v>
      </c>
    </row>
    <row r="913" spans="1:13" x14ac:dyDescent="0.2">
      <c r="A913" s="1">
        <v>33029</v>
      </c>
      <c r="B913" s="2">
        <v>41060</v>
      </c>
      <c r="C913" s="1" t="s">
        <v>9</v>
      </c>
      <c r="D913" s="1">
        <v>8</v>
      </c>
      <c r="E913" s="4" t="str">
        <f t="shared" si="56"/>
        <v>Small</v>
      </c>
      <c r="F913" s="4" t="str">
        <f>VLOOKUP(D913, lookup!$A$3:$B$12, 2, TRUE)</f>
        <v>Extra Small</v>
      </c>
      <c r="G913" s="1">
        <v>738.25049999999999</v>
      </c>
      <c r="H913" s="4" t="str">
        <f t="shared" si="58"/>
        <v>No Discount</v>
      </c>
      <c r="I913" s="4">
        <f>IFERROR((Table2[[#This Row],[Sales]]-(Table2[[#This Row],[Sales]]*H913)), Table2[[#This Row],[Sales]])</f>
        <v>738.25049999999999</v>
      </c>
      <c r="J913" s="4">
        <f t="shared" si="59"/>
        <v>738.25049999999999</v>
      </c>
      <c r="K913" s="1" t="s">
        <v>10</v>
      </c>
      <c r="L913" s="1">
        <v>2.5</v>
      </c>
      <c r="M913" s="10">
        <f t="shared" si="57"/>
        <v>738.25049999999999</v>
      </c>
    </row>
    <row r="914" spans="1:13" x14ac:dyDescent="0.2">
      <c r="A914" s="1">
        <v>1285</v>
      </c>
      <c r="B914" s="2">
        <v>41060</v>
      </c>
      <c r="C914" s="1" t="s">
        <v>12</v>
      </c>
      <c r="D914" s="1">
        <v>8</v>
      </c>
      <c r="E914" s="4" t="str">
        <f t="shared" si="56"/>
        <v>Small</v>
      </c>
      <c r="F914" s="4" t="str">
        <f>VLOOKUP(D914, lookup!$A$3:$B$12, 2, TRUE)</f>
        <v>Extra Small</v>
      </c>
      <c r="G914" s="1">
        <v>1452.2159999999999</v>
      </c>
      <c r="H914" s="4" t="str">
        <f t="shared" si="58"/>
        <v>No Discount</v>
      </c>
      <c r="I914" s="4">
        <f>IFERROR((Table2[[#This Row],[Sales]]-(Table2[[#This Row],[Sales]]*H914)), Table2[[#This Row],[Sales]])</f>
        <v>1452.2159999999999</v>
      </c>
      <c r="J914" s="4">
        <f t="shared" si="59"/>
        <v>1452.2159999999999</v>
      </c>
      <c r="K914" s="1" t="s">
        <v>13</v>
      </c>
      <c r="L914" s="1">
        <v>69.64</v>
      </c>
      <c r="M914" s="10">
        <f t="shared" si="57"/>
        <v>1452.2159999999999</v>
      </c>
    </row>
    <row r="915" spans="1:13" x14ac:dyDescent="0.2">
      <c r="A915" s="1">
        <v>48993</v>
      </c>
      <c r="B915" s="2">
        <v>41060</v>
      </c>
      <c r="C915" s="1" t="s">
        <v>7</v>
      </c>
      <c r="D915" s="1">
        <v>17</v>
      </c>
      <c r="E915" s="4" t="str">
        <f t="shared" si="56"/>
        <v>Medium</v>
      </c>
      <c r="F915" s="4" t="str">
        <f>VLOOKUP(D915, lookup!$A$3:$B$12, 2, TRUE)</f>
        <v>Small-Medium</v>
      </c>
      <c r="G915" s="1">
        <v>122.42</v>
      </c>
      <c r="H915" s="4" t="str">
        <f t="shared" si="58"/>
        <v>No Discount</v>
      </c>
      <c r="I915" s="4">
        <f>IFERROR((Table2[[#This Row],[Sales]]-(Table2[[#This Row],[Sales]]*H915)), Table2[[#This Row],[Sales]])</f>
        <v>122.42</v>
      </c>
      <c r="J915" s="4">
        <f t="shared" si="59"/>
        <v>122.42</v>
      </c>
      <c r="K915" s="1" t="s">
        <v>8</v>
      </c>
      <c r="L915" s="1">
        <v>6.22</v>
      </c>
      <c r="M915" s="10">
        <f t="shared" si="57"/>
        <v>122.42</v>
      </c>
    </row>
    <row r="916" spans="1:13" x14ac:dyDescent="0.2">
      <c r="A916" s="1">
        <v>48614</v>
      </c>
      <c r="B916" s="2">
        <v>41060</v>
      </c>
      <c r="C916" s="1" t="s">
        <v>12</v>
      </c>
      <c r="D916" s="1">
        <v>46</v>
      </c>
      <c r="E916" s="4" t="str">
        <f t="shared" si="56"/>
        <v>Large</v>
      </c>
      <c r="F916" s="4" t="str">
        <f>VLOOKUP(D916, lookup!$A$3:$B$12, 2, TRUE)</f>
        <v>XXX Large</v>
      </c>
      <c r="G916" s="1">
        <v>7965.9025000000001</v>
      </c>
      <c r="H916" s="4">
        <f t="shared" si="58"/>
        <v>0.01</v>
      </c>
      <c r="I916" s="4">
        <f>IFERROR((Table2[[#This Row],[Sales]]-(Table2[[#This Row],[Sales]]*H916)), Table2[[#This Row],[Sales]])</f>
        <v>7886.2434750000002</v>
      </c>
      <c r="J916" s="4">
        <f t="shared" si="59"/>
        <v>7956.9125000000004</v>
      </c>
      <c r="K916" s="1" t="s">
        <v>10</v>
      </c>
      <c r="L916" s="1">
        <v>8.99</v>
      </c>
      <c r="M916" s="10">
        <f t="shared" si="57"/>
        <v>7965.9025000000001</v>
      </c>
    </row>
    <row r="917" spans="1:13" x14ac:dyDescent="0.2">
      <c r="A917" s="1">
        <v>33029</v>
      </c>
      <c r="B917" s="2">
        <v>41060</v>
      </c>
      <c r="C917" s="1" t="s">
        <v>9</v>
      </c>
      <c r="D917" s="1">
        <v>39</v>
      </c>
      <c r="E917" s="4" t="str">
        <f t="shared" si="56"/>
        <v>Large</v>
      </c>
      <c r="F917" s="4" t="str">
        <f>VLOOKUP(D917, lookup!$A$3:$B$12, 2, TRUE)</f>
        <v>Extra Large</v>
      </c>
      <c r="G917" s="1">
        <v>16028.26</v>
      </c>
      <c r="H917" s="4">
        <f t="shared" si="58"/>
        <v>0.01</v>
      </c>
      <c r="I917" s="4">
        <f>IFERROR((Table2[[#This Row],[Sales]]-(Table2[[#This Row],[Sales]]*H917)), Table2[[#This Row],[Sales]])</f>
        <v>15867.9774</v>
      </c>
      <c r="J917" s="4">
        <f t="shared" si="59"/>
        <v>15953.03</v>
      </c>
      <c r="K917" s="1" t="s">
        <v>13</v>
      </c>
      <c r="L917" s="1">
        <v>75.23</v>
      </c>
      <c r="M917" s="10">
        <f t="shared" si="57"/>
        <v>15953.03</v>
      </c>
    </row>
    <row r="918" spans="1:13" x14ac:dyDescent="0.2">
      <c r="A918" s="1">
        <v>1285</v>
      </c>
      <c r="B918" s="2">
        <v>41060</v>
      </c>
      <c r="C918" s="1" t="s">
        <v>12</v>
      </c>
      <c r="D918" s="1">
        <v>27</v>
      </c>
      <c r="E918" s="4" t="str">
        <f t="shared" si="56"/>
        <v>Medium</v>
      </c>
      <c r="F918" s="4" t="str">
        <f>VLOOKUP(D918, lookup!$A$3:$B$12, 2, TRUE)</f>
        <v>Medium-Large</v>
      </c>
      <c r="G918" s="1">
        <v>3874.12</v>
      </c>
      <c r="H918" s="4" t="str">
        <f t="shared" si="58"/>
        <v>No Discount</v>
      </c>
      <c r="I918" s="4">
        <f>IFERROR((Table2[[#This Row],[Sales]]-(Table2[[#This Row],[Sales]]*H918)), Table2[[#This Row],[Sales]])</f>
        <v>3874.12</v>
      </c>
      <c r="J918" s="4">
        <f t="shared" si="59"/>
        <v>3874.12</v>
      </c>
      <c r="K918" s="1" t="s">
        <v>13</v>
      </c>
      <c r="L918" s="1">
        <v>54.74</v>
      </c>
      <c r="M918" s="10">
        <f t="shared" si="57"/>
        <v>3874.12</v>
      </c>
    </row>
    <row r="919" spans="1:13" x14ac:dyDescent="0.2">
      <c r="A919" s="1">
        <v>23911</v>
      </c>
      <c r="B919" s="2">
        <v>41061</v>
      </c>
      <c r="C919" s="1" t="s">
        <v>12</v>
      </c>
      <c r="D919" s="1">
        <v>21</v>
      </c>
      <c r="E919" s="4" t="str">
        <f t="shared" si="56"/>
        <v>Medium</v>
      </c>
      <c r="F919" s="4" t="str">
        <f>VLOOKUP(D919, lookup!$A$3:$B$12, 2, TRUE)</f>
        <v>Medium</v>
      </c>
      <c r="G919" s="1">
        <v>2580.67</v>
      </c>
      <c r="H919" s="4" t="str">
        <f t="shared" si="58"/>
        <v>No Discount</v>
      </c>
      <c r="I919" s="4">
        <f>IFERROR((Table2[[#This Row],[Sales]]-(Table2[[#This Row],[Sales]]*H919)), Table2[[#This Row],[Sales]])</f>
        <v>2580.67</v>
      </c>
      <c r="J919" s="4">
        <f t="shared" si="59"/>
        <v>2580.67</v>
      </c>
      <c r="K919" s="1" t="s">
        <v>13</v>
      </c>
      <c r="L919" s="1">
        <v>70.2</v>
      </c>
      <c r="M919" s="10">
        <f t="shared" si="57"/>
        <v>2580.67</v>
      </c>
    </row>
    <row r="920" spans="1:13" x14ac:dyDescent="0.2">
      <c r="A920" s="1">
        <v>36832</v>
      </c>
      <c r="B920" s="2">
        <v>41061</v>
      </c>
      <c r="C920" s="1" t="s">
        <v>7</v>
      </c>
      <c r="D920" s="1">
        <v>43</v>
      </c>
      <c r="E920" s="4" t="str">
        <f t="shared" si="56"/>
        <v>Large</v>
      </c>
      <c r="F920" s="4" t="str">
        <f>VLOOKUP(D920, lookup!$A$3:$B$12, 2, TRUE)</f>
        <v>XX Large</v>
      </c>
      <c r="G920" s="1">
        <v>532.89</v>
      </c>
      <c r="H920" s="4">
        <f t="shared" si="58"/>
        <v>0.01</v>
      </c>
      <c r="I920" s="4">
        <f>IFERROR((Table2[[#This Row],[Sales]]-(Table2[[#This Row],[Sales]]*H920)), Table2[[#This Row],[Sales]])</f>
        <v>527.56110000000001</v>
      </c>
      <c r="J920" s="4">
        <f t="shared" si="59"/>
        <v>531.4</v>
      </c>
      <c r="K920" s="1" t="s">
        <v>10</v>
      </c>
      <c r="L920" s="1">
        <v>1.49</v>
      </c>
      <c r="M920" s="10">
        <f t="shared" si="57"/>
        <v>532.89</v>
      </c>
    </row>
    <row r="921" spans="1:13" x14ac:dyDescent="0.2">
      <c r="A921" s="1">
        <v>23911</v>
      </c>
      <c r="B921" s="2">
        <v>41061</v>
      </c>
      <c r="C921" s="1" t="s">
        <v>12</v>
      </c>
      <c r="D921" s="1">
        <v>19</v>
      </c>
      <c r="E921" s="4" t="str">
        <f t="shared" si="56"/>
        <v>Medium</v>
      </c>
      <c r="F921" s="4" t="str">
        <f>VLOOKUP(D921, lookup!$A$3:$B$12, 2, TRUE)</f>
        <v>Small-Medium</v>
      </c>
      <c r="G921" s="1">
        <v>955.46</v>
      </c>
      <c r="H921" s="4" t="str">
        <f t="shared" si="58"/>
        <v>No Discount</v>
      </c>
      <c r="I921" s="4">
        <f>IFERROR((Table2[[#This Row],[Sales]]-(Table2[[#This Row],[Sales]]*H921)), Table2[[#This Row],[Sales]])</f>
        <v>955.46</v>
      </c>
      <c r="J921" s="4">
        <f t="shared" si="59"/>
        <v>955.46</v>
      </c>
      <c r="K921" s="1" t="s">
        <v>10</v>
      </c>
      <c r="L921" s="1">
        <v>6.5</v>
      </c>
      <c r="M921" s="10">
        <f t="shared" si="57"/>
        <v>955.46</v>
      </c>
    </row>
    <row r="922" spans="1:13" x14ac:dyDescent="0.2">
      <c r="A922" s="1">
        <v>53762</v>
      </c>
      <c r="B922" s="2">
        <v>41061</v>
      </c>
      <c r="C922" s="1" t="s">
        <v>12</v>
      </c>
      <c r="D922" s="1">
        <v>28</v>
      </c>
      <c r="E922" s="4" t="str">
        <f t="shared" si="56"/>
        <v>Medium</v>
      </c>
      <c r="F922" s="4" t="str">
        <f>VLOOKUP(D922, lookup!$A$3:$B$12, 2, TRUE)</f>
        <v>Medium-Large</v>
      </c>
      <c r="G922" s="1">
        <v>136.16</v>
      </c>
      <c r="H922" s="4" t="str">
        <f t="shared" si="58"/>
        <v>No Discount</v>
      </c>
      <c r="I922" s="4">
        <f>IFERROR((Table2[[#This Row],[Sales]]-(Table2[[#This Row],[Sales]]*H922)), Table2[[#This Row],[Sales]])</f>
        <v>136.16</v>
      </c>
      <c r="J922" s="4">
        <f t="shared" si="59"/>
        <v>136.16</v>
      </c>
      <c r="K922" s="1" t="s">
        <v>10</v>
      </c>
      <c r="L922" s="1">
        <v>0.49</v>
      </c>
      <c r="M922" s="10">
        <f t="shared" si="57"/>
        <v>136.16</v>
      </c>
    </row>
    <row r="923" spans="1:13" x14ac:dyDescent="0.2">
      <c r="A923" s="1">
        <v>36832</v>
      </c>
      <c r="B923" s="2">
        <v>41061</v>
      </c>
      <c r="C923" s="1" t="s">
        <v>7</v>
      </c>
      <c r="D923" s="1">
        <v>24</v>
      </c>
      <c r="E923" s="4" t="str">
        <f t="shared" si="56"/>
        <v>Medium</v>
      </c>
      <c r="F923" s="4" t="str">
        <f>VLOOKUP(D923, lookup!$A$3:$B$12, 2, TRUE)</f>
        <v>Medium</v>
      </c>
      <c r="G923" s="1">
        <v>60.69</v>
      </c>
      <c r="H923" s="4" t="str">
        <f t="shared" si="58"/>
        <v>No Discount</v>
      </c>
      <c r="I923" s="4">
        <f>IFERROR((Table2[[#This Row],[Sales]]-(Table2[[#This Row],[Sales]]*H923)), Table2[[#This Row],[Sales]])</f>
        <v>60.69</v>
      </c>
      <c r="J923" s="4">
        <f t="shared" si="59"/>
        <v>60.69</v>
      </c>
      <c r="K923" s="1" t="s">
        <v>8</v>
      </c>
      <c r="L923" s="1">
        <v>1.99</v>
      </c>
      <c r="M923" s="10">
        <f t="shared" si="57"/>
        <v>60.69</v>
      </c>
    </row>
    <row r="924" spans="1:13" x14ac:dyDescent="0.2">
      <c r="A924" s="1">
        <v>50883</v>
      </c>
      <c r="B924" s="2">
        <v>41061</v>
      </c>
      <c r="C924" s="1" t="s">
        <v>7</v>
      </c>
      <c r="D924" s="1">
        <v>35</v>
      </c>
      <c r="E924" s="4" t="str">
        <f t="shared" si="56"/>
        <v>Large</v>
      </c>
      <c r="F924" s="4" t="str">
        <f>VLOOKUP(D924, lookup!$A$3:$B$12, 2, TRUE)</f>
        <v>Large</v>
      </c>
      <c r="G924" s="1">
        <v>6739.92</v>
      </c>
      <c r="H924" s="4">
        <f t="shared" si="58"/>
        <v>0.01</v>
      </c>
      <c r="I924" s="4">
        <f>IFERROR((Table2[[#This Row],[Sales]]-(Table2[[#This Row],[Sales]]*H924)), Table2[[#This Row],[Sales]])</f>
        <v>6672.5208000000002</v>
      </c>
      <c r="J924" s="4">
        <f t="shared" si="59"/>
        <v>6739.92</v>
      </c>
      <c r="K924" s="1" t="s">
        <v>13</v>
      </c>
      <c r="L924" s="1">
        <v>30</v>
      </c>
      <c r="M924" s="10">
        <f t="shared" si="57"/>
        <v>6739.92</v>
      </c>
    </row>
    <row r="925" spans="1:13" x14ac:dyDescent="0.2">
      <c r="A925" s="1">
        <v>23911</v>
      </c>
      <c r="B925" s="2">
        <v>41061</v>
      </c>
      <c r="C925" s="1" t="s">
        <v>12</v>
      </c>
      <c r="D925" s="1">
        <v>3</v>
      </c>
      <c r="E925" s="4" t="str">
        <f t="shared" si="56"/>
        <v>Small</v>
      </c>
      <c r="F925" s="4" t="str">
        <f>VLOOKUP(D925, lookup!$A$3:$B$12, 2, TRUE)</f>
        <v>Mini</v>
      </c>
      <c r="G925" s="1">
        <v>121.26</v>
      </c>
      <c r="H925" s="4" t="str">
        <f t="shared" si="58"/>
        <v>No Discount</v>
      </c>
      <c r="I925" s="4">
        <f>IFERROR((Table2[[#This Row],[Sales]]-(Table2[[#This Row],[Sales]]*H925)), Table2[[#This Row],[Sales]])</f>
        <v>121.26</v>
      </c>
      <c r="J925" s="4">
        <f t="shared" si="59"/>
        <v>121.26</v>
      </c>
      <c r="K925" s="1" t="s">
        <v>10</v>
      </c>
      <c r="L925" s="1">
        <v>7.5</v>
      </c>
      <c r="M925" s="10">
        <f t="shared" si="57"/>
        <v>121.26</v>
      </c>
    </row>
    <row r="926" spans="1:13" x14ac:dyDescent="0.2">
      <c r="A926" s="1">
        <v>3172</v>
      </c>
      <c r="B926" s="2">
        <v>41062</v>
      </c>
      <c r="C926" s="1" t="s">
        <v>11</v>
      </c>
      <c r="D926" s="1">
        <v>33</v>
      </c>
      <c r="E926" s="4" t="str">
        <f t="shared" si="56"/>
        <v>Large</v>
      </c>
      <c r="F926" s="4" t="str">
        <f>VLOOKUP(D926, lookup!$A$3:$B$12, 2, TRUE)</f>
        <v>Large</v>
      </c>
      <c r="G926" s="1">
        <v>584.51099999999997</v>
      </c>
      <c r="H926" s="4">
        <f t="shared" si="58"/>
        <v>0.01</v>
      </c>
      <c r="I926" s="4">
        <f>IFERROR((Table2[[#This Row],[Sales]]-(Table2[[#This Row],[Sales]]*H926)), Table2[[#This Row],[Sales]])</f>
        <v>578.66588999999999</v>
      </c>
      <c r="J926" s="4">
        <f t="shared" si="59"/>
        <v>584.51099999999997</v>
      </c>
      <c r="K926" s="1" t="s">
        <v>10</v>
      </c>
      <c r="L926" s="1">
        <v>3.3</v>
      </c>
      <c r="M926" s="10">
        <f t="shared" si="57"/>
        <v>584.51099999999997</v>
      </c>
    </row>
    <row r="927" spans="1:13" x14ac:dyDescent="0.2">
      <c r="A927" s="1">
        <v>3654</v>
      </c>
      <c r="B927" s="2">
        <v>41062</v>
      </c>
      <c r="C927" s="1" t="s">
        <v>7</v>
      </c>
      <c r="D927" s="1">
        <v>39</v>
      </c>
      <c r="E927" s="4" t="str">
        <f t="shared" si="56"/>
        <v>Large</v>
      </c>
      <c r="F927" s="4" t="str">
        <f>VLOOKUP(D927, lookup!$A$3:$B$12, 2, TRUE)</f>
        <v>Extra Large</v>
      </c>
      <c r="G927" s="1">
        <v>7338.79</v>
      </c>
      <c r="H927" s="4">
        <f t="shared" si="58"/>
        <v>0.01</v>
      </c>
      <c r="I927" s="4">
        <f>IFERROR((Table2[[#This Row],[Sales]]-(Table2[[#This Row],[Sales]]*H927)), Table2[[#This Row],[Sales]])</f>
        <v>7265.4021000000002</v>
      </c>
      <c r="J927" s="4">
        <f t="shared" si="59"/>
        <v>7324.8</v>
      </c>
      <c r="K927" s="1" t="s">
        <v>10</v>
      </c>
      <c r="L927" s="1">
        <v>13.99</v>
      </c>
      <c r="M927" s="10">
        <f t="shared" si="57"/>
        <v>7338.79</v>
      </c>
    </row>
    <row r="928" spans="1:13" x14ac:dyDescent="0.2">
      <c r="A928" s="1">
        <v>19652</v>
      </c>
      <c r="B928" s="2">
        <v>41062</v>
      </c>
      <c r="C928" s="1" t="s">
        <v>12</v>
      </c>
      <c r="D928" s="1">
        <v>34</v>
      </c>
      <c r="E928" s="4" t="str">
        <f t="shared" si="56"/>
        <v>Large</v>
      </c>
      <c r="F928" s="4" t="str">
        <f>VLOOKUP(D928, lookup!$A$3:$B$12, 2, TRUE)</f>
        <v>Large</v>
      </c>
      <c r="G928" s="1">
        <v>1829.8715</v>
      </c>
      <c r="H928" s="4">
        <f t="shared" si="58"/>
        <v>0.01</v>
      </c>
      <c r="I928" s="4">
        <f>IFERROR((Table2[[#This Row],[Sales]]-(Table2[[#This Row],[Sales]]*H928)), Table2[[#This Row],[Sales]])</f>
        <v>1811.5727850000001</v>
      </c>
      <c r="J928" s="4">
        <f t="shared" si="59"/>
        <v>1829.8715</v>
      </c>
      <c r="K928" s="1" t="s">
        <v>10</v>
      </c>
      <c r="L928" s="1">
        <v>3.99</v>
      </c>
      <c r="M928" s="10">
        <f t="shared" si="57"/>
        <v>1829.8715</v>
      </c>
    </row>
    <row r="929" spans="1:13" x14ac:dyDescent="0.2">
      <c r="A929" s="1">
        <v>9024</v>
      </c>
      <c r="B929" s="2">
        <v>41062</v>
      </c>
      <c r="C929" s="1" t="s">
        <v>14</v>
      </c>
      <c r="D929" s="1">
        <v>44</v>
      </c>
      <c r="E929" s="4" t="str">
        <f t="shared" si="56"/>
        <v>Large</v>
      </c>
      <c r="F929" s="4" t="str">
        <f>VLOOKUP(D929, lookup!$A$3:$B$12, 2, TRUE)</f>
        <v>XX Large</v>
      </c>
      <c r="G929" s="1">
        <v>2318.2134999999998</v>
      </c>
      <c r="H929" s="4">
        <f t="shared" si="58"/>
        <v>0.01</v>
      </c>
      <c r="I929" s="4">
        <f>IFERROR((Table2[[#This Row],[Sales]]-(Table2[[#This Row],[Sales]]*H929)), Table2[[#This Row],[Sales]])</f>
        <v>2295.0313649999998</v>
      </c>
      <c r="J929" s="4">
        <f t="shared" si="59"/>
        <v>2315.4234999999999</v>
      </c>
      <c r="K929" s="1" t="s">
        <v>10</v>
      </c>
      <c r="L929" s="1">
        <v>2.79</v>
      </c>
      <c r="M929" s="10">
        <f t="shared" si="57"/>
        <v>2318.2134999999998</v>
      </c>
    </row>
    <row r="930" spans="1:13" x14ac:dyDescent="0.2">
      <c r="A930" s="1">
        <v>9024</v>
      </c>
      <c r="B930" s="2">
        <v>41062</v>
      </c>
      <c r="C930" s="1" t="s">
        <v>14</v>
      </c>
      <c r="D930" s="1">
        <v>30</v>
      </c>
      <c r="E930" s="4" t="str">
        <f t="shared" si="56"/>
        <v>Large</v>
      </c>
      <c r="F930" s="4" t="str">
        <f>VLOOKUP(D930, lookup!$A$3:$B$12, 2, TRUE)</f>
        <v>Medium-Large</v>
      </c>
      <c r="G930" s="1">
        <v>1136.44</v>
      </c>
      <c r="H930" s="4" t="str">
        <f t="shared" si="58"/>
        <v>No Discount</v>
      </c>
      <c r="I930" s="4">
        <f>IFERROR((Table2[[#This Row],[Sales]]-(Table2[[#This Row],[Sales]]*H930)), Table2[[#This Row],[Sales]])</f>
        <v>1136.44</v>
      </c>
      <c r="J930" s="4">
        <f t="shared" si="59"/>
        <v>1136.44</v>
      </c>
      <c r="K930" s="1" t="s">
        <v>10</v>
      </c>
      <c r="L930" s="1">
        <v>6.5</v>
      </c>
      <c r="M930" s="10">
        <f t="shared" si="57"/>
        <v>1136.44</v>
      </c>
    </row>
    <row r="931" spans="1:13" x14ac:dyDescent="0.2">
      <c r="A931" s="1">
        <v>46055</v>
      </c>
      <c r="B931" s="2">
        <v>41062</v>
      </c>
      <c r="C931" s="1" t="s">
        <v>14</v>
      </c>
      <c r="D931" s="1">
        <v>25</v>
      </c>
      <c r="E931" s="4" t="str">
        <f t="shared" si="56"/>
        <v>Medium</v>
      </c>
      <c r="F931" s="4" t="str">
        <f>VLOOKUP(D931, lookup!$A$3:$B$12, 2, TRUE)</f>
        <v>Medium</v>
      </c>
      <c r="G931" s="1">
        <v>1291.2</v>
      </c>
      <c r="H931" s="4" t="str">
        <f t="shared" si="58"/>
        <v>No Discount</v>
      </c>
      <c r="I931" s="4">
        <f>IFERROR((Table2[[#This Row],[Sales]]-(Table2[[#This Row],[Sales]]*H931)), Table2[[#This Row],[Sales]])</f>
        <v>1291.2</v>
      </c>
      <c r="J931" s="4">
        <f t="shared" si="59"/>
        <v>1291.2</v>
      </c>
      <c r="K931" s="1" t="s">
        <v>10</v>
      </c>
      <c r="L931" s="1">
        <v>6.5</v>
      </c>
      <c r="M931" s="10">
        <f t="shared" si="57"/>
        <v>1291.2</v>
      </c>
    </row>
    <row r="932" spans="1:13" x14ac:dyDescent="0.2">
      <c r="A932" s="1">
        <v>1027</v>
      </c>
      <c r="B932" s="2">
        <v>41062</v>
      </c>
      <c r="C932" s="1" t="s">
        <v>14</v>
      </c>
      <c r="D932" s="1">
        <v>19</v>
      </c>
      <c r="E932" s="4" t="str">
        <f t="shared" si="56"/>
        <v>Medium</v>
      </c>
      <c r="F932" s="4" t="str">
        <f>VLOOKUP(D932, lookup!$A$3:$B$12, 2, TRUE)</f>
        <v>Small-Medium</v>
      </c>
      <c r="G932" s="1">
        <v>1406.15</v>
      </c>
      <c r="H932" s="4" t="str">
        <f t="shared" si="58"/>
        <v>No Discount</v>
      </c>
      <c r="I932" s="4">
        <f>IFERROR((Table2[[#This Row],[Sales]]-(Table2[[#This Row],[Sales]]*H932)), Table2[[#This Row],[Sales]])</f>
        <v>1406.15</v>
      </c>
      <c r="J932" s="4">
        <f t="shared" si="59"/>
        <v>1406.15</v>
      </c>
      <c r="K932" s="1" t="s">
        <v>13</v>
      </c>
      <c r="L932" s="1">
        <v>46.74</v>
      </c>
      <c r="M932" s="10">
        <f t="shared" si="57"/>
        <v>1406.15</v>
      </c>
    </row>
    <row r="933" spans="1:13" x14ac:dyDescent="0.2">
      <c r="A933" s="1">
        <v>19652</v>
      </c>
      <c r="B933" s="2">
        <v>41062</v>
      </c>
      <c r="C933" s="1" t="s">
        <v>12</v>
      </c>
      <c r="D933" s="1">
        <v>28</v>
      </c>
      <c r="E933" s="4" t="str">
        <f t="shared" si="56"/>
        <v>Medium</v>
      </c>
      <c r="F933" s="4" t="str">
        <f>VLOOKUP(D933, lookup!$A$3:$B$12, 2, TRUE)</f>
        <v>Medium-Large</v>
      </c>
      <c r="G933" s="1">
        <v>2711.14</v>
      </c>
      <c r="H933" s="4" t="str">
        <f t="shared" si="58"/>
        <v>No Discount</v>
      </c>
      <c r="I933" s="4">
        <f>IFERROR((Table2[[#This Row],[Sales]]-(Table2[[#This Row],[Sales]]*H933)), Table2[[#This Row],[Sales]])</f>
        <v>2711.14</v>
      </c>
      <c r="J933" s="4">
        <f t="shared" si="59"/>
        <v>2711.14</v>
      </c>
      <c r="K933" s="1" t="s">
        <v>13</v>
      </c>
      <c r="L933" s="1">
        <v>42</v>
      </c>
      <c r="M933" s="10">
        <f t="shared" si="57"/>
        <v>2711.14</v>
      </c>
    </row>
    <row r="934" spans="1:13" x14ac:dyDescent="0.2">
      <c r="A934" s="1">
        <v>3654</v>
      </c>
      <c r="B934" s="2">
        <v>41062</v>
      </c>
      <c r="C934" s="1" t="s">
        <v>7</v>
      </c>
      <c r="D934" s="1">
        <v>41</v>
      </c>
      <c r="E934" s="4" t="str">
        <f t="shared" si="56"/>
        <v>Large</v>
      </c>
      <c r="F934" s="4" t="str">
        <f>VLOOKUP(D934, lookup!$A$3:$B$12, 2, TRUE)</f>
        <v>XX Large</v>
      </c>
      <c r="G934" s="1">
        <v>95.73</v>
      </c>
      <c r="H934" s="4">
        <f t="shared" si="58"/>
        <v>0.01</v>
      </c>
      <c r="I934" s="4">
        <f>IFERROR((Table2[[#This Row],[Sales]]-(Table2[[#This Row],[Sales]]*H934)), Table2[[#This Row],[Sales]])</f>
        <v>94.7727</v>
      </c>
      <c r="J934" s="4">
        <f t="shared" si="59"/>
        <v>90.4</v>
      </c>
      <c r="K934" s="1" t="s">
        <v>10</v>
      </c>
      <c r="L934" s="1">
        <v>5.33</v>
      </c>
      <c r="M934" s="10">
        <f t="shared" si="57"/>
        <v>95.73</v>
      </c>
    </row>
    <row r="935" spans="1:13" x14ac:dyDescent="0.2">
      <c r="A935" s="1">
        <v>3654</v>
      </c>
      <c r="B935" s="2">
        <v>41062</v>
      </c>
      <c r="C935" s="1" t="s">
        <v>7</v>
      </c>
      <c r="D935" s="1">
        <v>47</v>
      </c>
      <c r="E935" s="4" t="str">
        <f t="shared" si="56"/>
        <v>Large</v>
      </c>
      <c r="F935" s="4" t="str">
        <f>VLOOKUP(D935, lookup!$A$3:$B$12, 2, TRUE)</f>
        <v>XXX Large</v>
      </c>
      <c r="G935" s="1">
        <v>12569.31</v>
      </c>
      <c r="H935" s="4">
        <f t="shared" si="58"/>
        <v>0.01</v>
      </c>
      <c r="I935" s="4">
        <f>IFERROR((Table2[[#This Row],[Sales]]-(Table2[[#This Row],[Sales]]*H935)), Table2[[#This Row],[Sales]])</f>
        <v>12443.616899999999</v>
      </c>
      <c r="J935" s="4">
        <f t="shared" si="59"/>
        <v>12546.119999999999</v>
      </c>
      <c r="K935" s="1" t="s">
        <v>13</v>
      </c>
      <c r="L935" s="1">
        <v>23.19</v>
      </c>
      <c r="M935" s="10">
        <f t="shared" si="57"/>
        <v>12546.119999999999</v>
      </c>
    </row>
    <row r="936" spans="1:13" x14ac:dyDescent="0.2">
      <c r="A936" s="1">
        <v>9024</v>
      </c>
      <c r="B936" s="2">
        <v>41062</v>
      </c>
      <c r="C936" s="1" t="s">
        <v>14</v>
      </c>
      <c r="D936" s="1">
        <v>2</v>
      </c>
      <c r="E936" s="4" t="str">
        <f t="shared" si="56"/>
        <v>Small</v>
      </c>
      <c r="F936" s="4" t="str">
        <f>VLOOKUP(D936, lookup!$A$3:$B$12, 2, TRUE)</f>
        <v>Mini</v>
      </c>
      <c r="G936" s="1">
        <v>12.12</v>
      </c>
      <c r="H936" s="4" t="str">
        <f t="shared" si="58"/>
        <v>No Discount</v>
      </c>
      <c r="I936" s="4">
        <f>IFERROR((Table2[[#This Row],[Sales]]-(Table2[[#This Row],[Sales]]*H936)), Table2[[#This Row],[Sales]])</f>
        <v>12.12</v>
      </c>
      <c r="J936" s="4">
        <f t="shared" si="59"/>
        <v>12.12</v>
      </c>
      <c r="K936" s="1" t="s">
        <v>10</v>
      </c>
      <c r="L936" s="1">
        <v>0.95</v>
      </c>
      <c r="M936" s="10">
        <f t="shared" si="57"/>
        <v>12.12</v>
      </c>
    </row>
    <row r="937" spans="1:13" x14ac:dyDescent="0.2">
      <c r="A937" s="1">
        <v>12292</v>
      </c>
      <c r="B937" s="2">
        <v>41062</v>
      </c>
      <c r="C937" s="1" t="s">
        <v>11</v>
      </c>
      <c r="D937" s="1">
        <v>32</v>
      </c>
      <c r="E937" s="4" t="str">
        <f t="shared" si="56"/>
        <v>Large</v>
      </c>
      <c r="F937" s="4" t="str">
        <f>VLOOKUP(D937, lookup!$A$3:$B$12, 2, TRUE)</f>
        <v>Large</v>
      </c>
      <c r="G937" s="1">
        <v>824.24</v>
      </c>
      <c r="H937" s="4">
        <f t="shared" si="58"/>
        <v>0.01</v>
      </c>
      <c r="I937" s="4">
        <f>IFERROR((Table2[[#This Row],[Sales]]-(Table2[[#This Row],[Sales]]*H937)), Table2[[#This Row],[Sales]])</f>
        <v>815.99760000000003</v>
      </c>
      <c r="J937" s="4">
        <f t="shared" si="59"/>
        <v>824.24</v>
      </c>
      <c r="K937" s="1" t="s">
        <v>10</v>
      </c>
      <c r="L937" s="1">
        <v>5.89</v>
      </c>
      <c r="M937" s="10">
        <f t="shared" si="57"/>
        <v>824.24</v>
      </c>
    </row>
    <row r="938" spans="1:13" x14ac:dyDescent="0.2">
      <c r="A938" s="1">
        <v>44679</v>
      </c>
      <c r="B938" s="2">
        <v>41063</v>
      </c>
      <c r="C938" s="1" t="s">
        <v>14</v>
      </c>
      <c r="D938" s="1">
        <v>22</v>
      </c>
      <c r="E938" s="4" t="str">
        <f t="shared" si="56"/>
        <v>Medium</v>
      </c>
      <c r="F938" s="4" t="str">
        <f>VLOOKUP(D938, lookup!$A$3:$B$12, 2, TRUE)</f>
        <v>Medium</v>
      </c>
      <c r="G938" s="1">
        <v>127.51</v>
      </c>
      <c r="H938" s="4" t="str">
        <f t="shared" si="58"/>
        <v>No Discount</v>
      </c>
      <c r="I938" s="4">
        <f>IFERROR((Table2[[#This Row],[Sales]]-(Table2[[#This Row],[Sales]]*H938)), Table2[[#This Row],[Sales]])</f>
        <v>127.51</v>
      </c>
      <c r="J938" s="4">
        <f t="shared" si="59"/>
        <v>127.51</v>
      </c>
      <c r="K938" s="1" t="s">
        <v>10</v>
      </c>
      <c r="L938" s="1">
        <v>1.49</v>
      </c>
      <c r="M938" s="10">
        <f t="shared" si="57"/>
        <v>127.51</v>
      </c>
    </row>
    <row r="939" spans="1:13" x14ac:dyDescent="0.2">
      <c r="A939" s="1">
        <v>44679</v>
      </c>
      <c r="B939" s="2">
        <v>41063</v>
      </c>
      <c r="C939" s="1" t="s">
        <v>14</v>
      </c>
      <c r="D939" s="1">
        <v>35</v>
      </c>
      <c r="E939" s="4" t="str">
        <f t="shared" si="56"/>
        <v>Large</v>
      </c>
      <c r="F939" s="4" t="str">
        <f>VLOOKUP(D939, lookup!$A$3:$B$12, 2, TRUE)</f>
        <v>Large</v>
      </c>
      <c r="G939" s="1">
        <v>2004.22</v>
      </c>
      <c r="H939" s="4">
        <f t="shared" si="58"/>
        <v>0.01</v>
      </c>
      <c r="I939" s="4">
        <f>IFERROR((Table2[[#This Row],[Sales]]-(Table2[[#This Row],[Sales]]*H939)), Table2[[#This Row],[Sales]])</f>
        <v>1984.1777999999999</v>
      </c>
      <c r="J939" s="4">
        <f t="shared" si="59"/>
        <v>2004.22</v>
      </c>
      <c r="K939" s="1" t="s">
        <v>10</v>
      </c>
      <c r="L939" s="1">
        <v>12.23</v>
      </c>
      <c r="M939" s="10">
        <f t="shared" si="57"/>
        <v>2004.22</v>
      </c>
    </row>
    <row r="940" spans="1:13" x14ac:dyDescent="0.2">
      <c r="A940" s="1">
        <v>34754</v>
      </c>
      <c r="B940" s="2">
        <v>41064</v>
      </c>
      <c r="C940" s="1" t="s">
        <v>12</v>
      </c>
      <c r="D940" s="1">
        <v>16</v>
      </c>
      <c r="E940" s="4" t="str">
        <f t="shared" si="56"/>
        <v>Medium</v>
      </c>
      <c r="F940" s="4" t="str">
        <f>VLOOKUP(D940, lookup!$A$3:$B$12, 2, TRUE)</f>
        <v>Small-Medium</v>
      </c>
      <c r="G940" s="1">
        <v>623.35</v>
      </c>
      <c r="H940" s="4" t="str">
        <f t="shared" si="58"/>
        <v>No Discount</v>
      </c>
      <c r="I940" s="4">
        <f>IFERROR((Table2[[#This Row],[Sales]]-(Table2[[#This Row],[Sales]]*H940)), Table2[[#This Row],[Sales]])</f>
        <v>623.35</v>
      </c>
      <c r="J940" s="4">
        <f t="shared" si="59"/>
        <v>623.35</v>
      </c>
      <c r="K940" s="1" t="s">
        <v>10</v>
      </c>
      <c r="L940" s="1">
        <v>5.08</v>
      </c>
      <c r="M940" s="10">
        <f t="shared" si="57"/>
        <v>623.35</v>
      </c>
    </row>
    <row r="941" spans="1:13" x14ac:dyDescent="0.2">
      <c r="A941" s="1">
        <v>23809</v>
      </c>
      <c r="B941" s="2">
        <v>41064</v>
      </c>
      <c r="C941" s="1" t="s">
        <v>11</v>
      </c>
      <c r="D941" s="1">
        <v>7</v>
      </c>
      <c r="E941" s="4" t="str">
        <f t="shared" si="56"/>
        <v>Small</v>
      </c>
      <c r="F941" s="4" t="str">
        <f>VLOOKUP(D941, lookup!$A$3:$B$12, 2, TRUE)</f>
        <v>Extra Small</v>
      </c>
      <c r="G941" s="1">
        <v>86.61</v>
      </c>
      <c r="H941" s="4" t="str">
        <f t="shared" si="58"/>
        <v>No Discount</v>
      </c>
      <c r="I941" s="4">
        <f>IFERROR((Table2[[#This Row],[Sales]]-(Table2[[#This Row],[Sales]]*H941)), Table2[[#This Row],[Sales]])</f>
        <v>86.61</v>
      </c>
      <c r="J941" s="4">
        <f t="shared" si="59"/>
        <v>86.61</v>
      </c>
      <c r="K941" s="1" t="s">
        <v>10</v>
      </c>
      <c r="L941" s="1">
        <v>1.49</v>
      </c>
      <c r="M941" s="10">
        <f t="shared" si="57"/>
        <v>86.61</v>
      </c>
    </row>
    <row r="942" spans="1:13" x14ac:dyDescent="0.2">
      <c r="A942" s="1">
        <v>37315</v>
      </c>
      <c r="B942" s="2">
        <v>41065</v>
      </c>
      <c r="C942" s="1" t="s">
        <v>7</v>
      </c>
      <c r="D942" s="1">
        <v>43</v>
      </c>
      <c r="E942" s="4" t="str">
        <f t="shared" si="56"/>
        <v>Large</v>
      </c>
      <c r="F942" s="4" t="str">
        <f>VLOOKUP(D942, lookup!$A$3:$B$12, 2, TRUE)</f>
        <v>XX Large</v>
      </c>
      <c r="G942" s="1">
        <v>170.81</v>
      </c>
      <c r="H942" s="4">
        <f t="shared" si="58"/>
        <v>0.01</v>
      </c>
      <c r="I942" s="4">
        <f>IFERROR((Table2[[#This Row],[Sales]]-(Table2[[#This Row],[Sales]]*H942)), Table2[[#This Row],[Sales]])</f>
        <v>169.1019</v>
      </c>
      <c r="J942" s="4">
        <f t="shared" si="59"/>
        <v>165.64000000000001</v>
      </c>
      <c r="K942" s="1" t="s">
        <v>10</v>
      </c>
      <c r="L942" s="1">
        <v>5.17</v>
      </c>
      <c r="M942" s="10">
        <f t="shared" si="57"/>
        <v>170.81</v>
      </c>
    </row>
    <row r="943" spans="1:13" x14ac:dyDescent="0.2">
      <c r="A943" s="1">
        <v>36354</v>
      </c>
      <c r="B943" s="2">
        <v>41065</v>
      </c>
      <c r="C943" s="1" t="s">
        <v>14</v>
      </c>
      <c r="D943" s="1">
        <v>13</v>
      </c>
      <c r="E943" s="4" t="str">
        <f t="shared" si="56"/>
        <v>Small</v>
      </c>
      <c r="F943" s="4" t="str">
        <f>VLOOKUP(D943, lookup!$A$3:$B$12, 2, TRUE)</f>
        <v>Small</v>
      </c>
      <c r="G943" s="1">
        <v>4567.3599999999997</v>
      </c>
      <c r="H943" s="4" t="str">
        <f t="shared" si="58"/>
        <v>No Discount</v>
      </c>
      <c r="I943" s="4">
        <f>IFERROR((Table2[[#This Row],[Sales]]-(Table2[[#This Row],[Sales]]*H943)), Table2[[#This Row],[Sales]])</f>
        <v>4567.3599999999997</v>
      </c>
      <c r="J943" s="4">
        <f t="shared" si="59"/>
        <v>4567.3599999999997</v>
      </c>
      <c r="K943" s="1" t="s">
        <v>10</v>
      </c>
      <c r="L943" s="1">
        <v>19.989999999999998</v>
      </c>
      <c r="M943" s="10">
        <f t="shared" si="57"/>
        <v>4567.3599999999997</v>
      </c>
    </row>
    <row r="944" spans="1:13" x14ac:dyDescent="0.2">
      <c r="A944" s="1">
        <v>56805</v>
      </c>
      <c r="B944" s="2">
        <v>41065</v>
      </c>
      <c r="C944" s="1" t="s">
        <v>9</v>
      </c>
      <c r="D944" s="1">
        <v>38</v>
      </c>
      <c r="E944" s="4" t="str">
        <f t="shared" si="56"/>
        <v>Large</v>
      </c>
      <c r="F944" s="4" t="str">
        <f>VLOOKUP(D944, lookup!$A$3:$B$12, 2, TRUE)</f>
        <v>Extra Large</v>
      </c>
      <c r="G944" s="1">
        <v>14753.08</v>
      </c>
      <c r="H944" s="4">
        <f t="shared" si="58"/>
        <v>0.01</v>
      </c>
      <c r="I944" s="4">
        <f>IFERROR((Table2[[#This Row],[Sales]]-(Table2[[#This Row],[Sales]]*H944)), Table2[[#This Row],[Sales]])</f>
        <v>14605.549199999999</v>
      </c>
      <c r="J944" s="4">
        <f t="shared" si="59"/>
        <v>14654.08</v>
      </c>
      <c r="K944" s="1" t="s">
        <v>13</v>
      </c>
      <c r="L944" s="1">
        <v>99</v>
      </c>
      <c r="M944" s="10">
        <f t="shared" si="57"/>
        <v>14654.08</v>
      </c>
    </row>
    <row r="945" spans="1:13" x14ac:dyDescent="0.2">
      <c r="A945" s="1">
        <v>37315</v>
      </c>
      <c r="B945" s="2">
        <v>41065</v>
      </c>
      <c r="C945" s="1" t="s">
        <v>7</v>
      </c>
      <c r="D945" s="1">
        <v>31</v>
      </c>
      <c r="E945" s="4" t="str">
        <f t="shared" si="56"/>
        <v>Large</v>
      </c>
      <c r="F945" s="4" t="str">
        <f>VLOOKUP(D945, lookup!$A$3:$B$12, 2, TRUE)</f>
        <v>Large</v>
      </c>
      <c r="G945" s="1">
        <v>4726.5950000000003</v>
      </c>
      <c r="H945" s="4">
        <f t="shared" si="58"/>
        <v>0.01</v>
      </c>
      <c r="I945" s="4">
        <f>IFERROR((Table2[[#This Row],[Sales]]-(Table2[[#This Row],[Sales]]*H945)), Table2[[#This Row],[Sales]])</f>
        <v>4679.3290500000003</v>
      </c>
      <c r="J945" s="4">
        <f t="shared" si="59"/>
        <v>4726.5950000000003</v>
      </c>
      <c r="K945" s="1" t="s">
        <v>8</v>
      </c>
      <c r="L945" s="1">
        <v>4.99</v>
      </c>
      <c r="M945" s="10">
        <f t="shared" si="57"/>
        <v>4726.5950000000003</v>
      </c>
    </row>
    <row r="946" spans="1:13" x14ac:dyDescent="0.2">
      <c r="A946" s="1">
        <v>15591</v>
      </c>
      <c r="B946" s="2">
        <v>41066</v>
      </c>
      <c r="C946" s="1" t="s">
        <v>12</v>
      </c>
      <c r="D946" s="1">
        <v>31</v>
      </c>
      <c r="E946" s="4" t="str">
        <f t="shared" si="56"/>
        <v>Large</v>
      </c>
      <c r="F946" s="4" t="str">
        <f>VLOOKUP(D946, lookup!$A$3:$B$12, 2, TRUE)</f>
        <v>Large</v>
      </c>
      <c r="G946" s="1">
        <v>426.34</v>
      </c>
      <c r="H946" s="4">
        <f t="shared" si="58"/>
        <v>0.01</v>
      </c>
      <c r="I946" s="4">
        <f>IFERROR((Table2[[#This Row],[Sales]]-(Table2[[#This Row],[Sales]]*H946)), Table2[[#This Row],[Sales]])</f>
        <v>422.07659999999998</v>
      </c>
      <c r="J946" s="4">
        <f t="shared" si="59"/>
        <v>426.34</v>
      </c>
      <c r="K946" s="1" t="s">
        <v>10</v>
      </c>
      <c r="L946" s="1">
        <v>5.16</v>
      </c>
      <c r="M946" s="10">
        <f t="shared" si="57"/>
        <v>426.34</v>
      </c>
    </row>
    <row r="947" spans="1:13" x14ac:dyDescent="0.2">
      <c r="A947" s="1">
        <v>37762</v>
      </c>
      <c r="B947" s="2">
        <v>41066</v>
      </c>
      <c r="C947" s="1" t="s">
        <v>14</v>
      </c>
      <c r="D947" s="1">
        <v>20</v>
      </c>
      <c r="E947" s="4" t="str">
        <f t="shared" si="56"/>
        <v>Medium</v>
      </c>
      <c r="F947" s="4" t="str">
        <f>VLOOKUP(D947, lookup!$A$3:$B$12, 2, TRUE)</f>
        <v>Small-Medium</v>
      </c>
      <c r="G947" s="1">
        <v>135.02000000000001</v>
      </c>
      <c r="H947" s="4" t="str">
        <f t="shared" si="58"/>
        <v>No Discount</v>
      </c>
      <c r="I947" s="4">
        <f>IFERROR((Table2[[#This Row],[Sales]]-(Table2[[#This Row],[Sales]]*H947)), Table2[[#This Row],[Sales]])</f>
        <v>135.02000000000001</v>
      </c>
      <c r="J947" s="4">
        <f t="shared" si="59"/>
        <v>135.02000000000001</v>
      </c>
      <c r="K947" s="1" t="s">
        <v>10</v>
      </c>
      <c r="L947" s="1">
        <v>6.74</v>
      </c>
      <c r="M947" s="10">
        <f t="shared" si="57"/>
        <v>135.02000000000001</v>
      </c>
    </row>
    <row r="948" spans="1:13" x14ac:dyDescent="0.2">
      <c r="A948" s="1">
        <v>24390</v>
      </c>
      <c r="B948" s="2">
        <v>41066</v>
      </c>
      <c r="C948" s="1" t="s">
        <v>7</v>
      </c>
      <c r="D948" s="1">
        <v>2</v>
      </c>
      <c r="E948" s="4" t="str">
        <f t="shared" si="56"/>
        <v>Small</v>
      </c>
      <c r="F948" s="4" t="str">
        <f>VLOOKUP(D948, lookup!$A$3:$B$12, 2, TRUE)</f>
        <v>Mini</v>
      </c>
      <c r="G948" s="1">
        <v>107.67</v>
      </c>
      <c r="H948" s="4" t="str">
        <f t="shared" si="58"/>
        <v>No Discount</v>
      </c>
      <c r="I948" s="4">
        <f>IFERROR((Table2[[#This Row],[Sales]]-(Table2[[#This Row],[Sales]]*H948)), Table2[[#This Row],[Sales]])</f>
        <v>107.67</v>
      </c>
      <c r="J948" s="4">
        <f t="shared" si="59"/>
        <v>107.67</v>
      </c>
      <c r="K948" s="1" t="s">
        <v>8</v>
      </c>
      <c r="L948" s="1">
        <v>6.5</v>
      </c>
      <c r="M948" s="10">
        <f t="shared" si="57"/>
        <v>107.67</v>
      </c>
    </row>
    <row r="949" spans="1:13" x14ac:dyDescent="0.2">
      <c r="A949" s="1">
        <v>50144</v>
      </c>
      <c r="B949" s="2">
        <v>41067</v>
      </c>
      <c r="C949" s="1" t="s">
        <v>12</v>
      </c>
      <c r="D949" s="1">
        <v>36</v>
      </c>
      <c r="E949" s="4" t="str">
        <f t="shared" si="56"/>
        <v>Large</v>
      </c>
      <c r="F949" s="4" t="str">
        <f>VLOOKUP(D949, lookup!$A$3:$B$12, 2, TRUE)</f>
        <v>Extra Large</v>
      </c>
      <c r="G949" s="1">
        <v>4169.93</v>
      </c>
      <c r="H949" s="4">
        <f t="shared" si="58"/>
        <v>0.01</v>
      </c>
      <c r="I949" s="4">
        <f>IFERROR((Table2[[#This Row],[Sales]]-(Table2[[#This Row],[Sales]]*H949)), Table2[[#This Row],[Sales]])</f>
        <v>4128.2307000000001</v>
      </c>
      <c r="J949" s="4">
        <f t="shared" si="59"/>
        <v>4160.8600000000006</v>
      </c>
      <c r="K949" s="1" t="s">
        <v>8</v>
      </c>
      <c r="L949" s="1">
        <v>9.07</v>
      </c>
      <c r="M949" s="10">
        <f t="shared" si="57"/>
        <v>4169.93</v>
      </c>
    </row>
    <row r="950" spans="1:13" x14ac:dyDescent="0.2">
      <c r="A950" s="1">
        <v>2054</v>
      </c>
      <c r="B950" s="2">
        <v>41067</v>
      </c>
      <c r="C950" s="1" t="s">
        <v>11</v>
      </c>
      <c r="D950" s="1">
        <v>34</v>
      </c>
      <c r="E950" s="4" t="str">
        <f t="shared" si="56"/>
        <v>Large</v>
      </c>
      <c r="F950" s="4" t="str">
        <f>VLOOKUP(D950, lookup!$A$3:$B$12, 2, TRUE)</f>
        <v>Large</v>
      </c>
      <c r="G950" s="1">
        <v>826.09</v>
      </c>
      <c r="H950" s="4">
        <f t="shared" si="58"/>
        <v>0.01</v>
      </c>
      <c r="I950" s="4">
        <f>IFERROR((Table2[[#This Row],[Sales]]-(Table2[[#This Row],[Sales]]*H950)), Table2[[#This Row],[Sales]])</f>
        <v>817.82910000000004</v>
      </c>
      <c r="J950" s="4">
        <f t="shared" si="59"/>
        <v>826.09</v>
      </c>
      <c r="K950" s="1" t="s">
        <v>10</v>
      </c>
      <c r="L950" s="1">
        <v>7.58</v>
      </c>
      <c r="M950" s="10">
        <f t="shared" si="57"/>
        <v>826.09</v>
      </c>
    </row>
    <row r="951" spans="1:13" x14ac:dyDescent="0.2">
      <c r="A951" s="1">
        <v>9505</v>
      </c>
      <c r="B951" s="2">
        <v>41067</v>
      </c>
      <c r="C951" s="1" t="s">
        <v>9</v>
      </c>
      <c r="D951" s="1">
        <v>5</v>
      </c>
      <c r="E951" s="4" t="str">
        <f t="shared" si="56"/>
        <v>Small</v>
      </c>
      <c r="F951" s="4" t="str">
        <f>VLOOKUP(D951, lookup!$A$3:$B$12, 2, TRUE)</f>
        <v>Mini</v>
      </c>
      <c r="G951" s="1">
        <v>155.38999999999999</v>
      </c>
      <c r="H951" s="4" t="str">
        <f t="shared" si="58"/>
        <v>No Discount</v>
      </c>
      <c r="I951" s="4">
        <f>IFERROR((Table2[[#This Row],[Sales]]-(Table2[[#This Row],[Sales]]*H951)), Table2[[#This Row],[Sales]])</f>
        <v>155.38999999999999</v>
      </c>
      <c r="J951" s="4">
        <f t="shared" si="59"/>
        <v>155.38999999999999</v>
      </c>
      <c r="K951" s="1" t="s">
        <v>10</v>
      </c>
      <c r="L951" s="1">
        <v>5.5</v>
      </c>
      <c r="M951" s="10">
        <f t="shared" si="57"/>
        <v>155.38999999999999</v>
      </c>
    </row>
    <row r="952" spans="1:13" x14ac:dyDescent="0.2">
      <c r="A952" s="1">
        <v>39943</v>
      </c>
      <c r="B952" s="2">
        <v>41067</v>
      </c>
      <c r="C952" s="1" t="s">
        <v>9</v>
      </c>
      <c r="D952" s="1">
        <v>16</v>
      </c>
      <c r="E952" s="4" t="str">
        <f t="shared" si="56"/>
        <v>Medium</v>
      </c>
      <c r="F952" s="4" t="str">
        <f>VLOOKUP(D952, lookup!$A$3:$B$12, 2, TRUE)</f>
        <v>Small-Medium</v>
      </c>
      <c r="G952" s="1">
        <v>28.65</v>
      </c>
      <c r="H952" s="4" t="str">
        <f t="shared" si="58"/>
        <v>No Discount</v>
      </c>
      <c r="I952" s="4">
        <f>IFERROR((Table2[[#This Row],[Sales]]-(Table2[[#This Row],[Sales]]*H952)), Table2[[#This Row],[Sales]])</f>
        <v>28.65</v>
      </c>
      <c r="J952" s="4">
        <f t="shared" si="59"/>
        <v>28.65</v>
      </c>
      <c r="K952" s="1" t="s">
        <v>10</v>
      </c>
      <c r="L952" s="1">
        <v>1.99</v>
      </c>
      <c r="M952" s="10">
        <f t="shared" si="57"/>
        <v>28.65</v>
      </c>
    </row>
    <row r="953" spans="1:13" x14ac:dyDescent="0.2">
      <c r="A953" s="1">
        <v>39943</v>
      </c>
      <c r="B953" s="2">
        <v>41067</v>
      </c>
      <c r="C953" s="1" t="s">
        <v>9</v>
      </c>
      <c r="D953" s="1">
        <v>12</v>
      </c>
      <c r="E953" s="4" t="str">
        <f t="shared" si="56"/>
        <v>Small</v>
      </c>
      <c r="F953" s="4" t="str">
        <f>VLOOKUP(D953, lookup!$A$3:$B$12, 2, TRUE)</f>
        <v>Small</v>
      </c>
      <c r="G953" s="1">
        <v>201.535</v>
      </c>
      <c r="H953" s="4" t="str">
        <f t="shared" si="58"/>
        <v>No Discount</v>
      </c>
      <c r="I953" s="4">
        <f>IFERROR((Table2[[#This Row],[Sales]]-(Table2[[#This Row],[Sales]]*H953)), Table2[[#This Row],[Sales]])</f>
        <v>201.535</v>
      </c>
      <c r="J953" s="4">
        <f t="shared" si="59"/>
        <v>201.535</v>
      </c>
      <c r="K953" s="1" t="s">
        <v>10</v>
      </c>
      <c r="L953" s="1">
        <v>3.3</v>
      </c>
      <c r="M953" s="10">
        <f t="shared" si="57"/>
        <v>201.535</v>
      </c>
    </row>
    <row r="954" spans="1:13" x14ac:dyDescent="0.2">
      <c r="A954" s="1">
        <v>21028</v>
      </c>
      <c r="B954" s="2">
        <v>41067</v>
      </c>
      <c r="C954" s="1" t="s">
        <v>12</v>
      </c>
      <c r="D954" s="1">
        <v>38</v>
      </c>
      <c r="E954" s="4" t="str">
        <f t="shared" si="56"/>
        <v>Large</v>
      </c>
      <c r="F954" s="4" t="str">
        <f>VLOOKUP(D954, lookup!$A$3:$B$12, 2, TRUE)</f>
        <v>Extra Large</v>
      </c>
      <c r="G954" s="1">
        <v>437.86</v>
      </c>
      <c r="H954" s="4">
        <f t="shared" si="58"/>
        <v>0.01</v>
      </c>
      <c r="I954" s="4">
        <f>IFERROR((Table2[[#This Row],[Sales]]-(Table2[[#This Row],[Sales]]*H954)), Table2[[#This Row],[Sales]])</f>
        <v>433.48140000000001</v>
      </c>
      <c r="J954" s="4">
        <f t="shared" si="59"/>
        <v>430.89</v>
      </c>
      <c r="K954" s="1" t="s">
        <v>10</v>
      </c>
      <c r="L954" s="1">
        <v>6.97</v>
      </c>
      <c r="M954" s="10">
        <f t="shared" si="57"/>
        <v>437.86</v>
      </c>
    </row>
    <row r="955" spans="1:13" x14ac:dyDescent="0.2">
      <c r="A955" s="1">
        <v>2054</v>
      </c>
      <c r="B955" s="2">
        <v>41067</v>
      </c>
      <c r="C955" s="1" t="s">
        <v>11</v>
      </c>
      <c r="D955" s="1">
        <v>1</v>
      </c>
      <c r="E955" s="4" t="str">
        <f t="shared" si="56"/>
        <v>Small</v>
      </c>
      <c r="F955" s="4" t="str">
        <f>VLOOKUP(D955, lookup!$A$3:$B$12, 2, TRUE)</f>
        <v>Mini</v>
      </c>
      <c r="G955" s="1">
        <v>343.78</v>
      </c>
      <c r="H955" s="4" t="str">
        <f t="shared" si="58"/>
        <v>No Discount</v>
      </c>
      <c r="I955" s="4">
        <f>IFERROR((Table2[[#This Row],[Sales]]-(Table2[[#This Row],[Sales]]*H955)), Table2[[#This Row],[Sales]])</f>
        <v>343.78</v>
      </c>
      <c r="J955" s="4">
        <f t="shared" si="59"/>
        <v>343.78</v>
      </c>
      <c r="K955" s="1" t="s">
        <v>10</v>
      </c>
      <c r="L955" s="1">
        <v>19.989999999999998</v>
      </c>
      <c r="M955" s="10">
        <f t="shared" si="57"/>
        <v>343.78</v>
      </c>
    </row>
    <row r="956" spans="1:13" x14ac:dyDescent="0.2">
      <c r="A956" s="1">
        <v>9505</v>
      </c>
      <c r="B956" s="2">
        <v>41067</v>
      </c>
      <c r="C956" s="1" t="s">
        <v>9</v>
      </c>
      <c r="D956" s="1">
        <v>2</v>
      </c>
      <c r="E956" s="4" t="str">
        <f t="shared" si="56"/>
        <v>Small</v>
      </c>
      <c r="F956" s="4" t="str">
        <f>VLOOKUP(D956, lookup!$A$3:$B$12, 2, TRUE)</f>
        <v>Mini</v>
      </c>
      <c r="G956" s="1">
        <v>316.52</v>
      </c>
      <c r="H956" s="4" t="str">
        <f t="shared" si="58"/>
        <v>No Discount</v>
      </c>
      <c r="I956" s="4">
        <f>IFERROR((Table2[[#This Row],[Sales]]-(Table2[[#This Row],[Sales]]*H956)), Table2[[#This Row],[Sales]])</f>
        <v>316.52</v>
      </c>
      <c r="J956" s="4">
        <f t="shared" si="59"/>
        <v>316.52</v>
      </c>
      <c r="K956" s="1" t="s">
        <v>10</v>
      </c>
      <c r="L956" s="1">
        <v>4</v>
      </c>
      <c r="M956" s="10">
        <f t="shared" si="57"/>
        <v>316.52</v>
      </c>
    </row>
    <row r="957" spans="1:13" x14ac:dyDescent="0.2">
      <c r="A957" s="1">
        <v>35012</v>
      </c>
      <c r="B957" s="2">
        <v>41068</v>
      </c>
      <c r="C957" s="1" t="s">
        <v>14</v>
      </c>
      <c r="D957" s="1">
        <v>11</v>
      </c>
      <c r="E957" s="4" t="str">
        <f t="shared" si="56"/>
        <v>Small</v>
      </c>
      <c r="F957" s="4" t="str">
        <f>VLOOKUP(D957, lookup!$A$3:$B$12, 2, TRUE)</f>
        <v>Small</v>
      </c>
      <c r="G957" s="1">
        <v>1770.2014999999999</v>
      </c>
      <c r="H957" s="4" t="str">
        <f t="shared" si="58"/>
        <v>No Discount</v>
      </c>
      <c r="I957" s="4">
        <f>IFERROR((Table2[[#This Row],[Sales]]-(Table2[[#This Row],[Sales]]*H957)), Table2[[#This Row],[Sales]])</f>
        <v>1770.2014999999999</v>
      </c>
      <c r="J957" s="4">
        <f t="shared" si="59"/>
        <v>1770.2014999999999</v>
      </c>
      <c r="K957" s="1" t="s">
        <v>10</v>
      </c>
      <c r="L957" s="1">
        <v>4.2</v>
      </c>
      <c r="M957" s="10">
        <f t="shared" si="57"/>
        <v>1770.2014999999999</v>
      </c>
    </row>
    <row r="958" spans="1:13" x14ac:dyDescent="0.2">
      <c r="A958" s="1">
        <v>39686</v>
      </c>
      <c r="B958" s="2">
        <v>41068</v>
      </c>
      <c r="C958" s="1" t="s">
        <v>11</v>
      </c>
      <c r="D958" s="1">
        <v>2</v>
      </c>
      <c r="E958" s="4" t="str">
        <f t="shared" si="56"/>
        <v>Small</v>
      </c>
      <c r="F958" s="4" t="str">
        <f>VLOOKUP(D958, lookup!$A$3:$B$12, 2, TRUE)</f>
        <v>Mini</v>
      </c>
      <c r="G958" s="1">
        <v>738.8</v>
      </c>
      <c r="H958" s="4" t="str">
        <f t="shared" si="58"/>
        <v>No Discount</v>
      </c>
      <c r="I958" s="4">
        <f>IFERROR((Table2[[#This Row],[Sales]]-(Table2[[#This Row],[Sales]]*H958)), Table2[[#This Row],[Sales]])</f>
        <v>738.8</v>
      </c>
      <c r="J958" s="4">
        <f t="shared" si="59"/>
        <v>738.8</v>
      </c>
      <c r="K958" s="1" t="s">
        <v>13</v>
      </c>
      <c r="L958" s="1">
        <v>91.05</v>
      </c>
      <c r="M958" s="10">
        <f t="shared" si="57"/>
        <v>738.8</v>
      </c>
    </row>
    <row r="959" spans="1:13" x14ac:dyDescent="0.2">
      <c r="A959" s="1">
        <v>868</v>
      </c>
      <c r="B959" s="2">
        <v>41068</v>
      </c>
      <c r="C959" s="1" t="s">
        <v>11</v>
      </c>
      <c r="D959" s="1">
        <v>31</v>
      </c>
      <c r="E959" s="4" t="str">
        <f t="shared" si="56"/>
        <v>Large</v>
      </c>
      <c r="F959" s="4" t="str">
        <f>VLOOKUP(D959, lookup!$A$3:$B$12, 2, TRUE)</f>
        <v>Large</v>
      </c>
      <c r="G959" s="1">
        <v>1474.33</v>
      </c>
      <c r="H959" s="4">
        <f t="shared" si="58"/>
        <v>0.01</v>
      </c>
      <c r="I959" s="4">
        <f>IFERROR((Table2[[#This Row],[Sales]]-(Table2[[#This Row],[Sales]]*H959)), Table2[[#This Row],[Sales]])</f>
        <v>1459.5866999999998</v>
      </c>
      <c r="J959" s="4">
        <f t="shared" si="59"/>
        <v>1474.33</v>
      </c>
      <c r="K959" s="1" t="s">
        <v>10</v>
      </c>
      <c r="L959" s="1">
        <v>3.61</v>
      </c>
      <c r="M959" s="10">
        <f t="shared" si="57"/>
        <v>1474.33</v>
      </c>
    </row>
    <row r="960" spans="1:13" x14ac:dyDescent="0.2">
      <c r="A960" s="1">
        <v>55431</v>
      </c>
      <c r="B960" s="2">
        <v>41068</v>
      </c>
      <c r="C960" s="1" t="s">
        <v>11</v>
      </c>
      <c r="D960" s="1">
        <v>13</v>
      </c>
      <c r="E960" s="4" t="str">
        <f t="shared" si="56"/>
        <v>Small</v>
      </c>
      <c r="F960" s="4" t="str">
        <f>VLOOKUP(D960, lookup!$A$3:$B$12, 2, TRUE)</f>
        <v>Small</v>
      </c>
      <c r="G960" s="1">
        <v>3723.99</v>
      </c>
      <c r="H960" s="4" t="str">
        <f t="shared" si="58"/>
        <v>No Discount</v>
      </c>
      <c r="I960" s="4">
        <f>IFERROR((Table2[[#This Row],[Sales]]-(Table2[[#This Row],[Sales]]*H960)), Table2[[#This Row],[Sales]])</f>
        <v>3723.99</v>
      </c>
      <c r="J960" s="4">
        <f t="shared" si="59"/>
        <v>3723.99</v>
      </c>
      <c r="K960" s="1" t="s">
        <v>10</v>
      </c>
      <c r="L960" s="1">
        <v>19.989999999999998</v>
      </c>
      <c r="M960" s="10">
        <f t="shared" si="57"/>
        <v>3723.99</v>
      </c>
    </row>
    <row r="961" spans="1:13" x14ac:dyDescent="0.2">
      <c r="A961" s="1">
        <v>35012</v>
      </c>
      <c r="B961" s="2">
        <v>41068</v>
      </c>
      <c r="C961" s="1" t="s">
        <v>14</v>
      </c>
      <c r="D961" s="1">
        <v>10</v>
      </c>
      <c r="E961" s="4" t="str">
        <f t="shared" si="56"/>
        <v>Small</v>
      </c>
      <c r="F961" s="4" t="str">
        <f>VLOOKUP(D961, lookup!$A$3:$B$12, 2, TRUE)</f>
        <v>Extra Small</v>
      </c>
      <c r="G961" s="1">
        <v>126.79</v>
      </c>
      <c r="H961" s="4" t="str">
        <f t="shared" si="58"/>
        <v>No Discount</v>
      </c>
      <c r="I961" s="4">
        <f>IFERROR((Table2[[#This Row],[Sales]]-(Table2[[#This Row],[Sales]]*H961)), Table2[[#This Row],[Sales]])</f>
        <v>126.79</v>
      </c>
      <c r="J961" s="4">
        <f t="shared" si="59"/>
        <v>126.79</v>
      </c>
      <c r="K961" s="1" t="s">
        <v>10</v>
      </c>
      <c r="L961" s="1">
        <v>4.9800000000000004</v>
      </c>
      <c r="M961" s="10">
        <f t="shared" si="57"/>
        <v>126.79</v>
      </c>
    </row>
    <row r="962" spans="1:13" x14ac:dyDescent="0.2">
      <c r="A962" s="1">
        <v>55431</v>
      </c>
      <c r="B962" s="2">
        <v>41068</v>
      </c>
      <c r="C962" s="1" t="s">
        <v>11</v>
      </c>
      <c r="D962" s="1">
        <v>39</v>
      </c>
      <c r="E962" s="4" t="str">
        <f t="shared" ref="E962:E1025" si="60">IF(D962&gt;=30, "Large", IF(D962&lt;=15, "Small","Medium"))</f>
        <v>Large</v>
      </c>
      <c r="F962" s="4" t="str">
        <f>VLOOKUP(D962, lookup!$A$3:$B$12, 2, TRUE)</f>
        <v>Extra Large</v>
      </c>
      <c r="G962" s="1">
        <v>61.94</v>
      </c>
      <c r="H962" s="4">
        <f t="shared" si="58"/>
        <v>0.01</v>
      </c>
      <c r="I962" s="4">
        <f>IFERROR((Table2[[#This Row],[Sales]]-(Table2[[#This Row],[Sales]]*H962)), Table2[[#This Row],[Sales]])</f>
        <v>61.320599999999999</v>
      </c>
      <c r="J962" s="4">
        <f t="shared" si="59"/>
        <v>60.65</v>
      </c>
      <c r="K962" s="1" t="s">
        <v>10</v>
      </c>
      <c r="L962" s="1">
        <v>1.29</v>
      </c>
      <c r="M962" s="10">
        <f t="shared" ref="M962:M1025" si="61">IF(K962="Delivery Truck", J962, G962)</f>
        <v>61.94</v>
      </c>
    </row>
    <row r="963" spans="1:13" x14ac:dyDescent="0.2">
      <c r="A963" s="1">
        <v>39686</v>
      </c>
      <c r="B963" s="2">
        <v>41068</v>
      </c>
      <c r="C963" s="1" t="s">
        <v>11</v>
      </c>
      <c r="D963" s="1">
        <v>48</v>
      </c>
      <c r="E963" s="4" t="str">
        <f t="shared" si="60"/>
        <v>Large</v>
      </c>
      <c r="F963" s="4" t="str">
        <f>VLOOKUP(D963, lookup!$A$3:$B$12, 2, TRUE)</f>
        <v>XXX Large</v>
      </c>
      <c r="G963" s="1">
        <v>2750.7105000000001</v>
      </c>
      <c r="H963" s="4">
        <f t="shared" ref="H963:H1026" si="62">IF(OR(F963="Large",F963="Extra Large",F963="XX Large",F963="XXX Large"), 0.01, "No Discount")</f>
        <v>0.01</v>
      </c>
      <c r="I963" s="4">
        <f>IFERROR((Table2[[#This Row],[Sales]]-(Table2[[#This Row],[Sales]]*H963)), Table2[[#This Row],[Sales]])</f>
        <v>2723.203395</v>
      </c>
      <c r="J963" s="4">
        <f t="shared" ref="J963:J1026" si="63">IF(OR(F963="XX Large", F963="XXX Large", F963="Extra Large"), G963-L963, G963)</f>
        <v>2745.4504999999999</v>
      </c>
      <c r="K963" s="1" t="s">
        <v>10</v>
      </c>
      <c r="L963" s="1">
        <v>5.26</v>
      </c>
      <c r="M963" s="10">
        <f t="shared" si="61"/>
        <v>2750.7105000000001</v>
      </c>
    </row>
    <row r="964" spans="1:13" x14ac:dyDescent="0.2">
      <c r="A964" s="1">
        <v>868</v>
      </c>
      <c r="B964" s="2">
        <v>41068</v>
      </c>
      <c r="C964" s="1" t="s">
        <v>11</v>
      </c>
      <c r="D964" s="1">
        <v>32</v>
      </c>
      <c r="E964" s="4" t="str">
        <f t="shared" si="60"/>
        <v>Large</v>
      </c>
      <c r="F964" s="4" t="str">
        <f>VLOOKUP(D964, lookup!$A$3:$B$12, 2, TRUE)</f>
        <v>Large</v>
      </c>
      <c r="G964" s="1">
        <v>716.84</v>
      </c>
      <c r="H964" s="4">
        <f t="shared" si="62"/>
        <v>0.01</v>
      </c>
      <c r="I964" s="4">
        <f>IFERROR((Table2[[#This Row],[Sales]]-(Table2[[#This Row],[Sales]]*H964)), Table2[[#This Row],[Sales]])</f>
        <v>709.67160000000001</v>
      </c>
      <c r="J964" s="4">
        <f t="shared" si="63"/>
        <v>716.84</v>
      </c>
      <c r="K964" s="1" t="s">
        <v>10</v>
      </c>
      <c r="L964" s="1">
        <v>5.94</v>
      </c>
      <c r="M964" s="10">
        <f t="shared" si="61"/>
        <v>716.84</v>
      </c>
    </row>
    <row r="965" spans="1:13" x14ac:dyDescent="0.2">
      <c r="A965" s="1">
        <v>29856</v>
      </c>
      <c r="B965" s="2">
        <v>41068</v>
      </c>
      <c r="C965" s="1" t="s">
        <v>14</v>
      </c>
      <c r="D965" s="1">
        <v>24</v>
      </c>
      <c r="E965" s="4" t="str">
        <f t="shared" si="60"/>
        <v>Medium</v>
      </c>
      <c r="F965" s="4" t="str">
        <f>VLOOKUP(D965, lookup!$A$3:$B$12, 2, TRUE)</f>
        <v>Medium</v>
      </c>
      <c r="G965" s="1">
        <v>115.54</v>
      </c>
      <c r="H965" s="4" t="str">
        <f t="shared" si="62"/>
        <v>No Discount</v>
      </c>
      <c r="I965" s="4">
        <f>IFERROR((Table2[[#This Row],[Sales]]-(Table2[[#This Row],[Sales]]*H965)), Table2[[#This Row],[Sales]])</f>
        <v>115.54</v>
      </c>
      <c r="J965" s="4">
        <f t="shared" si="63"/>
        <v>115.54</v>
      </c>
      <c r="K965" s="1" t="s">
        <v>10</v>
      </c>
      <c r="L965" s="1">
        <v>0.8</v>
      </c>
      <c r="M965" s="10">
        <f t="shared" si="61"/>
        <v>115.54</v>
      </c>
    </row>
    <row r="966" spans="1:13" x14ac:dyDescent="0.2">
      <c r="A966" s="1">
        <v>19874</v>
      </c>
      <c r="B966" s="2">
        <v>41068</v>
      </c>
      <c r="C966" s="1" t="s">
        <v>9</v>
      </c>
      <c r="D966" s="1">
        <v>31</v>
      </c>
      <c r="E966" s="4" t="str">
        <f t="shared" si="60"/>
        <v>Large</v>
      </c>
      <c r="F966" s="4" t="str">
        <f>VLOOKUP(D966, lookup!$A$3:$B$12, 2, TRUE)</f>
        <v>Large</v>
      </c>
      <c r="G966" s="1">
        <v>310.45999999999998</v>
      </c>
      <c r="H966" s="4">
        <f t="shared" si="62"/>
        <v>0.01</v>
      </c>
      <c r="I966" s="4">
        <f>IFERROR((Table2[[#This Row],[Sales]]-(Table2[[#This Row],[Sales]]*H966)), Table2[[#This Row],[Sales]])</f>
        <v>307.35539999999997</v>
      </c>
      <c r="J966" s="4">
        <f t="shared" si="63"/>
        <v>310.45999999999998</v>
      </c>
      <c r="K966" s="1" t="s">
        <v>10</v>
      </c>
      <c r="L966" s="1">
        <v>9.4499999999999993</v>
      </c>
      <c r="M966" s="10">
        <f t="shared" si="61"/>
        <v>310.45999999999998</v>
      </c>
    </row>
    <row r="967" spans="1:13" x14ac:dyDescent="0.2">
      <c r="A967" s="1">
        <v>45664</v>
      </c>
      <c r="B967" s="2">
        <v>41069</v>
      </c>
      <c r="C967" s="1" t="s">
        <v>11</v>
      </c>
      <c r="D967" s="1">
        <v>24</v>
      </c>
      <c r="E967" s="4" t="str">
        <f t="shared" si="60"/>
        <v>Medium</v>
      </c>
      <c r="F967" s="4" t="str">
        <f>VLOOKUP(D967, lookup!$A$3:$B$12, 2, TRUE)</f>
        <v>Medium</v>
      </c>
      <c r="G967" s="1">
        <v>473.03</v>
      </c>
      <c r="H967" s="4" t="str">
        <f t="shared" si="62"/>
        <v>No Discount</v>
      </c>
      <c r="I967" s="4">
        <f>IFERROR((Table2[[#This Row],[Sales]]-(Table2[[#This Row],[Sales]]*H967)), Table2[[#This Row],[Sales]])</f>
        <v>473.03</v>
      </c>
      <c r="J967" s="4">
        <f t="shared" si="63"/>
        <v>473.03</v>
      </c>
      <c r="K967" s="1" t="s">
        <v>10</v>
      </c>
      <c r="L967" s="1">
        <v>10.49</v>
      </c>
      <c r="M967" s="10">
        <f t="shared" si="61"/>
        <v>473.03</v>
      </c>
    </row>
    <row r="968" spans="1:13" x14ac:dyDescent="0.2">
      <c r="A968" s="1">
        <v>39938</v>
      </c>
      <c r="B968" s="2">
        <v>41070</v>
      </c>
      <c r="C968" s="1" t="s">
        <v>9</v>
      </c>
      <c r="D968" s="1">
        <v>5</v>
      </c>
      <c r="E968" s="4" t="str">
        <f t="shared" si="60"/>
        <v>Small</v>
      </c>
      <c r="F968" s="4" t="str">
        <f>VLOOKUP(D968, lookup!$A$3:$B$12, 2, TRUE)</f>
        <v>Mini</v>
      </c>
      <c r="G968" s="1">
        <v>169.27</v>
      </c>
      <c r="H968" s="4" t="str">
        <f t="shared" si="62"/>
        <v>No Discount</v>
      </c>
      <c r="I968" s="4">
        <f>IFERROR((Table2[[#This Row],[Sales]]-(Table2[[#This Row],[Sales]]*H968)), Table2[[#This Row],[Sales]])</f>
        <v>169.27</v>
      </c>
      <c r="J968" s="4">
        <f t="shared" si="63"/>
        <v>169.27</v>
      </c>
      <c r="K968" s="1" t="s">
        <v>10</v>
      </c>
      <c r="L968" s="1">
        <v>8.99</v>
      </c>
      <c r="M968" s="10">
        <f t="shared" si="61"/>
        <v>169.27</v>
      </c>
    </row>
    <row r="969" spans="1:13" x14ac:dyDescent="0.2">
      <c r="A969" s="1">
        <v>43874</v>
      </c>
      <c r="B969" s="2">
        <v>41070</v>
      </c>
      <c r="C969" s="1" t="s">
        <v>9</v>
      </c>
      <c r="D969" s="1">
        <v>46</v>
      </c>
      <c r="E969" s="4" t="str">
        <f t="shared" si="60"/>
        <v>Large</v>
      </c>
      <c r="F969" s="4" t="str">
        <f>VLOOKUP(D969, lookup!$A$3:$B$12, 2, TRUE)</f>
        <v>XXX Large</v>
      </c>
      <c r="G969" s="1">
        <v>153.28</v>
      </c>
      <c r="H969" s="4">
        <f t="shared" si="62"/>
        <v>0.01</v>
      </c>
      <c r="I969" s="4">
        <f>IFERROR((Table2[[#This Row],[Sales]]-(Table2[[#This Row],[Sales]]*H969)), Table2[[#This Row],[Sales]])</f>
        <v>151.74719999999999</v>
      </c>
      <c r="J969" s="4">
        <f t="shared" si="63"/>
        <v>148.28</v>
      </c>
      <c r="K969" s="1" t="s">
        <v>10</v>
      </c>
      <c r="L969" s="1">
        <v>5</v>
      </c>
      <c r="M969" s="10">
        <f t="shared" si="61"/>
        <v>153.28</v>
      </c>
    </row>
    <row r="970" spans="1:13" x14ac:dyDescent="0.2">
      <c r="A970" s="1">
        <v>42887</v>
      </c>
      <c r="B970" s="2">
        <v>41070</v>
      </c>
      <c r="C970" s="1" t="s">
        <v>14</v>
      </c>
      <c r="D970" s="1">
        <v>11</v>
      </c>
      <c r="E970" s="4" t="str">
        <f t="shared" si="60"/>
        <v>Small</v>
      </c>
      <c r="F970" s="4" t="str">
        <f>VLOOKUP(D970, lookup!$A$3:$B$12, 2, TRUE)</f>
        <v>Small</v>
      </c>
      <c r="G970" s="1">
        <v>234.76</v>
      </c>
      <c r="H970" s="4" t="str">
        <f t="shared" si="62"/>
        <v>No Discount</v>
      </c>
      <c r="I970" s="4">
        <f>IFERROR((Table2[[#This Row],[Sales]]-(Table2[[#This Row],[Sales]]*H970)), Table2[[#This Row],[Sales]])</f>
        <v>234.76</v>
      </c>
      <c r="J970" s="4">
        <f t="shared" si="63"/>
        <v>234.76</v>
      </c>
      <c r="K970" s="1" t="s">
        <v>10</v>
      </c>
      <c r="L970" s="1">
        <v>8.99</v>
      </c>
      <c r="M970" s="10">
        <f t="shared" si="61"/>
        <v>234.76</v>
      </c>
    </row>
    <row r="971" spans="1:13" x14ac:dyDescent="0.2">
      <c r="A971" s="1">
        <v>42887</v>
      </c>
      <c r="B971" s="2">
        <v>41070</v>
      </c>
      <c r="C971" s="1" t="s">
        <v>14</v>
      </c>
      <c r="D971" s="1">
        <v>3</v>
      </c>
      <c r="E971" s="4" t="str">
        <f t="shared" si="60"/>
        <v>Small</v>
      </c>
      <c r="F971" s="4" t="str">
        <f>VLOOKUP(D971, lookup!$A$3:$B$12, 2, TRUE)</f>
        <v>Mini</v>
      </c>
      <c r="G971" s="1">
        <v>35.68</v>
      </c>
      <c r="H971" s="4" t="str">
        <f t="shared" si="62"/>
        <v>No Discount</v>
      </c>
      <c r="I971" s="4">
        <f>IFERROR((Table2[[#This Row],[Sales]]-(Table2[[#This Row],[Sales]]*H971)), Table2[[#This Row],[Sales]])</f>
        <v>35.68</v>
      </c>
      <c r="J971" s="4">
        <f t="shared" si="63"/>
        <v>35.68</v>
      </c>
      <c r="K971" s="1" t="s">
        <v>10</v>
      </c>
      <c r="L971" s="1">
        <v>5.76</v>
      </c>
      <c r="M971" s="10">
        <f t="shared" si="61"/>
        <v>35.68</v>
      </c>
    </row>
    <row r="972" spans="1:13" x14ac:dyDescent="0.2">
      <c r="A972" s="1">
        <v>42887</v>
      </c>
      <c r="B972" s="2">
        <v>41070</v>
      </c>
      <c r="C972" s="1" t="s">
        <v>14</v>
      </c>
      <c r="D972" s="1">
        <v>3</v>
      </c>
      <c r="E972" s="4" t="str">
        <f t="shared" si="60"/>
        <v>Small</v>
      </c>
      <c r="F972" s="4" t="str">
        <f>VLOOKUP(D972, lookup!$A$3:$B$12, 2, TRUE)</f>
        <v>Mini</v>
      </c>
      <c r="G972" s="1">
        <v>498.49</v>
      </c>
      <c r="H972" s="4" t="str">
        <f t="shared" si="62"/>
        <v>No Discount</v>
      </c>
      <c r="I972" s="4">
        <f>IFERROR((Table2[[#This Row],[Sales]]-(Table2[[#This Row],[Sales]]*H972)), Table2[[#This Row],[Sales]])</f>
        <v>498.49</v>
      </c>
      <c r="J972" s="4">
        <f t="shared" si="63"/>
        <v>498.49</v>
      </c>
      <c r="K972" s="1" t="s">
        <v>13</v>
      </c>
      <c r="L972" s="1">
        <v>51.92</v>
      </c>
      <c r="M972" s="10">
        <f t="shared" si="61"/>
        <v>498.49</v>
      </c>
    </row>
    <row r="973" spans="1:13" x14ac:dyDescent="0.2">
      <c r="A973" s="1">
        <v>38851</v>
      </c>
      <c r="B973" s="2">
        <v>41070</v>
      </c>
      <c r="C973" s="1" t="s">
        <v>12</v>
      </c>
      <c r="D973" s="1">
        <v>1</v>
      </c>
      <c r="E973" s="4" t="str">
        <f t="shared" si="60"/>
        <v>Small</v>
      </c>
      <c r="F973" s="4" t="str">
        <f>VLOOKUP(D973, lookup!$A$3:$B$12, 2, TRUE)</f>
        <v>Mini</v>
      </c>
      <c r="G973" s="1">
        <v>8.49</v>
      </c>
      <c r="H973" s="4" t="str">
        <f t="shared" si="62"/>
        <v>No Discount</v>
      </c>
      <c r="I973" s="4">
        <f>IFERROR((Table2[[#This Row],[Sales]]-(Table2[[#This Row],[Sales]]*H973)), Table2[[#This Row],[Sales]])</f>
        <v>8.49</v>
      </c>
      <c r="J973" s="4">
        <f t="shared" si="63"/>
        <v>8.49</v>
      </c>
      <c r="K973" s="1" t="s">
        <v>10</v>
      </c>
      <c r="L973" s="1">
        <v>4.6900000000000004</v>
      </c>
      <c r="M973" s="10">
        <f t="shared" si="61"/>
        <v>8.49</v>
      </c>
    </row>
    <row r="974" spans="1:13" x14ac:dyDescent="0.2">
      <c r="A974" s="1">
        <v>50977</v>
      </c>
      <c r="B974" s="2">
        <v>41071</v>
      </c>
      <c r="C974" s="1" t="s">
        <v>7</v>
      </c>
      <c r="D974" s="1">
        <v>1</v>
      </c>
      <c r="E974" s="4" t="str">
        <f t="shared" si="60"/>
        <v>Small</v>
      </c>
      <c r="F974" s="4" t="str">
        <f>VLOOKUP(D974, lookup!$A$3:$B$12, 2, TRUE)</f>
        <v>Mini</v>
      </c>
      <c r="G974" s="1">
        <v>34.090000000000003</v>
      </c>
      <c r="H974" s="4" t="str">
        <f t="shared" si="62"/>
        <v>No Discount</v>
      </c>
      <c r="I974" s="4">
        <f>IFERROR((Table2[[#This Row],[Sales]]-(Table2[[#This Row],[Sales]]*H974)), Table2[[#This Row],[Sales]])</f>
        <v>34.090000000000003</v>
      </c>
      <c r="J974" s="4">
        <f t="shared" si="63"/>
        <v>34.090000000000003</v>
      </c>
      <c r="K974" s="1" t="s">
        <v>8</v>
      </c>
      <c r="L974" s="1">
        <v>9.0299999999999994</v>
      </c>
      <c r="M974" s="10">
        <f t="shared" si="61"/>
        <v>34.090000000000003</v>
      </c>
    </row>
    <row r="975" spans="1:13" x14ac:dyDescent="0.2">
      <c r="A975" s="1">
        <v>58658</v>
      </c>
      <c r="B975" s="2">
        <v>41071</v>
      </c>
      <c r="C975" s="1" t="s">
        <v>14</v>
      </c>
      <c r="D975" s="1">
        <v>46</v>
      </c>
      <c r="E975" s="4" t="str">
        <f t="shared" si="60"/>
        <v>Large</v>
      </c>
      <c r="F975" s="4" t="str">
        <f>VLOOKUP(D975, lookup!$A$3:$B$12, 2, TRUE)</f>
        <v>XXX Large</v>
      </c>
      <c r="G975" s="1">
        <v>760.80100000000004</v>
      </c>
      <c r="H975" s="4">
        <f t="shared" si="62"/>
        <v>0.01</v>
      </c>
      <c r="I975" s="4">
        <f>IFERROR((Table2[[#This Row],[Sales]]-(Table2[[#This Row],[Sales]]*H975)), Table2[[#This Row],[Sales]])</f>
        <v>753.19299000000001</v>
      </c>
      <c r="J975" s="4">
        <f t="shared" si="63"/>
        <v>759.81100000000004</v>
      </c>
      <c r="K975" s="1" t="s">
        <v>10</v>
      </c>
      <c r="L975" s="1">
        <v>0.99</v>
      </c>
      <c r="M975" s="10">
        <f t="shared" si="61"/>
        <v>760.80100000000004</v>
      </c>
    </row>
    <row r="976" spans="1:13" x14ac:dyDescent="0.2">
      <c r="A976" s="1">
        <v>43460</v>
      </c>
      <c r="B976" s="2">
        <v>41071</v>
      </c>
      <c r="C976" s="1" t="s">
        <v>14</v>
      </c>
      <c r="D976" s="1">
        <v>2</v>
      </c>
      <c r="E976" s="4" t="str">
        <f t="shared" si="60"/>
        <v>Small</v>
      </c>
      <c r="F976" s="4" t="str">
        <f>VLOOKUP(D976, lookup!$A$3:$B$12, 2, TRUE)</f>
        <v>Mini</v>
      </c>
      <c r="G976" s="1">
        <v>25.09</v>
      </c>
      <c r="H976" s="4" t="str">
        <f t="shared" si="62"/>
        <v>No Discount</v>
      </c>
      <c r="I976" s="4">
        <f>IFERROR((Table2[[#This Row],[Sales]]-(Table2[[#This Row],[Sales]]*H976)), Table2[[#This Row],[Sales]])</f>
        <v>25.09</v>
      </c>
      <c r="J976" s="4">
        <f t="shared" si="63"/>
        <v>25.09</v>
      </c>
      <c r="K976" s="1" t="s">
        <v>10</v>
      </c>
      <c r="L976" s="1">
        <v>8.94</v>
      </c>
      <c r="M976" s="10">
        <f t="shared" si="61"/>
        <v>25.09</v>
      </c>
    </row>
    <row r="977" spans="1:13" x14ac:dyDescent="0.2">
      <c r="A977" s="1">
        <v>58658</v>
      </c>
      <c r="B977" s="2">
        <v>41071</v>
      </c>
      <c r="C977" s="1" t="s">
        <v>14</v>
      </c>
      <c r="D977" s="1">
        <v>7</v>
      </c>
      <c r="E977" s="4" t="str">
        <f t="shared" si="60"/>
        <v>Small</v>
      </c>
      <c r="F977" s="4" t="str">
        <f>VLOOKUP(D977, lookup!$A$3:$B$12, 2, TRUE)</f>
        <v>Extra Small</v>
      </c>
      <c r="G977" s="1">
        <v>883.23</v>
      </c>
      <c r="H977" s="4" t="str">
        <f t="shared" si="62"/>
        <v>No Discount</v>
      </c>
      <c r="I977" s="4">
        <f>IFERROR((Table2[[#This Row],[Sales]]-(Table2[[#This Row],[Sales]]*H977)), Table2[[#This Row],[Sales]])</f>
        <v>883.23</v>
      </c>
      <c r="J977" s="4">
        <f t="shared" si="63"/>
        <v>883.23</v>
      </c>
      <c r="K977" s="1" t="s">
        <v>13</v>
      </c>
      <c r="L977" s="1">
        <v>58.64</v>
      </c>
      <c r="M977" s="10">
        <f t="shared" si="61"/>
        <v>883.23</v>
      </c>
    </row>
    <row r="978" spans="1:13" x14ac:dyDescent="0.2">
      <c r="A978" s="1">
        <v>58658</v>
      </c>
      <c r="B978" s="2">
        <v>41071</v>
      </c>
      <c r="C978" s="1" t="s">
        <v>14</v>
      </c>
      <c r="D978" s="1">
        <v>41</v>
      </c>
      <c r="E978" s="4" t="str">
        <f t="shared" si="60"/>
        <v>Large</v>
      </c>
      <c r="F978" s="4" t="str">
        <f>VLOOKUP(D978, lookup!$A$3:$B$12, 2, TRUE)</f>
        <v>XX Large</v>
      </c>
      <c r="G978" s="1">
        <v>917.25</v>
      </c>
      <c r="H978" s="4">
        <f t="shared" si="62"/>
        <v>0.01</v>
      </c>
      <c r="I978" s="4">
        <f>IFERROR((Table2[[#This Row],[Sales]]-(Table2[[#This Row],[Sales]]*H978)), Table2[[#This Row],[Sales]])</f>
        <v>908.07749999999999</v>
      </c>
      <c r="J978" s="4">
        <f t="shared" si="63"/>
        <v>910.75</v>
      </c>
      <c r="K978" s="1" t="s">
        <v>10</v>
      </c>
      <c r="L978" s="1">
        <v>6.5</v>
      </c>
      <c r="M978" s="10">
        <f t="shared" si="61"/>
        <v>917.25</v>
      </c>
    </row>
    <row r="979" spans="1:13" x14ac:dyDescent="0.2">
      <c r="A979" s="1">
        <v>44839</v>
      </c>
      <c r="B979" s="2">
        <v>41071</v>
      </c>
      <c r="C979" s="1" t="s">
        <v>12</v>
      </c>
      <c r="D979" s="1">
        <v>27</v>
      </c>
      <c r="E979" s="4" t="str">
        <f t="shared" si="60"/>
        <v>Medium</v>
      </c>
      <c r="F979" s="4" t="str">
        <f>VLOOKUP(D979, lookup!$A$3:$B$12, 2, TRUE)</f>
        <v>Medium-Large</v>
      </c>
      <c r="G979" s="1">
        <v>899.97</v>
      </c>
      <c r="H979" s="4" t="str">
        <f t="shared" si="62"/>
        <v>No Discount</v>
      </c>
      <c r="I979" s="4">
        <f>IFERROR((Table2[[#This Row],[Sales]]-(Table2[[#This Row],[Sales]]*H979)), Table2[[#This Row],[Sales]])</f>
        <v>899.97</v>
      </c>
      <c r="J979" s="4">
        <f t="shared" si="63"/>
        <v>899.97</v>
      </c>
      <c r="K979" s="1" t="s">
        <v>8</v>
      </c>
      <c r="L979" s="1">
        <v>19.989999999999998</v>
      </c>
      <c r="M979" s="10">
        <f t="shared" si="61"/>
        <v>899.97</v>
      </c>
    </row>
    <row r="980" spans="1:13" x14ac:dyDescent="0.2">
      <c r="A980" s="1">
        <v>28901</v>
      </c>
      <c r="B980" s="2">
        <v>41071</v>
      </c>
      <c r="C980" s="1" t="s">
        <v>9</v>
      </c>
      <c r="D980" s="1">
        <v>23</v>
      </c>
      <c r="E980" s="4" t="str">
        <f t="shared" si="60"/>
        <v>Medium</v>
      </c>
      <c r="F980" s="4" t="str">
        <f>VLOOKUP(D980, lookup!$A$3:$B$12, 2, TRUE)</f>
        <v>Medium</v>
      </c>
      <c r="G980" s="1">
        <v>871.32</v>
      </c>
      <c r="H980" s="4" t="str">
        <f t="shared" si="62"/>
        <v>No Discount</v>
      </c>
      <c r="I980" s="4">
        <f>IFERROR((Table2[[#This Row],[Sales]]-(Table2[[#This Row],[Sales]]*H980)), Table2[[#This Row],[Sales]])</f>
        <v>871.32</v>
      </c>
      <c r="J980" s="4">
        <f t="shared" si="63"/>
        <v>871.32</v>
      </c>
      <c r="K980" s="1" t="s">
        <v>10</v>
      </c>
      <c r="L980" s="1">
        <v>5.86</v>
      </c>
      <c r="M980" s="10">
        <f t="shared" si="61"/>
        <v>871.32</v>
      </c>
    </row>
    <row r="981" spans="1:13" x14ac:dyDescent="0.2">
      <c r="A981" s="1">
        <v>12551</v>
      </c>
      <c r="B981" s="2">
        <v>41071</v>
      </c>
      <c r="C981" s="1" t="s">
        <v>7</v>
      </c>
      <c r="D981" s="1">
        <v>46</v>
      </c>
      <c r="E981" s="4" t="str">
        <f t="shared" si="60"/>
        <v>Large</v>
      </c>
      <c r="F981" s="4" t="str">
        <f>VLOOKUP(D981, lookup!$A$3:$B$12, 2, TRUE)</f>
        <v>XXX Large</v>
      </c>
      <c r="G981" s="1">
        <v>5023.2534999999998</v>
      </c>
      <c r="H981" s="4">
        <f t="shared" si="62"/>
        <v>0.01</v>
      </c>
      <c r="I981" s="4">
        <f>IFERROR((Table2[[#This Row],[Sales]]-(Table2[[#This Row],[Sales]]*H981)), Table2[[#This Row],[Sales]])</f>
        <v>4973.0209649999997</v>
      </c>
      <c r="J981" s="4">
        <f t="shared" si="63"/>
        <v>5017.9934999999996</v>
      </c>
      <c r="K981" s="1" t="s">
        <v>10</v>
      </c>
      <c r="L981" s="1">
        <v>5.26</v>
      </c>
      <c r="M981" s="10">
        <f t="shared" si="61"/>
        <v>5023.2534999999998</v>
      </c>
    </row>
    <row r="982" spans="1:13" x14ac:dyDescent="0.2">
      <c r="A982" s="1">
        <v>26853</v>
      </c>
      <c r="B982" s="2">
        <v>41072</v>
      </c>
      <c r="C982" s="1" t="s">
        <v>7</v>
      </c>
      <c r="D982" s="1">
        <v>21</v>
      </c>
      <c r="E982" s="4" t="str">
        <f t="shared" si="60"/>
        <v>Medium</v>
      </c>
      <c r="F982" s="4" t="str">
        <f>VLOOKUP(D982, lookup!$A$3:$B$12, 2, TRUE)</f>
        <v>Medium</v>
      </c>
      <c r="G982" s="1">
        <v>64.44</v>
      </c>
      <c r="H982" s="4" t="str">
        <f t="shared" si="62"/>
        <v>No Discount</v>
      </c>
      <c r="I982" s="4">
        <f>IFERROR((Table2[[#This Row],[Sales]]-(Table2[[#This Row],[Sales]]*H982)), Table2[[#This Row],[Sales]])</f>
        <v>64.44</v>
      </c>
      <c r="J982" s="4">
        <f t="shared" si="63"/>
        <v>64.44</v>
      </c>
      <c r="K982" s="1" t="s">
        <v>10</v>
      </c>
      <c r="L982" s="1">
        <v>6.35</v>
      </c>
      <c r="M982" s="10">
        <f t="shared" si="61"/>
        <v>64.44</v>
      </c>
    </row>
    <row r="983" spans="1:13" x14ac:dyDescent="0.2">
      <c r="A983" s="1">
        <v>10823</v>
      </c>
      <c r="B983" s="2">
        <v>41072</v>
      </c>
      <c r="C983" s="1" t="s">
        <v>7</v>
      </c>
      <c r="D983" s="1">
        <v>3</v>
      </c>
      <c r="E983" s="4" t="str">
        <f t="shared" si="60"/>
        <v>Small</v>
      </c>
      <c r="F983" s="4" t="str">
        <f>VLOOKUP(D983, lookup!$A$3:$B$12, 2, TRUE)</f>
        <v>Mini</v>
      </c>
      <c r="G983" s="1">
        <v>133.9</v>
      </c>
      <c r="H983" s="4" t="str">
        <f t="shared" si="62"/>
        <v>No Discount</v>
      </c>
      <c r="I983" s="4">
        <f>IFERROR((Table2[[#This Row],[Sales]]-(Table2[[#This Row],[Sales]]*H983)), Table2[[#This Row],[Sales]])</f>
        <v>133.9</v>
      </c>
      <c r="J983" s="4">
        <f t="shared" si="63"/>
        <v>133.9</v>
      </c>
      <c r="K983" s="1" t="s">
        <v>10</v>
      </c>
      <c r="L983" s="1">
        <v>2.99</v>
      </c>
      <c r="M983" s="10">
        <f t="shared" si="61"/>
        <v>133.9</v>
      </c>
    </row>
    <row r="984" spans="1:13" x14ac:dyDescent="0.2">
      <c r="A984" s="1">
        <v>26274</v>
      </c>
      <c r="B984" s="2">
        <v>41072</v>
      </c>
      <c r="C984" s="1" t="s">
        <v>11</v>
      </c>
      <c r="D984" s="1">
        <v>41</v>
      </c>
      <c r="E984" s="4" t="str">
        <f t="shared" si="60"/>
        <v>Large</v>
      </c>
      <c r="F984" s="4" t="str">
        <f>VLOOKUP(D984, lookup!$A$3:$B$12, 2, TRUE)</f>
        <v>XX Large</v>
      </c>
      <c r="G984" s="1">
        <v>377.83</v>
      </c>
      <c r="H984" s="4">
        <f t="shared" si="62"/>
        <v>0.01</v>
      </c>
      <c r="I984" s="4">
        <f>IFERROR((Table2[[#This Row],[Sales]]-(Table2[[#This Row],[Sales]]*H984)), Table2[[#This Row],[Sales]])</f>
        <v>374.05169999999998</v>
      </c>
      <c r="J984" s="4">
        <f t="shared" si="63"/>
        <v>375.68</v>
      </c>
      <c r="K984" s="1" t="s">
        <v>10</v>
      </c>
      <c r="L984" s="1">
        <v>2.15</v>
      </c>
      <c r="M984" s="10">
        <f t="shared" si="61"/>
        <v>377.83</v>
      </c>
    </row>
    <row r="985" spans="1:13" x14ac:dyDescent="0.2">
      <c r="A985" s="1">
        <v>6535</v>
      </c>
      <c r="B985" s="2">
        <v>41072</v>
      </c>
      <c r="C985" s="1" t="s">
        <v>12</v>
      </c>
      <c r="D985" s="1">
        <v>11</v>
      </c>
      <c r="E985" s="4" t="str">
        <f t="shared" si="60"/>
        <v>Small</v>
      </c>
      <c r="F985" s="4" t="str">
        <f>VLOOKUP(D985, lookup!$A$3:$B$12, 2, TRUE)</f>
        <v>Small</v>
      </c>
      <c r="G985" s="1">
        <v>312.36</v>
      </c>
      <c r="H985" s="4" t="str">
        <f t="shared" si="62"/>
        <v>No Discount</v>
      </c>
      <c r="I985" s="4">
        <f>IFERROR((Table2[[#This Row],[Sales]]-(Table2[[#This Row],[Sales]]*H985)), Table2[[#This Row],[Sales]])</f>
        <v>312.36</v>
      </c>
      <c r="J985" s="4">
        <f t="shared" si="63"/>
        <v>312.36</v>
      </c>
      <c r="K985" s="1" t="s">
        <v>8</v>
      </c>
      <c r="L985" s="1">
        <v>8.99</v>
      </c>
      <c r="M985" s="10">
        <f t="shared" si="61"/>
        <v>312.36</v>
      </c>
    </row>
    <row r="986" spans="1:13" x14ac:dyDescent="0.2">
      <c r="A986" s="1">
        <v>17507</v>
      </c>
      <c r="B986" s="2">
        <v>41072</v>
      </c>
      <c r="C986" s="1" t="s">
        <v>14</v>
      </c>
      <c r="D986" s="1">
        <v>27</v>
      </c>
      <c r="E986" s="4" t="str">
        <f t="shared" si="60"/>
        <v>Medium</v>
      </c>
      <c r="F986" s="4" t="str">
        <f>VLOOKUP(D986, lookup!$A$3:$B$12, 2, TRUE)</f>
        <v>Medium-Large</v>
      </c>
      <c r="G986" s="1">
        <v>399.76</v>
      </c>
      <c r="H986" s="4" t="str">
        <f t="shared" si="62"/>
        <v>No Discount</v>
      </c>
      <c r="I986" s="4">
        <f>IFERROR((Table2[[#This Row],[Sales]]-(Table2[[#This Row],[Sales]]*H986)), Table2[[#This Row],[Sales]])</f>
        <v>399.76</v>
      </c>
      <c r="J986" s="4">
        <f t="shared" si="63"/>
        <v>399.76</v>
      </c>
      <c r="K986" s="1" t="s">
        <v>10</v>
      </c>
      <c r="L986" s="1">
        <v>3.5</v>
      </c>
      <c r="M986" s="10">
        <f t="shared" si="61"/>
        <v>399.76</v>
      </c>
    </row>
    <row r="987" spans="1:13" x14ac:dyDescent="0.2">
      <c r="A987" s="1">
        <v>17507</v>
      </c>
      <c r="B987" s="2">
        <v>41072</v>
      </c>
      <c r="C987" s="1" t="s">
        <v>14</v>
      </c>
      <c r="D987" s="1">
        <v>22</v>
      </c>
      <c r="E987" s="4" t="str">
        <f t="shared" si="60"/>
        <v>Medium</v>
      </c>
      <c r="F987" s="4" t="str">
        <f>VLOOKUP(D987, lookup!$A$3:$B$12, 2, TRUE)</f>
        <v>Medium</v>
      </c>
      <c r="G987" s="1">
        <v>5393.27</v>
      </c>
      <c r="H987" s="4" t="str">
        <f t="shared" si="62"/>
        <v>No Discount</v>
      </c>
      <c r="I987" s="4">
        <f>IFERROR((Table2[[#This Row],[Sales]]-(Table2[[#This Row],[Sales]]*H987)), Table2[[#This Row],[Sales]])</f>
        <v>5393.27</v>
      </c>
      <c r="J987" s="4">
        <f t="shared" si="63"/>
        <v>5393.27</v>
      </c>
      <c r="K987" s="1" t="s">
        <v>13</v>
      </c>
      <c r="L987" s="1">
        <v>28.06</v>
      </c>
      <c r="M987" s="10">
        <f t="shared" si="61"/>
        <v>5393.27</v>
      </c>
    </row>
    <row r="988" spans="1:13" x14ac:dyDescent="0.2">
      <c r="A988" s="1">
        <v>9573</v>
      </c>
      <c r="B988" s="2">
        <v>41073</v>
      </c>
      <c r="C988" s="1" t="s">
        <v>14</v>
      </c>
      <c r="D988" s="1">
        <v>41</v>
      </c>
      <c r="E988" s="4" t="str">
        <f t="shared" si="60"/>
        <v>Large</v>
      </c>
      <c r="F988" s="4" t="str">
        <f>VLOOKUP(D988, lookup!$A$3:$B$12, 2, TRUE)</f>
        <v>XX Large</v>
      </c>
      <c r="G988" s="1">
        <v>133.22999999999999</v>
      </c>
      <c r="H988" s="4">
        <f t="shared" si="62"/>
        <v>0.01</v>
      </c>
      <c r="I988" s="4">
        <f>IFERROR((Table2[[#This Row],[Sales]]-(Table2[[#This Row],[Sales]]*H988)), Table2[[#This Row],[Sales]])</f>
        <v>131.89769999999999</v>
      </c>
      <c r="J988" s="4">
        <f t="shared" si="63"/>
        <v>131.31</v>
      </c>
      <c r="K988" s="1" t="s">
        <v>10</v>
      </c>
      <c r="L988" s="1">
        <v>1.92</v>
      </c>
      <c r="M988" s="10">
        <f t="shared" si="61"/>
        <v>133.22999999999999</v>
      </c>
    </row>
    <row r="989" spans="1:13" x14ac:dyDescent="0.2">
      <c r="A989" s="1">
        <v>48868</v>
      </c>
      <c r="B989" s="2">
        <v>41073</v>
      </c>
      <c r="C989" s="1" t="s">
        <v>11</v>
      </c>
      <c r="D989" s="1">
        <v>43</v>
      </c>
      <c r="E989" s="4" t="str">
        <f t="shared" si="60"/>
        <v>Large</v>
      </c>
      <c r="F989" s="4" t="str">
        <f>VLOOKUP(D989, lookup!$A$3:$B$12, 2, TRUE)</f>
        <v>XX Large</v>
      </c>
      <c r="G989" s="1">
        <v>6861.8545000000004</v>
      </c>
      <c r="H989" s="4">
        <f t="shared" si="62"/>
        <v>0.01</v>
      </c>
      <c r="I989" s="4">
        <f>IFERROR((Table2[[#This Row],[Sales]]-(Table2[[#This Row],[Sales]]*H989)), Table2[[#This Row],[Sales]])</f>
        <v>6793.2359550000001</v>
      </c>
      <c r="J989" s="4">
        <f t="shared" si="63"/>
        <v>6857.8645000000006</v>
      </c>
      <c r="K989" s="1" t="s">
        <v>10</v>
      </c>
      <c r="L989" s="1">
        <v>3.99</v>
      </c>
      <c r="M989" s="10">
        <f t="shared" si="61"/>
        <v>6861.8545000000004</v>
      </c>
    </row>
    <row r="990" spans="1:13" x14ac:dyDescent="0.2">
      <c r="A990" s="1">
        <v>9573</v>
      </c>
      <c r="B990" s="2">
        <v>41073</v>
      </c>
      <c r="C990" s="1" t="s">
        <v>14</v>
      </c>
      <c r="D990" s="1">
        <v>21</v>
      </c>
      <c r="E990" s="4" t="str">
        <f t="shared" si="60"/>
        <v>Medium</v>
      </c>
      <c r="F990" s="4" t="str">
        <f>VLOOKUP(D990, lookup!$A$3:$B$12, 2, TRUE)</f>
        <v>Medium</v>
      </c>
      <c r="G990" s="1">
        <v>146.25</v>
      </c>
      <c r="H990" s="4" t="str">
        <f t="shared" si="62"/>
        <v>No Discount</v>
      </c>
      <c r="I990" s="4">
        <f>IFERROR((Table2[[#This Row],[Sales]]-(Table2[[#This Row],[Sales]]*H990)), Table2[[#This Row],[Sales]])</f>
        <v>146.25</v>
      </c>
      <c r="J990" s="4">
        <f t="shared" si="63"/>
        <v>146.25</v>
      </c>
      <c r="K990" s="1" t="s">
        <v>8</v>
      </c>
      <c r="L990" s="1">
        <v>1.02</v>
      </c>
      <c r="M990" s="10">
        <f t="shared" si="61"/>
        <v>146.25</v>
      </c>
    </row>
    <row r="991" spans="1:13" x14ac:dyDescent="0.2">
      <c r="A991" s="1">
        <v>43815</v>
      </c>
      <c r="B991" s="2">
        <v>41073</v>
      </c>
      <c r="C991" s="1" t="s">
        <v>11</v>
      </c>
      <c r="D991" s="1">
        <v>40</v>
      </c>
      <c r="E991" s="4" t="str">
        <f t="shared" si="60"/>
        <v>Large</v>
      </c>
      <c r="F991" s="4" t="str">
        <f>VLOOKUP(D991, lookup!$A$3:$B$12, 2, TRUE)</f>
        <v>Extra Large</v>
      </c>
      <c r="G991" s="1">
        <v>635.59</v>
      </c>
      <c r="H991" s="4">
        <f t="shared" si="62"/>
        <v>0.01</v>
      </c>
      <c r="I991" s="4">
        <f>IFERROR((Table2[[#This Row],[Sales]]-(Table2[[#This Row],[Sales]]*H991)), Table2[[#This Row],[Sales]])</f>
        <v>629.23410000000001</v>
      </c>
      <c r="J991" s="4">
        <f t="shared" si="63"/>
        <v>632.6</v>
      </c>
      <c r="K991" s="1" t="s">
        <v>10</v>
      </c>
      <c r="L991" s="1">
        <v>2.99</v>
      </c>
      <c r="M991" s="10">
        <f t="shared" si="61"/>
        <v>635.59</v>
      </c>
    </row>
    <row r="992" spans="1:13" x14ac:dyDescent="0.2">
      <c r="A992" s="1">
        <v>43815</v>
      </c>
      <c r="B992" s="2">
        <v>41073</v>
      </c>
      <c r="C992" s="1" t="s">
        <v>11</v>
      </c>
      <c r="D992" s="1">
        <v>22</v>
      </c>
      <c r="E992" s="4" t="str">
        <f t="shared" si="60"/>
        <v>Medium</v>
      </c>
      <c r="F992" s="4" t="str">
        <f>VLOOKUP(D992, lookup!$A$3:$B$12, 2, TRUE)</f>
        <v>Medium</v>
      </c>
      <c r="G992" s="1">
        <v>1251.4000000000001</v>
      </c>
      <c r="H992" s="4" t="str">
        <f t="shared" si="62"/>
        <v>No Discount</v>
      </c>
      <c r="I992" s="4">
        <f>IFERROR((Table2[[#This Row],[Sales]]-(Table2[[#This Row],[Sales]]*H992)), Table2[[#This Row],[Sales]])</f>
        <v>1251.4000000000001</v>
      </c>
      <c r="J992" s="4">
        <f t="shared" si="63"/>
        <v>1251.4000000000001</v>
      </c>
      <c r="K992" s="1" t="s">
        <v>10</v>
      </c>
      <c r="L992" s="1">
        <v>6.79</v>
      </c>
      <c r="M992" s="10">
        <f t="shared" si="61"/>
        <v>1251.4000000000001</v>
      </c>
    </row>
    <row r="993" spans="1:13" x14ac:dyDescent="0.2">
      <c r="A993" s="1">
        <v>43815</v>
      </c>
      <c r="B993" s="2">
        <v>41073</v>
      </c>
      <c r="C993" s="1" t="s">
        <v>11</v>
      </c>
      <c r="D993" s="1">
        <v>45</v>
      </c>
      <c r="E993" s="4" t="str">
        <f t="shared" si="60"/>
        <v>Large</v>
      </c>
      <c r="F993" s="4" t="str">
        <f>VLOOKUP(D993, lookup!$A$3:$B$12, 2, TRUE)</f>
        <v>XX Large</v>
      </c>
      <c r="G993" s="1">
        <v>3577.81</v>
      </c>
      <c r="H993" s="4">
        <f t="shared" si="62"/>
        <v>0.01</v>
      </c>
      <c r="I993" s="4">
        <f>IFERROR((Table2[[#This Row],[Sales]]-(Table2[[#This Row],[Sales]]*H993)), Table2[[#This Row],[Sales]])</f>
        <v>3542.0319</v>
      </c>
      <c r="J993" s="4">
        <f t="shared" si="63"/>
        <v>3542.81</v>
      </c>
      <c r="K993" s="1" t="s">
        <v>10</v>
      </c>
      <c r="L993" s="1">
        <v>35</v>
      </c>
      <c r="M993" s="10">
        <f t="shared" si="61"/>
        <v>3577.81</v>
      </c>
    </row>
    <row r="994" spans="1:13" x14ac:dyDescent="0.2">
      <c r="A994" s="1">
        <v>48868</v>
      </c>
      <c r="B994" s="2">
        <v>41073</v>
      </c>
      <c r="C994" s="1" t="s">
        <v>11</v>
      </c>
      <c r="D994" s="1">
        <v>47</v>
      </c>
      <c r="E994" s="4" t="str">
        <f t="shared" si="60"/>
        <v>Large</v>
      </c>
      <c r="F994" s="4" t="str">
        <f>VLOOKUP(D994, lookup!$A$3:$B$12, 2, TRUE)</f>
        <v>XXX Large</v>
      </c>
      <c r="G994" s="1">
        <v>7647.97</v>
      </c>
      <c r="H994" s="4">
        <f t="shared" si="62"/>
        <v>0.01</v>
      </c>
      <c r="I994" s="4">
        <f>IFERROR((Table2[[#This Row],[Sales]]-(Table2[[#This Row],[Sales]]*H994)), Table2[[#This Row],[Sales]])</f>
        <v>7571.4903000000004</v>
      </c>
      <c r="J994" s="4">
        <f t="shared" si="63"/>
        <v>7612.97</v>
      </c>
      <c r="K994" s="1" t="s">
        <v>8</v>
      </c>
      <c r="L994" s="1">
        <v>35</v>
      </c>
      <c r="M994" s="10">
        <f t="shared" si="61"/>
        <v>7647.97</v>
      </c>
    </row>
    <row r="995" spans="1:13" x14ac:dyDescent="0.2">
      <c r="A995" s="1">
        <v>43045</v>
      </c>
      <c r="B995" s="2">
        <v>41074</v>
      </c>
      <c r="C995" s="1" t="s">
        <v>14</v>
      </c>
      <c r="D995" s="1">
        <v>12</v>
      </c>
      <c r="E995" s="4" t="str">
        <f t="shared" si="60"/>
        <v>Small</v>
      </c>
      <c r="F995" s="4" t="str">
        <f>VLOOKUP(D995, lookup!$A$3:$B$12, 2, TRUE)</f>
        <v>Small</v>
      </c>
      <c r="G995" s="1">
        <v>418.44</v>
      </c>
      <c r="H995" s="4" t="str">
        <f t="shared" si="62"/>
        <v>No Discount</v>
      </c>
      <c r="I995" s="4">
        <f>IFERROR((Table2[[#This Row],[Sales]]-(Table2[[#This Row],[Sales]]*H995)), Table2[[#This Row],[Sales]])</f>
        <v>418.44</v>
      </c>
      <c r="J995" s="4">
        <f t="shared" si="63"/>
        <v>418.44</v>
      </c>
      <c r="K995" s="1" t="s">
        <v>13</v>
      </c>
      <c r="L995" s="1">
        <v>45.51</v>
      </c>
      <c r="M995" s="10">
        <f t="shared" si="61"/>
        <v>418.44</v>
      </c>
    </row>
    <row r="996" spans="1:13" x14ac:dyDescent="0.2">
      <c r="A996" s="1">
        <v>14241</v>
      </c>
      <c r="B996" s="2">
        <v>41074</v>
      </c>
      <c r="C996" s="1" t="s">
        <v>12</v>
      </c>
      <c r="D996" s="1">
        <v>22</v>
      </c>
      <c r="E996" s="4" t="str">
        <f t="shared" si="60"/>
        <v>Medium</v>
      </c>
      <c r="F996" s="4" t="str">
        <f>VLOOKUP(D996, lookup!$A$3:$B$12, 2, TRUE)</f>
        <v>Medium</v>
      </c>
      <c r="G996" s="1">
        <v>263.63</v>
      </c>
      <c r="H996" s="4" t="str">
        <f t="shared" si="62"/>
        <v>No Discount</v>
      </c>
      <c r="I996" s="4">
        <f>IFERROR((Table2[[#This Row],[Sales]]-(Table2[[#This Row],[Sales]]*H996)), Table2[[#This Row],[Sales]])</f>
        <v>263.63</v>
      </c>
      <c r="J996" s="4">
        <f t="shared" si="63"/>
        <v>263.63</v>
      </c>
      <c r="K996" s="1" t="s">
        <v>10</v>
      </c>
      <c r="L996" s="1">
        <v>2.36</v>
      </c>
      <c r="M996" s="10">
        <f t="shared" si="61"/>
        <v>263.63</v>
      </c>
    </row>
    <row r="997" spans="1:13" x14ac:dyDescent="0.2">
      <c r="A997" s="1">
        <v>28899</v>
      </c>
      <c r="B997" s="2">
        <v>41074</v>
      </c>
      <c r="C997" s="1" t="s">
        <v>7</v>
      </c>
      <c r="D997" s="1">
        <v>27</v>
      </c>
      <c r="E997" s="4" t="str">
        <f t="shared" si="60"/>
        <v>Medium</v>
      </c>
      <c r="F997" s="4" t="str">
        <f>VLOOKUP(D997, lookup!$A$3:$B$12, 2, TRUE)</f>
        <v>Medium-Large</v>
      </c>
      <c r="G997" s="1">
        <v>4488.2635</v>
      </c>
      <c r="H997" s="4" t="str">
        <f t="shared" si="62"/>
        <v>No Discount</v>
      </c>
      <c r="I997" s="4">
        <f>IFERROR((Table2[[#This Row],[Sales]]-(Table2[[#This Row],[Sales]]*H997)), Table2[[#This Row],[Sales]])</f>
        <v>4488.2635</v>
      </c>
      <c r="J997" s="4">
        <f t="shared" si="63"/>
        <v>4488.2635</v>
      </c>
      <c r="K997" s="1" t="s">
        <v>10</v>
      </c>
      <c r="L997" s="1">
        <v>5</v>
      </c>
      <c r="M997" s="10">
        <f t="shared" si="61"/>
        <v>4488.2635</v>
      </c>
    </row>
    <row r="998" spans="1:13" x14ac:dyDescent="0.2">
      <c r="A998" s="1">
        <v>43045</v>
      </c>
      <c r="B998" s="2">
        <v>41074</v>
      </c>
      <c r="C998" s="1" t="s">
        <v>14</v>
      </c>
      <c r="D998" s="1">
        <v>47</v>
      </c>
      <c r="E998" s="4" t="str">
        <f t="shared" si="60"/>
        <v>Large</v>
      </c>
      <c r="F998" s="4" t="str">
        <f>VLOOKUP(D998, lookup!$A$3:$B$12, 2, TRUE)</f>
        <v>XXX Large</v>
      </c>
      <c r="G998" s="1">
        <v>5301.2</v>
      </c>
      <c r="H998" s="4">
        <f t="shared" si="62"/>
        <v>0.01</v>
      </c>
      <c r="I998" s="4">
        <f>IFERROR((Table2[[#This Row],[Sales]]-(Table2[[#This Row],[Sales]]*H998)), Table2[[#This Row],[Sales]])</f>
        <v>5248.1880000000001</v>
      </c>
      <c r="J998" s="4">
        <f t="shared" si="63"/>
        <v>5291.08</v>
      </c>
      <c r="K998" s="1" t="s">
        <v>10</v>
      </c>
      <c r="L998" s="1">
        <v>10.119999999999999</v>
      </c>
      <c r="M998" s="10">
        <f t="shared" si="61"/>
        <v>5301.2</v>
      </c>
    </row>
    <row r="999" spans="1:13" x14ac:dyDescent="0.2">
      <c r="A999" s="1">
        <v>6183</v>
      </c>
      <c r="B999" s="2">
        <v>41075</v>
      </c>
      <c r="C999" s="1" t="s">
        <v>14</v>
      </c>
      <c r="D999" s="1">
        <v>41</v>
      </c>
      <c r="E999" s="4" t="str">
        <f t="shared" si="60"/>
        <v>Large</v>
      </c>
      <c r="F999" s="4" t="str">
        <f>VLOOKUP(D999, lookup!$A$3:$B$12, 2, TRUE)</f>
        <v>XX Large</v>
      </c>
      <c r="G999" s="1">
        <v>1991.93</v>
      </c>
      <c r="H999" s="4">
        <f t="shared" si="62"/>
        <v>0.01</v>
      </c>
      <c r="I999" s="4">
        <f>IFERROR((Table2[[#This Row],[Sales]]-(Table2[[#This Row],[Sales]]*H999)), Table2[[#This Row],[Sales]])</f>
        <v>1972.0107</v>
      </c>
      <c r="J999" s="4">
        <f t="shared" si="63"/>
        <v>1986.0700000000002</v>
      </c>
      <c r="K999" s="1" t="s">
        <v>10</v>
      </c>
      <c r="L999" s="1">
        <v>5.86</v>
      </c>
      <c r="M999" s="10">
        <f t="shared" si="61"/>
        <v>1991.93</v>
      </c>
    </row>
    <row r="1000" spans="1:13" x14ac:dyDescent="0.2">
      <c r="A1000" s="1">
        <v>16897</v>
      </c>
      <c r="B1000" s="2">
        <v>41075</v>
      </c>
      <c r="C1000" s="1" t="s">
        <v>11</v>
      </c>
      <c r="D1000" s="1">
        <v>1</v>
      </c>
      <c r="E1000" s="4" t="str">
        <f t="shared" si="60"/>
        <v>Small</v>
      </c>
      <c r="F1000" s="4" t="str">
        <f>VLOOKUP(D1000, lookup!$A$3:$B$12, 2, TRUE)</f>
        <v>Mini</v>
      </c>
      <c r="G1000" s="1">
        <v>379.8</v>
      </c>
      <c r="H1000" s="4" t="str">
        <f t="shared" si="62"/>
        <v>No Discount</v>
      </c>
      <c r="I1000" s="4">
        <f>IFERROR((Table2[[#This Row],[Sales]]-(Table2[[#This Row],[Sales]]*H1000)), Table2[[#This Row],[Sales]])</f>
        <v>379.8</v>
      </c>
      <c r="J1000" s="4">
        <f t="shared" si="63"/>
        <v>379.8</v>
      </c>
      <c r="K1000" s="1" t="s">
        <v>13</v>
      </c>
      <c r="L1000" s="1">
        <v>58.95</v>
      </c>
      <c r="M1000" s="10">
        <f t="shared" si="61"/>
        <v>379.8</v>
      </c>
    </row>
    <row r="1001" spans="1:13" x14ac:dyDescent="0.2">
      <c r="A1001" s="1">
        <v>13383</v>
      </c>
      <c r="B1001" s="2">
        <v>41075</v>
      </c>
      <c r="C1001" s="1" t="s">
        <v>11</v>
      </c>
      <c r="D1001" s="1">
        <v>35</v>
      </c>
      <c r="E1001" s="4" t="str">
        <f t="shared" si="60"/>
        <v>Large</v>
      </c>
      <c r="F1001" s="4" t="str">
        <f>VLOOKUP(D1001, lookup!$A$3:$B$12, 2, TRUE)</f>
        <v>Large</v>
      </c>
      <c r="G1001" s="1">
        <v>750.03</v>
      </c>
      <c r="H1001" s="4">
        <f t="shared" si="62"/>
        <v>0.01</v>
      </c>
      <c r="I1001" s="4">
        <f>IFERROR((Table2[[#This Row],[Sales]]-(Table2[[#This Row],[Sales]]*H1001)), Table2[[#This Row],[Sales]])</f>
        <v>742.52969999999993</v>
      </c>
      <c r="J1001" s="4">
        <f t="shared" si="63"/>
        <v>750.03</v>
      </c>
      <c r="K1001" s="1" t="s">
        <v>10</v>
      </c>
      <c r="L1001" s="1">
        <v>35</v>
      </c>
      <c r="M1001" s="10">
        <f t="shared" si="61"/>
        <v>750.03</v>
      </c>
    </row>
    <row r="1002" spans="1:13" x14ac:dyDescent="0.2">
      <c r="A1002" s="1">
        <v>16897</v>
      </c>
      <c r="B1002" s="2">
        <v>41075</v>
      </c>
      <c r="C1002" s="1" t="s">
        <v>11</v>
      </c>
      <c r="D1002" s="1">
        <v>48</v>
      </c>
      <c r="E1002" s="4" t="str">
        <f t="shared" si="60"/>
        <v>Large</v>
      </c>
      <c r="F1002" s="4" t="str">
        <f>VLOOKUP(D1002, lookup!$A$3:$B$12, 2, TRUE)</f>
        <v>XXX Large</v>
      </c>
      <c r="G1002" s="1">
        <v>107.7</v>
      </c>
      <c r="H1002" s="4">
        <f t="shared" si="62"/>
        <v>0.01</v>
      </c>
      <c r="I1002" s="4">
        <f>IFERROR((Table2[[#This Row],[Sales]]-(Table2[[#This Row],[Sales]]*H1002)), Table2[[#This Row],[Sales]])</f>
        <v>106.623</v>
      </c>
      <c r="J1002" s="4">
        <f t="shared" si="63"/>
        <v>106.7</v>
      </c>
      <c r="K1002" s="1" t="s">
        <v>10</v>
      </c>
      <c r="L1002" s="1">
        <v>1</v>
      </c>
      <c r="M1002" s="10">
        <f t="shared" si="61"/>
        <v>107.7</v>
      </c>
    </row>
    <row r="1003" spans="1:13" x14ac:dyDescent="0.2">
      <c r="A1003" s="1">
        <v>19972</v>
      </c>
      <c r="B1003" s="2">
        <v>41076</v>
      </c>
      <c r="C1003" s="1" t="s">
        <v>12</v>
      </c>
      <c r="D1003" s="1">
        <v>6</v>
      </c>
      <c r="E1003" s="4" t="str">
        <f t="shared" si="60"/>
        <v>Small</v>
      </c>
      <c r="F1003" s="4" t="str">
        <f>VLOOKUP(D1003, lookup!$A$3:$B$12, 2, TRUE)</f>
        <v>Extra Small</v>
      </c>
      <c r="G1003" s="1">
        <v>97.86</v>
      </c>
      <c r="H1003" s="4" t="str">
        <f t="shared" si="62"/>
        <v>No Discount</v>
      </c>
      <c r="I1003" s="4">
        <f>IFERROR((Table2[[#This Row],[Sales]]-(Table2[[#This Row],[Sales]]*H1003)), Table2[[#This Row],[Sales]])</f>
        <v>97.86</v>
      </c>
      <c r="J1003" s="4">
        <f t="shared" si="63"/>
        <v>97.86</v>
      </c>
      <c r="K1003" s="1" t="s">
        <v>10</v>
      </c>
      <c r="L1003" s="1">
        <v>8.99</v>
      </c>
      <c r="M1003" s="10">
        <f t="shared" si="61"/>
        <v>97.86</v>
      </c>
    </row>
    <row r="1004" spans="1:13" x14ac:dyDescent="0.2">
      <c r="A1004" s="1">
        <v>29893</v>
      </c>
      <c r="B1004" s="2">
        <v>41076</v>
      </c>
      <c r="C1004" s="1" t="s">
        <v>14</v>
      </c>
      <c r="D1004" s="1">
        <v>24</v>
      </c>
      <c r="E1004" s="4" t="str">
        <f t="shared" si="60"/>
        <v>Medium</v>
      </c>
      <c r="F1004" s="4" t="str">
        <f>VLOOKUP(D1004, lookup!$A$3:$B$12, 2, TRUE)</f>
        <v>Medium</v>
      </c>
      <c r="G1004" s="1">
        <v>5452.9</v>
      </c>
      <c r="H1004" s="4" t="str">
        <f t="shared" si="62"/>
        <v>No Discount</v>
      </c>
      <c r="I1004" s="4">
        <f>IFERROR((Table2[[#This Row],[Sales]]-(Table2[[#This Row],[Sales]]*H1004)), Table2[[#This Row],[Sales]])</f>
        <v>5452.9</v>
      </c>
      <c r="J1004" s="4">
        <f t="shared" si="63"/>
        <v>5452.9</v>
      </c>
      <c r="K1004" s="1" t="s">
        <v>13</v>
      </c>
      <c r="L1004" s="1">
        <v>28.66</v>
      </c>
      <c r="M1004" s="10">
        <f t="shared" si="61"/>
        <v>5452.9</v>
      </c>
    </row>
    <row r="1005" spans="1:13" x14ac:dyDescent="0.2">
      <c r="A1005" s="1">
        <v>53698</v>
      </c>
      <c r="B1005" s="2">
        <v>41076</v>
      </c>
      <c r="C1005" s="1" t="s">
        <v>14</v>
      </c>
      <c r="D1005" s="1">
        <v>10</v>
      </c>
      <c r="E1005" s="4" t="str">
        <f t="shared" si="60"/>
        <v>Small</v>
      </c>
      <c r="F1005" s="4" t="str">
        <f>VLOOKUP(D1005, lookup!$A$3:$B$12, 2, TRUE)</f>
        <v>Extra Small</v>
      </c>
      <c r="G1005" s="1">
        <v>55.33</v>
      </c>
      <c r="H1005" s="4" t="str">
        <f t="shared" si="62"/>
        <v>No Discount</v>
      </c>
      <c r="I1005" s="4">
        <f>IFERROR((Table2[[#This Row],[Sales]]-(Table2[[#This Row],[Sales]]*H1005)), Table2[[#This Row],[Sales]])</f>
        <v>55.33</v>
      </c>
      <c r="J1005" s="4">
        <f t="shared" si="63"/>
        <v>55.33</v>
      </c>
      <c r="K1005" s="1" t="s">
        <v>8</v>
      </c>
      <c r="L1005" s="1">
        <v>0.71</v>
      </c>
      <c r="M1005" s="10">
        <f t="shared" si="61"/>
        <v>55.33</v>
      </c>
    </row>
    <row r="1006" spans="1:13" x14ac:dyDescent="0.2">
      <c r="A1006" s="1">
        <v>1346</v>
      </c>
      <c r="B1006" s="2">
        <v>41077</v>
      </c>
      <c r="C1006" s="1" t="s">
        <v>9</v>
      </c>
      <c r="D1006" s="1">
        <v>48</v>
      </c>
      <c r="E1006" s="4" t="str">
        <f t="shared" si="60"/>
        <v>Large</v>
      </c>
      <c r="F1006" s="4" t="str">
        <f>VLOOKUP(D1006, lookup!$A$3:$B$12, 2, TRUE)</f>
        <v>XXX Large</v>
      </c>
      <c r="G1006" s="1">
        <v>4789.8900000000003</v>
      </c>
      <c r="H1006" s="4">
        <f t="shared" si="62"/>
        <v>0.01</v>
      </c>
      <c r="I1006" s="4">
        <f>IFERROR((Table2[[#This Row],[Sales]]-(Table2[[#This Row],[Sales]]*H1006)), Table2[[#This Row],[Sales]])</f>
        <v>4741.9911000000002</v>
      </c>
      <c r="J1006" s="4">
        <f t="shared" si="63"/>
        <v>4763.67</v>
      </c>
      <c r="K1006" s="1" t="s">
        <v>13</v>
      </c>
      <c r="L1006" s="1">
        <v>26.22</v>
      </c>
      <c r="M1006" s="10">
        <f t="shared" si="61"/>
        <v>4763.67</v>
      </c>
    </row>
    <row r="1007" spans="1:13" x14ac:dyDescent="0.2">
      <c r="A1007" s="1">
        <v>30147</v>
      </c>
      <c r="B1007" s="2">
        <v>41077</v>
      </c>
      <c r="C1007" s="1" t="s">
        <v>11</v>
      </c>
      <c r="D1007" s="1">
        <v>37</v>
      </c>
      <c r="E1007" s="4" t="str">
        <f t="shared" si="60"/>
        <v>Large</v>
      </c>
      <c r="F1007" s="4" t="str">
        <f>VLOOKUP(D1007, lookup!$A$3:$B$12, 2, TRUE)</f>
        <v>Extra Large</v>
      </c>
      <c r="G1007" s="1">
        <v>740.14</v>
      </c>
      <c r="H1007" s="4">
        <f t="shared" si="62"/>
        <v>0.01</v>
      </c>
      <c r="I1007" s="4">
        <f>IFERROR((Table2[[#This Row],[Sales]]-(Table2[[#This Row],[Sales]]*H1007)), Table2[[#This Row],[Sales]])</f>
        <v>732.73860000000002</v>
      </c>
      <c r="J1007" s="4">
        <f t="shared" si="63"/>
        <v>729.65</v>
      </c>
      <c r="K1007" s="1" t="s">
        <v>10</v>
      </c>
      <c r="L1007" s="1">
        <v>10.49</v>
      </c>
      <c r="M1007" s="10">
        <f t="shared" si="61"/>
        <v>740.14</v>
      </c>
    </row>
    <row r="1008" spans="1:13" x14ac:dyDescent="0.2">
      <c r="A1008" s="1">
        <v>43488</v>
      </c>
      <c r="B1008" s="2">
        <v>41078</v>
      </c>
      <c r="C1008" s="1" t="s">
        <v>12</v>
      </c>
      <c r="D1008" s="1">
        <v>46</v>
      </c>
      <c r="E1008" s="4" t="str">
        <f t="shared" si="60"/>
        <v>Large</v>
      </c>
      <c r="F1008" s="4" t="str">
        <f>VLOOKUP(D1008, lookup!$A$3:$B$12, 2, TRUE)</f>
        <v>XXX Large</v>
      </c>
      <c r="G1008" s="1">
        <v>2116.1999999999998</v>
      </c>
      <c r="H1008" s="4">
        <f t="shared" si="62"/>
        <v>0.01</v>
      </c>
      <c r="I1008" s="4">
        <f>IFERROR((Table2[[#This Row],[Sales]]-(Table2[[#This Row],[Sales]]*H1008)), Table2[[#This Row],[Sales]])</f>
        <v>2095.038</v>
      </c>
      <c r="J1008" s="4">
        <f t="shared" si="63"/>
        <v>2111.6999999999998</v>
      </c>
      <c r="K1008" s="1" t="s">
        <v>10</v>
      </c>
      <c r="L1008" s="1">
        <v>4.5</v>
      </c>
      <c r="M1008" s="10">
        <f t="shared" si="61"/>
        <v>2116.1999999999998</v>
      </c>
    </row>
    <row r="1009" spans="1:13" x14ac:dyDescent="0.2">
      <c r="A1009" s="1">
        <v>43488</v>
      </c>
      <c r="B1009" s="2">
        <v>41078</v>
      </c>
      <c r="C1009" s="1" t="s">
        <v>12</v>
      </c>
      <c r="D1009" s="1">
        <v>3</v>
      </c>
      <c r="E1009" s="4" t="str">
        <f t="shared" si="60"/>
        <v>Small</v>
      </c>
      <c r="F1009" s="4" t="str">
        <f>VLOOKUP(D1009, lookup!$A$3:$B$12, 2, TRUE)</f>
        <v>Mini</v>
      </c>
      <c r="G1009" s="1">
        <v>1294.3499999999999</v>
      </c>
      <c r="H1009" s="4" t="str">
        <f t="shared" si="62"/>
        <v>No Discount</v>
      </c>
      <c r="I1009" s="4">
        <f>IFERROR((Table2[[#This Row],[Sales]]-(Table2[[#This Row],[Sales]]*H1009)), Table2[[#This Row],[Sales]])</f>
        <v>1294.3499999999999</v>
      </c>
      <c r="J1009" s="4">
        <f t="shared" si="63"/>
        <v>1294.3499999999999</v>
      </c>
      <c r="K1009" s="1" t="s">
        <v>10</v>
      </c>
      <c r="L1009" s="1">
        <v>24.49</v>
      </c>
      <c r="M1009" s="10">
        <f t="shared" si="61"/>
        <v>1294.3499999999999</v>
      </c>
    </row>
    <row r="1010" spans="1:13" x14ac:dyDescent="0.2">
      <c r="A1010" s="1">
        <v>43488</v>
      </c>
      <c r="B1010" s="2">
        <v>41078</v>
      </c>
      <c r="C1010" s="1" t="s">
        <v>12</v>
      </c>
      <c r="D1010" s="1">
        <v>46</v>
      </c>
      <c r="E1010" s="4" t="str">
        <f t="shared" si="60"/>
        <v>Large</v>
      </c>
      <c r="F1010" s="4" t="str">
        <f>VLOOKUP(D1010, lookup!$A$3:$B$12, 2, TRUE)</f>
        <v>XXX Large</v>
      </c>
      <c r="G1010" s="1">
        <v>766.36</v>
      </c>
      <c r="H1010" s="4">
        <f t="shared" si="62"/>
        <v>0.01</v>
      </c>
      <c r="I1010" s="4">
        <f>IFERROR((Table2[[#This Row],[Sales]]-(Table2[[#This Row],[Sales]]*H1010)), Table2[[#This Row],[Sales]])</f>
        <v>758.69640000000004</v>
      </c>
      <c r="J1010" s="4">
        <f t="shared" si="63"/>
        <v>764.97</v>
      </c>
      <c r="K1010" s="1" t="s">
        <v>10</v>
      </c>
      <c r="L1010" s="1">
        <v>1.39</v>
      </c>
      <c r="M1010" s="10">
        <f t="shared" si="61"/>
        <v>766.36</v>
      </c>
    </row>
    <row r="1011" spans="1:13" x14ac:dyDescent="0.2">
      <c r="A1011" s="1">
        <v>43488</v>
      </c>
      <c r="B1011" s="2">
        <v>41078</v>
      </c>
      <c r="C1011" s="1" t="s">
        <v>12</v>
      </c>
      <c r="D1011" s="1">
        <v>13</v>
      </c>
      <c r="E1011" s="4" t="str">
        <f t="shared" si="60"/>
        <v>Small</v>
      </c>
      <c r="F1011" s="4" t="str">
        <f>VLOOKUP(D1011, lookup!$A$3:$B$12, 2, TRUE)</f>
        <v>Small</v>
      </c>
      <c r="G1011" s="1">
        <v>192.44</v>
      </c>
      <c r="H1011" s="4" t="str">
        <f t="shared" si="62"/>
        <v>No Discount</v>
      </c>
      <c r="I1011" s="4">
        <f>IFERROR((Table2[[#This Row],[Sales]]-(Table2[[#This Row],[Sales]]*H1011)), Table2[[#This Row],[Sales]])</f>
        <v>192.44</v>
      </c>
      <c r="J1011" s="4">
        <f t="shared" si="63"/>
        <v>192.44</v>
      </c>
      <c r="K1011" s="1" t="s">
        <v>10</v>
      </c>
      <c r="L1011" s="1">
        <v>6.46</v>
      </c>
      <c r="M1011" s="10">
        <f t="shared" si="61"/>
        <v>192.44</v>
      </c>
    </row>
    <row r="1012" spans="1:13" x14ac:dyDescent="0.2">
      <c r="A1012" s="1">
        <v>59680</v>
      </c>
      <c r="B1012" s="2">
        <v>41078</v>
      </c>
      <c r="C1012" s="1" t="s">
        <v>12</v>
      </c>
      <c r="D1012" s="1">
        <v>15</v>
      </c>
      <c r="E1012" s="4" t="str">
        <f t="shared" si="60"/>
        <v>Small</v>
      </c>
      <c r="F1012" s="4" t="str">
        <f>VLOOKUP(D1012, lookup!$A$3:$B$12, 2, TRUE)</f>
        <v>Small</v>
      </c>
      <c r="G1012" s="1">
        <v>17.77</v>
      </c>
      <c r="H1012" s="4" t="str">
        <f t="shared" si="62"/>
        <v>No Discount</v>
      </c>
      <c r="I1012" s="4">
        <f>IFERROR((Table2[[#This Row],[Sales]]-(Table2[[#This Row],[Sales]]*H1012)), Table2[[#This Row],[Sales]])</f>
        <v>17.77</v>
      </c>
      <c r="J1012" s="4">
        <f t="shared" si="63"/>
        <v>17.77</v>
      </c>
      <c r="K1012" s="1" t="s">
        <v>10</v>
      </c>
      <c r="L1012" s="1">
        <v>2.96</v>
      </c>
      <c r="M1012" s="10">
        <f t="shared" si="61"/>
        <v>17.77</v>
      </c>
    </row>
    <row r="1013" spans="1:13" x14ac:dyDescent="0.2">
      <c r="A1013" s="1">
        <v>43488</v>
      </c>
      <c r="B1013" s="2">
        <v>41078</v>
      </c>
      <c r="C1013" s="1" t="s">
        <v>12</v>
      </c>
      <c r="D1013" s="1">
        <v>28</v>
      </c>
      <c r="E1013" s="4" t="str">
        <f t="shared" si="60"/>
        <v>Medium</v>
      </c>
      <c r="F1013" s="4" t="str">
        <f>VLOOKUP(D1013, lookup!$A$3:$B$12, 2, TRUE)</f>
        <v>Medium-Large</v>
      </c>
      <c r="G1013" s="1">
        <v>547.32000000000005</v>
      </c>
      <c r="H1013" s="4" t="str">
        <f t="shared" si="62"/>
        <v>No Discount</v>
      </c>
      <c r="I1013" s="4">
        <f>IFERROR((Table2[[#This Row],[Sales]]-(Table2[[#This Row],[Sales]]*H1013)), Table2[[#This Row],[Sales]])</f>
        <v>547.32000000000005</v>
      </c>
      <c r="J1013" s="4">
        <f t="shared" si="63"/>
        <v>547.32000000000005</v>
      </c>
      <c r="K1013" s="1" t="s">
        <v>10</v>
      </c>
      <c r="L1013" s="1">
        <v>6.67</v>
      </c>
      <c r="M1013" s="10">
        <f t="shared" si="61"/>
        <v>547.32000000000005</v>
      </c>
    </row>
    <row r="1014" spans="1:13" x14ac:dyDescent="0.2">
      <c r="A1014" s="1">
        <v>26407</v>
      </c>
      <c r="B1014" s="2">
        <v>41079</v>
      </c>
      <c r="C1014" s="1" t="s">
        <v>12</v>
      </c>
      <c r="D1014" s="1">
        <v>16</v>
      </c>
      <c r="E1014" s="4" t="str">
        <f t="shared" si="60"/>
        <v>Medium</v>
      </c>
      <c r="F1014" s="4" t="str">
        <f>VLOOKUP(D1014, lookup!$A$3:$B$12, 2, TRUE)</f>
        <v>Small-Medium</v>
      </c>
      <c r="G1014" s="1">
        <v>1985.6935000000001</v>
      </c>
      <c r="H1014" s="4" t="str">
        <f t="shared" si="62"/>
        <v>No Discount</v>
      </c>
      <c r="I1014" s="4">
        <f>IFERROR((Table2[[#This Row],[Sales]]-(Table2[[#This Row],[Sales]]*H1014)), Table2[[#This Row],[Sales]])</f>
        <v>1985.6935000000001</v>
      </c>
      <c r="J1014" s="4">
        <f t="shared" si="63"/>
        <v>1985.6935000000001</v>
      </c>
      <c r="K1014" s="1" t="s">
        <v>10</v>
      </c>
      <c r="L1014" s="1">
        <v>8.99</v>
      </c>
      <c r="M1014" s="10">
        <f t="shared" si="61"/>
        <v>1985.6935000000001</v>
      </c>
    </row>
    <row r="1015" spans="1:13" x14ac:dyDescent="0.2">
      <c r="A1015" s="1">
        <v>33222</v>
      </c>
      <c r="B1015" s="2">
        <v>41079</v>
      </c>
      <c r="C1015" s="1" t="s">
        <v>14</v>
      </c>
      <c r="D1015" s="1">
        <v>48</v>
      </c>
      <c r="E1015" s="4" t="str">
        <f t="shared" si="60"/>
        <v>Large</v>
      </c>
      <c r="F1015" s="4" t="str">
        <f>VLOOKUP(D1015, lookup!$A$3:$B$12, 2, TRUE)</f>
        <v>XXX Large</v>
      </c>
      <c r="G1015" s="1">
        <v>145.66</v>
      </c>
      <c r="H1015" s="4">
        <f t="shared" si="62"/>
        <v>0.01</v>
      </c>
      <c r="I1015" s="4">
        <f>IFERROR((Table2[[#This Row],[Sales]]-(Table2[[#This Row],[Sales]]*H1015)), Table2[[#This Row],[Sales]])</f>
        <v>144.20339999999999</v>
      </c>
      <c r="J1015" s="4">
        <f t="shared" si="63"/>
        <v>144.96</v>
      </c>
      <c r="K1015" s="1" t="s">
        <v>10</v>
      </c>
      <c r="L1015" s="1">
        <v>0.7</v>
      </c>
      <c r="M1015" s="10">
        <f t="shared" si="61"/>
        <v>145.66</v>
      </c>
    </row>
    <row r="1016" spans="1:13" x14ac:dyDescent="0.2">
      <c r="A1016" s="1">
        <v>33222</v>
      </c>
      <c r="B1016" s="2">
        <v>41079</v>
      </c>
      <c r="C1016" s="1" t="s">
        <v>14</v>
      </c>
      <c r="D1016" s="1">
        <v>30</v>
      </c>
      <c r="E1016" s="4" t="str">
        <f t="shared" si="60"/>
        <v>Large</v>
      </c>
      <c r="F1016" s="4" t="str">
        <f>VLOOKUP(D1016, lookup!$A$3:$B$12, 2, TRUE)</f>
        <v>Medium-Large</v>
      </c>
      <c r="G1016" s="1">
        <v>1676.46</v>
      </c>
      <c r="H1016" s="4" t="str">
        <f t="shared" si="62"/>
        <v>No Discount</v>
      </c>
      <c r="I1016" s="4">
        <f>IFERROR((Table2[[#This Row],[Sales]]-(Table2[[#This Row],[Sales]]*H1016)), Table2[[#This Row],[Sales]])</f>
        <v>1676.46</v>
      </c>
      <c r="J1016" s="4">
        <f t="shared" si="63"/>
        <v>1676.46</v>
      </c>
      <c r="K1016" s="1" t="s">
        <v>13</v>
      </c>
      <c r="L1016" s="1">
        <v>30</v>
      </c>
      <c r="M1016" s="10">
        <f t="shared" si="61"/>
        <v>1676.46</v>
      </c>
    </row>
    <row r="1017" spans="1:13" x14ac:dyDescent="0.2">
      <c r="A1017" s="1">
        <v>26407</v>
      </c>
      <c r="B1017" s="2">
        <v>41079</v>
      </c>
      <c r="C1017" s="1" t="s">
        <v>12</v>
      </c>
      <c r="D1017" s="1">
        <v>34</v>
      </c>
      <c r="E1017" s="4" t="str">
        <f t="shared" si="60"/>
        <v>Large</v>
      </c>
      <c r="F1017" s="4" t="str">
        <f>VLOOKUP(D1017, lookup!$A$3:$B$12, 2, TRUE)</f>
        <v>Large</v>
      </c>
      <c r="G1017" s="1">
        <v>9522.1200000000008</v>
      </c>
      <c r="H1017" s="4">
        <f t="shared" si="62"/>
        <v>0.01</v>
      </c>
      <c r="I1017" s="4">
        <f>IFERROR((Table2[[#This Row],[Sales]]-(Table2[[#This Row],[Sales]]*H1017)), Table2[[#This Row],[Sales]])</f>
        <v>9426.8988000000008</v>
      </c>
      <c r="J1017" s="4">
        <f t="shared" si="63"/>
        <v>9522.1200000000008</v>
      </c>
      <c r="K1017" s="1" t="s">
        <v>10</v>
      </c>
      <c r="L1017" s="1">
        <v>35</v>
      </c>
      <c r="M1017" s="10">
        <f t="shared" si="61"/>
        <v>9522.1200000000008</v>
      </c>
    </row>
    <row r="1018" spans="1:13" x14ac:dyDescent="0.2">
      <c r="A1018" s="1">
        <v>6885</v>
      </c>
      <c r="B1018" s="2">
        <v>41079</v>
      </c>
      <c r="C1018" s="1" t="s">
        <v>7</v>
      </c>
      <c r="D1018" s="1">
        <v>4</v>
      </c>
      <c r="E1018" s="4" t="str">
        <f t="shared" si="60"/>
        <v>Small</v>
      </c>
      <c r="F1018" s="4" t="str">
        <f>VLOOKUP(D1018, lookup!$A$3:$B$12, 2, TRUE)</f>
        <v>Mini</v>
      </c>
      <c r="G1018" s="1">
        <v>481.27</v>
      </c>
      <c r="H1018" s="4" t="str">
        <f t="shared" si="62"/>
        <v>No Discount</v>
      </c>
      <c r="I1018" s="4">
        <f>IFERROR((Table2[[#This Row],[Sales]]-(Table2[[#This Row],[Sales]]*H1018)), Table2[[#This Row],[Sales]])</f>
        <v>481.27</v>
      </c>
      <c r="J1018" s="4">
        <f t="shared" si="63"/>
        <v>481.27</v>
      </c>
      <c r="K1018" s="1" t="s">
        <v>13</v>
      </c>
      <c r="L1018" s="1">
        <v>30</v>
      </c>
      <c r="M1018" s="10">
        <f t="shared" si="61"/>
        <v>481.27</v>
      </c>
    </row>
    <row r="1019" spans="1:13" x14ac:dyDescent="0.2">
      <c r="A1019" s="1">
        <v>33222</v>
      </c>
      <c r="B1019" s="2">
        <v>41079</v>
      </c>
      <c r="C1019" s="1" t="s">
        <v>14</v>
      </c>
      <c r="D1019" s="1">
        <v>18</v>
      </c>
      <c r="E1019" s="4" t="str">
        <f t="shared" si="60"/>
        <v>Medium</v>
      </c>
      <c r="F1019" s="4" t="str">
        <f>VLOOKUP(D1019, lookup!$A$3:$B$12, 2, TRUE)</f>
        <v>Small-Medium</v>
      </c>
      <c r="G1019" s="1">
        <v>420.76</v>
      </c>
      <c r="H1019" s="4" t="str">
        <f t="shared" si="62"/>
        <v>No Discount</v>
      </c>
      <c r="I1019" s="4">
        <f>IFERROR((Table2[[#This Row],[Sales]]-(Table2[[#This Row],[Sales]]*H1019)), Table2[[#This Row],[Sales]])</f>
        <v>420.76</v>
      </c>
      <c r="J1019" s="4">
        <f t="shared" si="63"/>
        <v>420.76</v>
      </c>
      <c r="K1019" s="1" t="s">
        <v>10</v>
      </c>
      <c r="L1019" s="1">
        <v>15.1</v>
      </c>
      <c r="M1019" s="10">
        <f t="shared" si="61"/>
        <v>420.76</v>
      </c>
    </row>
    <row r="1020" spans="1:13" x14ac:dyDescent="0.2">
      <c r="A1020" s="1">
        <v>33541</v>
      </c>
      <c r="B1020" s="2">
        <v>41079</v>
      </c>
      <c r="C1020" s="1" t="s">
        <v>12</v>
      </c>
      <c r="D1020" s="1">
        <v>43</v>
      </c>
      <c r="E1020" s="4" t="str">
        <f t="shared" si="60"/>
        <v>Large</v>
      </c>
      <c r="F1020" s="4" t="str">
        <f>VLOOKUP(D1020, lookup!$A$3:$B$12, 2, TRUE)</f>
        <v>XX Large</v>
      </c>
      <c r="G1020" s="1">
        <v>512.78</v>
      </c>
      <c r="H1020" s="4">
        <f t="shared" si="62"/>
        <v>0.01</v>
      </c>
      <c r="I1020" s="4">
        <f>IFERROR((Table2[[#This Row],[Sales]]-(Table2[[#This Row],[Sales]]*H1020)), Table2[[#This Row],[Sales]])</f>
        <v>507.65219999999999</v>
      </c>
      <c r="J1020" s="4">
        <f t="shared" si="63"/>
        <v>506.76</v>
      </c>
      <c r="K1020" s="1" t="s">
        <v>10</v>
      </c>
      <c r="L1020" s="1">
        <v>6.02</v>
      </c>
      <c r="M1020" s="10">
        <f t="shared" si="61"/>
        <v>512.78</v>
      </c>
    </row>
    <row r="1021" spans="1:13" x14ac:dyDescent="0.2">
      <c r="A1021" s="1">
        <v>46497</v>
      </c>
      <c r="B1021" s="2">
        <v>41079</v>
      </c>
      <c r="C1021" s="1" t="s">
        <v>9</v>
      </c>
      <c r="D1021" s="1">
        <v>30</v>
      </c>
      <c r="E1021" s="4" t="str">
        <f t="shared" si="60"/>
        <v>Large</v>
      </c>
      <c r="F1021" s="4" t="str">
        <f>VLOOKUP(D1021, lookup!$A$3:$B$12, 2, TRUE)</f>
        <v>Medium-Large</v>
      </c>
      <c r="G1021" s="1">
        <v>630.54</v>
      </c>
      <c r="H1021" s="4" t="str">
        <f t="shared" si="62"/>
        <v>No Discount</v>
      </c>
      <c r="I1021" s="4">
        <f>IFERROR((Table2[[#This Row],[Sales]]-(Table2[[#This Row],[Sales]]*H1021)), Table2[[#This Row],[Sales]])</f>
        <v>630.54</v>
      </c>
      <c r="J1021" s="4">
        <f t="shared" si="63"/>
        <v>630.54</v>
      </c>
      <c r="K1021" s="1" t="s">
        <v>10</v>
      </c>
      <c r="L1021" s="1">
        <v>8.99</v>
      </c>
      <c r="M1021" s="10">
        <f t="shared" si="61"/>
        <v>630.54</v>
      </c>
    </row>
    <row r="1022" spans="1:13" x14ac:dyDescent="0.2">
      <c r="A1022" s="1">
        <v>6885</v>
      </c>
      <c r="B1022" s="2">
        <v>41079</v>
      </c>
      <c r="C1022" s="1" t="s">
        <v>7</v>
      </c>
      <c r="D1022" s="1">
        <v>40</v>
      </c>
      <c r="E1022" s="4" t="str">
        <f t="shared" si="60"/>
        <v>Large</v>
      </c>
      <c r="F1022" s="4" t="str">
        <f>VLOOKUP(D1022, lookup!$A$3:$B$12, 2, TRUE)</f>
        <v>Extra Large</v>
      </c>
      <c r="G1022" s="1">
        <v>879.54</v>
      </c>
      <c r="H1022" s="4">
        <f t="shared" si="62"/>
        <v>0.01</v>
      </c>
      <c r="I1022" s="4">
        <f>IFERROR((Table2[[#This Row],[Sales]]-(Table2[[#This Row],[Sales]]*H1022)), Table2[[#This Row],[Sales]])</f>
        <v>870.74459999999999</v>
      </c>
      <c r="J1022" s="4">
        <f t="shared" si="63"/>
        <v>873.24</v>
      </c>
      <c r="K1022" s="1" t="s">
        <v>10</v>
      </c>
      <c r="L1022" s="1">
        <v>6.3</v>
      </c>
      <c r="M1022" s="10">
        <f t="shared" si="61"/>
        <v>879.54</v>
      </c>
    </row>
    <row r="1023" spans="1:13" x14ac:dyDescent="0.2">
      <c r="A1023" s="1">
        <v>967</v>
      </c>
      <c r="B1023" s="2">
        <v>41080</v>
      </c>
      <c r="C1023" s="1" t="s">
        <v>14</v>
      </c>
      <c r="D1023" s="1">
        <v>48</v>
      </c>
      <c r="E1023" s="4" t="str">
        <f t="shared" si="60"/>
        <v>Large</v>
      </c>
      <c r="F1023" s="4" t="str">
        <f>VLOOKUP(D1023, lookup!$A$3:$B$12, 2, TRUE)</f>
        <v>XXX Large</v>
      </c>
      <c r="G1023" s="1">
        <v>11278.18</v>
      </c>
      <c r="H1023" s="4">
        <f t="shared" si="62"/>
        <v>0.01</v>
      </c>
      <c r="I1023" s="4">
        <f>IFERROR((Table2[[#This Row],[Sales]]-(Table2[[#This Row],[Sales]]*H1023)), Table2[[#This Row],[Sales]])</f>
        <v>11165.3982</v>
      </c>
      <c r="J1023" s="4">
        <f t="shared" si="63"/>
        <v>11245.7</v>
      </c>
      <c r="K1023" s="1" t="s">
        <v>13</v>
      </c>
      <c r="L1023" s="1">
        <v>32.479999999999997</v>
      </c>
      <c r="M1023" s="10">
        <f t="shared" si="61"/>
        <v>11245.7</v>
      </c>
    </row>
    <row r="1024" spans="1:13" x14ac:dyDescent="0.2">
      <c r="A1024" s="1">
        <v>967</v>
      </c>
      <c r="B1024" s="2">
        <v>41080</v>
      </c>
      <c r="C1024" s="1" t="s">
        <v>14</v>
      </c>
      <c r="D1024" s="1">
        <v>42</v>
      </c>
      <c r="E1024" s="4" t="str">
        <f t="shared" si="60"/>
        <v>Large</v>
      </c>
      <c r="F1024" s="4" t="str">
        <f>VLOOKUP(D1024, lookup!$A$3:$B$12, 2, TRUE)</f>
        <v>XX Large</v>
      </c>
      <c r="G1024" s="1">
        <v>1634.9</v>
      </c>
      <c r="H1024" s="4">
        <f t="shared" si="62"/>
        <v>0.01</v>
      </c>
      <c r="I1024" s="4">
        <f>IFERROR((Table2[[#This Row],[Sales]]-(Table2[[#This Row],[Sales]]*H1024)), Table2[[#This Row],[Sales]])</f>
        <v>1618.5510000000002</v>
      </c>
      <c r="J1024" s="4">
        <f t="shared" si="63"/>
        <v>1632</v>
      </c>
      <c r="K1024" s="1" t="s">
        <v>10</v>
      </c>
      <c r="L1024" s="1">
        <v>2.9</v>
      </c>
      <c r="M1024" s="10">
        <f t="shared" si="61"/>
        <v>1634.9</v>
      </c>
    </row>
    <row r="1025" spans="1:13" x14ac:dyDescent="0.2">
      <c r="A1025" s="1">
        <v>41667</v>
      </c>
      <c r="B1025" s="2">
        <v>41080</v>
      </c>
      <c r="C1025" s="1" t="s">
        <v>9</v>
      </c>
      <c r="D1025" s="1">
        <v>18</v>
      </c>
      <c r="E1025" s="4" t="str">
        <f t="shared" si="60"/>
        <v>Medium</v>
      </c>
      <c r="F1025" s="4" t="str">
        <f>VLOOKUP(D1025, lookup!$A$3:$B$12, 2, TRUE)</f>
        <v>Small-Medium</v>
      </c>
      <c r="G1025" s="1">
        <v>1062.2194999999999</v>
      </c>
      <c r="H1025" s="4" t="str">
        <f t="shared" si="62"/>
        <v>No Discount</v>
      </c>
      <c r="I1025" s="4">
        <f>IFERROR((Table2[[#This Row],[Sales]]-(Table2[[#This Row],[Sales]]*H1025)), Table2[[#This Row],[Sales]])</f>
        <v>1062.2194999999999</v>
      </c>
      <c r="J1025" s="4">
        <f t="shared" si="63"/>
        <v>1062.2194999999999</v>
      </c>
      <c r="K1025" s="1" t="s">
        <v>10</v>
      </c>
      <c r="L1025" s="1">
        <v>5.31</v>
      </c>
      <c r="M1025" s="10">
        <f t="shared" si="61"/>
        <v>1062.2194999999999</v>
      </c>
    </row>
    <row r="1026" spans="1:13" x14ac:dyDescent="0.2">
      <c r="A1026" s="1">
        <v>8294</v>
      </c>
      <c r="B1026" s="2">
        <v>41080</v>
      </c>
      <c r="C1026" s="1" t="s">
        <v>14</v>
      </c>
      <c r="D1026" s="1">
        <v>28</v>
      </c>
      <c r="E1026" s="4" t="str">
        <f t="shared" ref="E1026:E1089" si="64">IF(D1026&gt;=30, "Large", IF(D1026&lt;=15, "Small","Medium"))</f>
        <v>Medium</v>
      </c>
      <c r="F1026" s="4" t="str">
        <f>VLOOKUP(D1026, lookup!$A$3:$B$12, 2, TRUE)</f>
        <v>Medium-Large</v>
      </c>
      <c r="G1026" s="1">
        <v>197.57400000000001</v>
      </c>
      <c r="H1026" s="4" t="str">
        <f t="shared" si="62"/>
        <v>No Discount</v>
      </c>
      <c r="I1026" s="4">
        <f>IFERROR((Table2[[#This Row],[Sales]]-(Table2[[#This Row],[Sales]]*H1026)), Table2[[#This Row],[Sales]])</f>
        <v>197.57400000000001</v>
      </c>
      <c r="J1026" s="4">
        <f t="shared" si="63"/>
        <v>197.57400000000001</v>
      </c>
      <c r="K1026" s="1" t="s">
        <v>10</v>
      </c>
      <c r="L1026" s="1">
        <v>5.03</v>
      </c>
      <c r="M1026" s="10">
        <f t="shared" ref="M1026:M1089" si="65">IF(K1026="Delivery Truck", J1026, G1026)</f>
        <v>197.57400000000001</v>
      </c>
    </row>
    <row r="1027" spans="1:13" x14ac:dyDescent="0.2">
      <c r="A1027" s="1">
        <v>967</v>
      </c>
      <c r="B1027" s="2">
        <v>41080</v>
      </c>
      <c r="C1027" s="1" t="s">
        <v>14</v>
      </c>
      <c r="D1027" s="1">
        <v>6</v>
      </c>
      <c r="E1027" s="4" t="str">
        <f t="shared" si="64"/>
        <v>Small</v>
      </c>
      <c r="F1027" s="4" t="str">
        <f>VLOOKUP(D1027, lookup!$A$3:$B$12, 2, TRUE)</f>
        <v>Extra Small</v>
      </c>
      <c r="G1027" s="1">
        <v>90.56</v>
      </c>
      <c r="H1027" s="4" t="str">
        <f t="shared" ref="H1027:H1090" si="66">IF(OR(F1027="Large",F1027="Extra Large",F1027="XX Large",F1027="XXX Large"), 0.01, "No Discount")</f>
        <v>No Discount</v>
      </c>
      <c r="I1027" s="4">
        <f>IFERROR((Table2[[#This Row],[Sales]]-(Table2[[#This Row],[Sales]]*H1027)), Table2[[#This Row],[Sales]])</f>
        <v>90.56</v>
      </c>
      <c r="J1027" s="4">
        <f t="shared" ref="J1027:J1090" si="67">IF(OR(F1027="XX Large", F1027="XXX Large", F1027="Extra Large"), G1027-L1027, G1027)</f>
        <v>90.56</v>
      </c>
      <c r="K1027" s="1" t="s">
        <v>10</v>
      </c>
      <c r="L1027" s="1">
        <v>7.51</v>
      </c>
      <c r="M1027" s="10">
        <f t="shared" si="65"/>
        <v>90.56</v>
      </c>
    </row>
    <row r="1028" spans="1:13" x14ac:dyDescent="0.2">
      <c r="A1028" s="1">
        <v>49255</v>
      </c>
      <c r="B1028" s="2">
        <v>41082</v>
      </c>
      <c r="C1028" s="1" t="s">
        <v>9</v>
      </c>
      <c r="D1028" s="1">
        <v>20</v>
      </c>
      <c r="E1028" s="4" t="str">
        <f t="shared" si="64"/>
        <v>Medium</v>
      </c>
      <c r="F1028" s="4" t="str">
        <f>VLOOKUP(D1028, lookup!$A$3:$B$12, 2, TRUE)</f>
        <v>Small-Medium</v>
      </c>
      <c r="G1028" s="1">
        <v>1357.44</v>
      </c>
      <c r="H1028" s="4" t="str">
        <f t="shared" si="66"/>
        <v>No Discount</v>
      </c>
      <c r="I1028" s="4">
        <f>IFERROR((Table2[[#This Row],[Sales]]-(Table2[[#This Row],[Sales]]*H1028)), Table2[[#This Row],[Sales]])</f>
        <v>1357.44</v>
      </c>
      <c r="J1028" s="4">
        <f t="shared" si="67"/>
        <v>1357.44</v>
      </c>
      <c r="K1028" s="1" t="s">
        <v>13</v>
      </c>
      <c r="L1028" s="1">
        <v>26.85</v>
      </c>
      <c r="M1028" s="10">
        <f t="shared" si="65"/>
        <v>1357.44</v>
      </c>
    </row>
    <row r="1029" spans="1:13" x14ac:dyDescent="0.2">
      <c r="A1029" s="1">
        <v>25986</v>
      </c>
      <c r="B1029" s="2">
        <v>41082</v>
      </c>
      <c r="C1029" s="1" t="s">
        <v>14</v>
      </c>
      <c r="D1029" s="1">
        <v>48</v>
      </c>
      <c r="E1029" s="4" t="str">
        <f t="shared" si="64"/>
        <v>Large</v>
      </c>
      <c r="F1029" s="4" t="str">
        <f>VLOOKUP(D1029, lookup!$A$3:$B$12, 2, TRUE)</f>
        <v>XXX Large</v>
      </c>
      <c r="G1029" s="1">
        <v>278.07</v>
      </c>
      <c r="H1029" s="4">
        <f t="shared" si="66"/>
        <v>0.01</v>
      </c>
      <c r="I1029" s="4">
        <f>IFERROR((Table2[[#This Row],[Sales]]-(Table2[[#This Row],[Sales]]*H1029)), Table2[[#This Row],[Sales]])</f>
        <v>275.28929999999997</v>
      </c>
      <c r="J1029" s="4">
        <f t="shared" si="67"/>
        <v>273.11</v>
      </c>
      <c r="K1029" s="1" t="s">
        <v>10</v>
      </c>
      <c r="L1029" s="1">
        <v>4.96</v>
      </c>
      <c r="M1029" s="10">
        <f t="shared" si="65"/>
        <v>278.07</v>
      </c>
    </row>
    <row r="1030" spans="1:13" x14ac:dyDescent="0.2">
      <c r="A1030" s="1">
        <v>24580</v>
      </c>
      <c r="B1030" s="2">
        <v>41083</v>
      </c>
      <c r="C1030" s="1" t="s">
        <v>9</v>
      </c>
      <c r="D1030" s="1">
        <v>14</v>
      </c>
      <c r="E1030" s="4" t="str">
        <f t="shared" si="64"/>
        <v>Small</v>
      </c>
      <c r="F1030" s="4" t="str">
        <f>VLOOKUP(D1030, lookup!$A$3:$B$12, 2, TRUE)</f>
        <v>Small</v>
      </c>
      <c r="G1030" s="1">
        <v>36.409999999999997</v>
      </c>
      <c r="H1030" s="4" t="str">
        <f t="shared" si="66"/>
        <v>No Discount</v>
      </c>
      <c r="I1030" s="4">
        <f>IFERROR((Table2[[#This Row],[Sales]]-(Table2[[#This Row],[Sales]]*H1030)), Table2[[#This Row],[Sales]])</f>
        <v>36.409999999999997</v>
      </c>
      <c r="J1030" s="4">
        <f t="shared" si="67"/>
        <v>36.409999999999997</v>
      </c>
      <c r="K1030" s="1" t="s">
        <v>10</v>
      </c>
      <c r="L1030" s="1">
        <v>4.57</v>
      </c>
      <c r="M1030" s="10">
        <f t="shared" si="65"/>
        <v>36.409999999999997</v>
      </c>
    </row>
    <row r="1031" spans="1:13" x14ac:dyDescent="0.2">
      <c r="A1031" s="1">
        <v>24580</v>
      </c>
      <c r="B1031" s="2">
        <v>41083</v>
      </c>
      <c r="C1031" s="1" t="s">
        <v>9</v>
      </c>
      <c r="D1031" s="1">
        <v>25</v>
      </c>
      <c r="E1031" s="4" t="str">
        <f t="shared" si="64"/>
        <v>Medium</v>
      </c>
      <c r="F1031" s="4" t="str">
        <f>VLOOKUP(D1031, lookup!$A$3:$B$12, 2, TRUE)</f>
        <v>Medium</v>
      </c>
      <c r="G1031" s="1">
        <v>1081.22</v>
      </c>
      <c r="H1031" s="4" t="str">
        <f t="shared" si="66"/>
        <v>No Discount</v>
      </c>
      <c r="I1031" s="4">
        <f>IFERROR((Table2[[#This Row],[Sales]]-(Table2[[#This Row],[Sales]]*H1031)), Table2[[#This Row],[Sales]])</f>
        <v>1081.22</v>
      </c>
      <c r="J1031" s="4">
        <f t="shared" si="67"/>
        <v>1081.22</v>
      </c>
      <c r="K1031" s="1" t="s">
        <v>10</v>
      </c>
      <c r="L1031" s="1">
        <v>8.99</v>
      </c>
      <c r="M1031" s="10">
        <f t="shared" si="65"/>
        <v>1081.22</v>
      </c>
    </row>
    <row r="1032" spans="1:13" x14ac:dyDescent="0.2">
      <c r="A1032" s="1">
        <v>11044</v>
      </c>
      <c r="B1032" s="2">
        <v>41084</v>
      </c>
      <c r="C1032" s="1" t="s">
        <v>14</v>
      </c>
      <c r="D1032" s="1">
        <v>3</v>
      </c>
      <c r="E1032" s="4" t="str">
        <f t="shared" si="64"/>
        <v>Small</v>
      </c>
      <c r="F1032" s="4" t="str">
        <f>VLOOKUP(D1032, lookup!$A$3:$B$12, 2, TRUE)</f>
        <v>Mini</v>
      </c>
      <c r="G1032" s="1">
        <v>14.49</v>
      </c>
      <c r="H1032" s="4" t="str">
        <f t="shared" si="66"/>
        <v>No Discount</v>
      </c>
      <c r="I1032" s="4">
        <f>IFERROR((Table2[[#This Row],[Sales]]-(Table2[[#This Row],[Sales]]*H1032)), Table2[[#This Row],[Sales]])</f>
        <v>14.49</v>
      </c>
      <c r="J1032" s="4">
        <f t="shared" si="67"/>
        <v>14.49</v>
      </c>
      <c r="K1032" s="1" t="s">
        <v>10</v>
      </c>
      <c r="L1032" s="1">
        <v>5</v>
      </c>
      <c r="M1032" s="10">
        <f t="shared" si="65"/>
        <v>14.49</v>
      </c>
    </row>
    <row r="1033" spans="1:13" x14ac:dyDescent="0.2">
      <c r="A1033" s="1">
        <v>46691</v>
      </c>
      <c r="B1033" s="2">
        <v>41084</v>
      </c>
      <c r="C1033" s="1" t="s">
        <v>12</v>
      </c>
      <c r="D1033" s="1">
        <v>47</v>
      </c>
      <c r="E1033" s="4" t="str">
        <f t="shared" si="64"/>
        <v>Large</v>
      </c>
      <c r="F1033" s="4" t="str">
        <f>VLOOKUP(D1033, lookup!$A$3:$B$12, 2, TRUE)</f>
        <v>XXX Large</v>
      </c>
      <c r="G1033" s="1">
        <v>1676.25</v>
      </c>
      <c r="H1033" s="4">
        <f t="shared" si="66"/>
        <v>0.01</v>
      </c>
      <c r="I1033" s="4">
        <f>IFERROR((Table2[[#This Row],[Sales]]-(Table2[[#This Row],[Sales]]*H1033)), Table2[[#This Row],[Sales]])</f>
        <v>1659.4875</v>
      </c>
      <c r="J1033" s="4">
        <f t="shared" si="67"/>
        <v>1653.65</v>
      </c>
      <c r="K1033" s="1" t="s">
        <v>10</v>
      </c>
      <c r="L1033" s="1">
        <v>22.6</v>
      </c>
      <c r="M1033" s="10">
        <f t="shared" si="65"/>
        <v>1676.25</v>
      </c>
    </row>
    <row r="1034" spans="1:13" x14ac:dyDescent="0.2">
      <c r="A1034" s="1">
        <v>19718</v>
      </c>
      <c r="B1034" s="2">
        <v>41084</v>
      </c>
      <c r="C1034" s="1" t="s">
        <v>7</v>
      </c>
      <c r="D1034" s="1">
        <v>6</v>
      </c>
      <c r="E1034" s="4" t="str">
        <f t="shared" si="64"/>
        <v>Small</v>
      </c>
      <c r="F1034" s="4" t="str">
        <f>VLOOKUP(D1034, lookup!$A$3:$B$12, 2, TRUE)</f>
        <v>Extra Small</v>
      </c>
      <c r="G1034" s="1">
        <v>89.75</v>
      </c>
      <c r="H1034" s="4" t="str">
        <f t="shared" si="66"/>
        <v>No Discount</v>
      </c>
      <c r="I1034" s="4">
        <f>IFERROR((Table2[[#This Row],[Sales]]-(Table2[[#This Row],[Sales]]*H1034)), Table2[[#This Row],[Sales]])</f>
        <v>89.75</v>
      </c>
      <c r="J1034" s="4">
        <f t="shared" si="67"/>
        <v>89.75</v>
      </c>
      <c r="K1034" s="1" t="s">
        <v>10</v>
      </c>
      <c r="L1034" s="1">
        <v>7.51</v>
      </c>
      <c r="M1034" s="10">
        <f t="shared" si="65"/>
        <v>89.75</v>
      </c>
    </row>
    <row r="1035" spans="1:13" x14ac:dyDescent="0.2">
      <c r="A1035" s="1">
        <v>12005</v>
      </c>
      <c r="B1035" s="2">
        <v>41084</v>
      </c>
      <c r="C1035" s="1" t="s">
        <v>11</v>
      </c>
      <c r="D1035" s="1">
        <v>4</v>
      </c>
      <c r="E1035" s="4" t="str">
        <f t="shared" si="64"/>
        <v>Small</v>
      </c>
      <c r="F1035" s="4" t="str">
        <f>VLOOKUP(D1035, lookup!$A$3:$B$12, 2, TRUE)</f>
        <v>Mini</v>
      </c>
      <c r="G1035" s="1">
        <v>1660.86</v>
      </c>
      <c r="H1035" s="4" t="str">
        <f t="shared" si="66"/>
        <v>No Discount</v>
      </c>
      <c r="I1035" s="4">
        <f>IFERROR((Table2[[#This Row],[Sales]]-(Table2[[#This Row],[Sales]]*H1035)), Table2[[#This Row],[Sales]])</f>
        <v>1660.86</v>
      </c>
      <c r="J1035" s="4">
        <f t="shared" si="67"/>
        <v>1660.86</v>
      </c>
      <c r="K1035" s="1" t="s">
        <v>10</v>
      </c>
      <c r="L1035" s="1">
        <v>11.37</v>
      </c>
      <c r="M1035" s="10">
        <f t="shared" si="65"/>
        <v>1660.86</v>
      </c>
    </row>
    <row r="1036" spans="1:13" x14ac:dyDescent="0.2">
      <c r="A1036" s="1">
        <v>19074</v>
      </c>
      <c r="B1036" s="2">
        <v>41085</v>
      </c>
      <c r="C1036" s="1" t="s">
        <v>12</v>
      </c>
      <c r="D1036" s="1">
        <v>17</v>
      </c>
      <c r="E1036" s="4" t="str">
        <f t="shared" si="64"/>
        <v>Medium</v>
      </c>
      <c r="F1036" s="4" t="str">
        <f>VLOOKUP(D1036, lookup!$A$3:$B$12, 2, TRUE)</f>
        <v>Small-Medium</v>
      </c>
      <c r="G1036" s="1">
        <v>3816.59</v>
      </c>
      <c r="H1036" s="4" t="str">
        <f t="shared" si="66"/>
        <v>No Discount</v>
      </c>
      <c r="I1036" s="4">
        <f>IFERROR((Table2[[#This Row],[Sales]]-(Table2[[#This Row],[Sales]]*H1036)), Table2[[#This Row],[Sales]])</f>
        <v>3816.59</v>
      </c>
      <c r="J1036" s="4">
        <f t="shared" si="67"/>
        <v>3816.59</v>
      </c>
      <c r="K1036" s="1" t="s">
        <v>13</v>
      </c>
      <c r="L1036" s="1">
        <v>68.02</v>
      </c>
      <c r="M1036" s="10">
        <f t="shared" si="65"/>
        <v>3816.59</v>
      </c>
    </row>
    <row r="1037" spans="1:13" x14ac:dyDescent="0.2">
      <c r="A1037" s="1">
        <v>55494</v>
      </c>
      <c r="B1037" s="2">
        <v>41085</v>
      </c>
      <c r="C1037" s="1" t="s">
        <v>11</v>
      </c>
      <c r="D1037" s="1">
        <v>49</v>
      </c>
      <c r="E1037" s="4" t="str">
        <f t="shared" si="64"/>
        <v>Large</v>
      </c>
      <c r="F1037" s="4" t="str">
        <f>VLOOKUP(D1037, lookup!$A$3:$B$12, 2, TRUE)</f>
        <v>XXX Large</v>
      </c>
      <c r="G1037" s="1">
        <v>544.89</v>
      </c>
      <c r="H1037" s="4">
        <f t="shared" si="66"/>
        <v>0.01</v>
      </c>
      <c r="I1037" s="4">
        <f>IFERROR((Table2[[#This Row],[Sales]]-(Table2[[#This Row],[Sales]]*H1037)), Table2[[#This Row],[Sales]])</f>
        <v>539.44110000000001</v>
      </c>
      <c r="J1037" s="4">
        <f t="shared" si="67"/>
        <v>539.08000000000004</v>
      </c>
      <c r="K1037" s="1" t="s">
        <v>10</v>
      </c>
      <c r="L1037" s="1">
        <v>5.81</v>
      </c>
      <c r="M1037" s="10">
        <f t="shared" si="65"/>
        <v>544.89</v>
      </c>
    </row>
    <row r="1038" spans="1:13" x14ac:dyDescent="0.2">
      <c r="A1038" s="1">
        <v>55494</v>
      </c>
      <c r="B1038" s="2">
        <v>41085</v>
      </c>
      <c r="C1038" s="1" t="s">
        <v>11</v>
      </c>
      <c r="D1038" s="1">
        <v>4</v>
      </c>
      <c r="E1038" s="4" t="str">
        <f t="shared" si="64"/>
        <v>Small</v>
      </c>
      <c r="F1038" s="4" t="str">
        <f>VLOOKUP(D1038, lookup!$A$3:$B$12, 2, TRUE)</f>
        <v>Mini</v>
      </c>
      <c r="G1038" s="1">
        <v>57.82</v>
      </c>
      <c r="H1038" s="4" t="str">
        <f t="shared" si="66"/>
        <v>No Discount</v>
      </c>
      <c r="I1038" s="4">
        <f>IFERROR((Table2[[#This Row],[Sales]]-(Table2[[#This Row],[Sales]]*H1038)), Table2[[#This Row],[Sales]])</f>
        <v>57.82</v>
      </c>
      <c r="J1038" s="4">
        <f t="shared" si="67"/>
        <v>57.82</v>
      </c>
      <c r="K1038" s="1" t="s">
        <v>8</v>
      </c>
      <c r="L1038" s="1">
        <v>4.8</v>
      </c>
      <c r="M1038" s="10">
        <f t="shared" si="65"/>
        <v>57.82</v>
      </c>
    </row>
    <row r="1039" spans="1:13" x14ac:dyDescent="0.2">
      <c r="A1039" s="1">
        <v>24386</v>
      </c>
      <c r="B1039" s="2">
        <v>41086</v>
      </c>
      <c r="C1039" s="1" t="s">
        <v>9</v>
      </c>
      <c r="D1039" s="1">
        <v>12</v>
      </c>
      <c r="E1039" s="4" t="str">
        <f t="shared" si="64"/>
        <v>Small</v>
      </c>
      <c r="F1039" s="4" t="str">
        <f>VLOOKUP(D1039, lookup!$A$3:$B$12, 2, TRUE)</f>
        <v>Small</v>
      </c>
      <c r="G1039" s="1">
        <v>503.08</v>
      </c>
      <c r="H1039" s="4" t="str">
        <f t="shared" si="66"/>
        <v>No Discount</v>
      </c>
      <c r="I1039" s="4">
        <f>IFERROR((Table2[[#This Row],[Sales]]-(Table2[[#This Row],[Sales]]*H1039)), Table2[[#This Row],[Sales]])</f>
        <v>503.08</v>
      </c>
      <c r="J1039" s="4">
        <f t="shared" si="67"/>
        <v>503.08</v>
      </c>
      <c r="K1039" s="1" t="s">
        <v>10</v>
      </c>
      <c r="L1039" s="1">
        <v>6.5</v>
      </c>
      <c r="M1039" s="10">
        <f t="shared" si="65"/>
        <v>503.08</v>
      </c>
    </row>
    <row r="1040" spans="1:13" x14ac:dyDescent="0.2">
      <c r="A1040" s="1">
        <v>14210</v>
      </c>
      <c r="B1040" s="2">
        <v>41086</v>
      </c>
      <c r="C1040" s="1" t="s">
        <v>11</v>
      </c>
      <c r="D1040" s="1">
        <v>19</v>
      </c>
      <c r="E1040" s="4" t="str">
        <f t="shared" si="64"/>
        <v>Medium</v>
      </c>
      <c r="F1040" s="4" t="str">
        <f>VLOOKUP(D1040, lookup!$A$3:$B$12, 2, TRUE)</f>
        <v>Small-Medium</v>
      </c>
      <c r="G1040" s="1">
        <v>676.79</v>
      </c>
      <c r="H1040" s="4" t="str">
        <f t="shared" si="66"/>
        <v>No Discount</v>
      </c>
      <c r="I1040" s="4">
        <f>IFERROR((Table2[[#This Row],[Sales]]-(Table2[[#This Row],[Sales]]*H1040)), Table2[[#This Row],[Sales]])</f>
        <v>676.79</v>
      </c>
      <c r="J1040" s="4">
        <f t="shared" si="67"/>
        <v>676.79</v>
      </c>
      <c r="K1040" s="1" t="s">
        <v>10</v>
      </c>
      <c r="L1040" s="1">
        <v>1.99</v>
      </c>
      <c r="M1040" s="10">
        <f t="shared" si="65"/>
        <v>676.79</v>
      </c>
    </row>
    <row r="1041" spans="1:13" x14ac:dyDescent="0.2">
      <c r="A1041" s="1">
        <v>24386</v>
      </c>
      <c r="B1041" s="2">
        <v>41086</v>
      </c>
      <c r="C1041" s="1" t="s">
        <v>9</v>
      </c>
      <c r="D1041" s="1">
        <v>15</v>
      </c>
      <c r="E1041" s="4" t="str">
        <f t="shared" si="64"/>
        <v>Small</v>
      </c>
      <c r="F1041" s="4" t="str">
        <f>VLOOKUP(D1041, lookup!$A$3:$B$12, 2, TRUE)</f>
        <v>Small</v>
      </c>
      <c r="G1041" s="1">
        <v>76.94</v>
      </c>
      <c r="H1041" s="4" t="str">
        <f t="shared" si="66"/>
        <v>No Discount</v>
      </c>
      <c r="I1041" s="4">
        <f>IFERROR((Table2[[#This Row],[Sales]]-(Table2[[#This Row],[Sales]]*H1041)), Table2[[#This Row],[Sales]])</f>
        <v>76.94</v>
      </c>
      <c r="J1041" s="4">
        <f t="shared" si="67"/>
        <v>76.94</v>
      </c>
      <c r="K1041" s="1" t="s">
        <v>8</v>
      </c>
      <c r="L1041" s="1">
        <v>0.99</v>
      </c>
      <c r="M1041" s="10">
        <f t="shared" si="65"/>
        <v>76.94</v>
      </c>
    </row>
    <row r="1042" spans="1:13" x14ac:dyDescent="0.2">
      <c r="A1042" s="1">
        <v>24386</v>
      </c>
      <c r="B1042" s="2">
        <v>41086</v>
      </c>
      <c r="C1042" s="1" t="s">
        <v>9</v>
      </c>
      <c r="D1042" s="1">
        <v>41</v>
      </c>
      <c r="E1042" s="4" t="str">
        <f t="shared" si="64"/>
        <v>Large</v>
      </c>
      <c r="F1042" s="4" t="str">
        <f>VLOOKUP(D1042, lookup!$A$3:$B$12, 2, TRUE)</f>
        <v>XX Large</v>
      </c>
      <c r="G1042" s="1">
        <v>4256.51</v>
      </c>
      <c r="H1042" s="4">
        <f t="shared" si="66"/>
        <v>0.01</v>
      </c>
      <c r="I1042" s="4">
        <f>IFERROR((Table2[[#This Row],[Sales]]-(Table2[[#This Row],[Sales]]*H1042)), Table2[[#This Row],[Sales]])</f>
        <v>4213.9449000000004</v>
      </c>
      <c r="J1042" s="4">
        <f t="shared" si="67"/>
        <v>4249.33</v>
      </c>
      <c r="K1042" s="1" t="s">
        <v>10</v>
      </c>
      <c r="L1042" s="1">
        <v>7.18</v>
      </c>
      <c r="M1042" s="10">
        <f t="shared" si="65"/>
        <v>4256.51</v>
      </c>
    </row>
    <row r="1043" spans="1:13" x14ac:dyDescent="0.2">
      <c r="A1043" s="1">
        <v>47620</v>
      </c>
      <c r="B1043" s="2">
        <v>41086</v>
      </c>
      <c r="C1043" s="1" t="s">
        <v>7</v>
      </c>
      <c r="D1043" s="1">
        <v>27</v>
      </c>
      <c r="E1043" s="4" t="str">
        <f t="shared" si="64"/>
        <v>Medium</v>
      </c>
      <c r="F1043" s="4" t="str">
        <f>VLOOKUP(D1043, lookup!$A$3:$B$12, 2, TRUE)</f>
        <v>Medium-Large</v>
      </c>
      <c r="G1043" s="1">
        <v>302.2</v>
      </c>
      <c r="H1043" s="4" t="str">
        <f t="shared" si="66"/>
        <v>No Discount</v>
      </c>
      <c r="I1043" s="4">
        <f>IFERROR((Table2[[#This Row],[Sales]]-(Table2[[#This Row],[Sales]]*H1043)), Table2[[#This Row],[Sales]])</f>
        <v>302.2</v>
      </c>
      <c r="J1043" s="4">
        <f t="shared" si="67"/>
        <v>302.2</v>
      </c>
      <c r="K1043" s="1" t="s">
        <v>10</v>
      </c>
      <c r="L1043" s="1">
        <v>3.37</v>
      </c>
      <c r="M1043" s="10">
        <f t="shared" si="65"/>
        <v>302.2</v>
      </c>
    </row>
    <row r="1044" spans="1:13" x14ac:dyDescent="0.2">
      <c r="A1044" s="1">
        <v>57025</v>
      </c>
      <c r="B1044" s="2">
        <v>41086</v>
      </c>
      <c r="C1044" s="1" t="s">
        <v>14</v>
      </c>
      <c r="D1044" s="1">
        <v>8</v>
      </c>
      <c r="E1044" s="4" t="str">
        <f t="shared" si="64"/>
        <v>Small</v>
      </c>
      <c r="F1044" s="4" t="str">
        <f>VLOOKUP(D1044, lookup!$A$3:$B$12, 2, TRUE)</f>
        <v>Extra Small</v>
      </c>
      <c r="G1044" s="1">
        <v>71.099999999999994</v>
      </c>
      <c r="H1044" s="4" t="str">
        <f t="shared" si="66"/>
        <v>No Discount</v>
      </c>
      <c r="I1044" s="4">
        <f>IFERROR((Table2[[#This Row],[Sales]]-(Table2[[#This Row],[Sales]]*H1044)), Table2[[#This Row],[Sales]])</f>
        <v>71.099999999999994</v>
      </c>
      <c r="J1044" s="4">
        <f t="shared" si="67"/>
        <v>71.099999999999994</v>
      </c>
      <c r="K1044" s="1" t="s">
        <v>10</v>
      </c>
      <c r="L1044" s="1">
        <v>2.99</v>
      </c>
      <c r="M1044" s="10">
        <f t="shared" si="65"/>
        <v>71.099999999999994</v>
      </c>
    </row>
    <row r="1045" spans="1:13" x14ac:dyDescent="0.2">
      <c r="A1045" s="1">
        <v>16706</v>
      </c>
      <c r="B1045" s="2">
        <v>41087</v>
      </c>
      <c r="C1045" s="1" t="s">
        <v>9</v>
      </c>
      <c r="D1045" s="1">
        <v>49</v>
      </c>
      <c r="E1045" s="4" t="str">
        <f t="shared" si="64"/>
        <v>Large</v>
      </c>
      <c r="F1045" s="4" t="str">
        <f>VLOOKUP(D1045, lookup!$A$3:$B$12, 2, TRUE)</f>
        <v>XXX Large</v>
      </c>
      <c r="G1045" s="1">
        <v>6175.777</v>
      </c>
      <c r="H1045" s="4">
        <f t="shared" si="66"/>
        <v>0.01</v>
      </c>
      <c r="I1045" s="4">
        <f>IFERROR((Table2[[#This Row],[Sales]]-(Table2[[#This Row],[Sales]]*H1045)), Table2[[#This Row],[Sales]])</f>
        <v>6114.0192299999999</v>
      </c>
      <c r="J1045" s="4">
        <f t="shared" si="67"/>
        <v>6171.8770000000004</v>
      </c>
      <c r="K1045" s="1" t="s">
        <v>8</v>
      </c>
      <c r="L1045" s="1">
        <v>3.9</v>
      </c>
      <c r="M1045" s="10">
        <f t="shared" si="65"/>
        <v>6175.777</v>
      </c>
    </row>
    <row r="1046" spans="1:13" x14ac:dyDescent="0.2">
      <c r="A1046" s="1">
        <v>17508</v>
      </c>
      <c r="B1046" s="2">
        <v>41087</v>
      </c>
      <c r="C1046" s="1" t="s">
        <v>7</v>
      </c>
      <c r="D1046" s="1">
        <v>50</v>
      </c>
      <c r="E1046" s="4" t="str">
        <f t="shared" si="64"/>
        <v>Large</v>
      </c>
      <c r="F1046" s="4" t="str">
        <f>VLOOKUP(D1046, lookup!$A$3:$B$12, 2, TRUE)</f>
        <v>XXX Large</v>
      </c>
      <c r="G1046" s="1">
        <v>99.08</v>
      </c>
      <c r="H1046" s="4">
        <f t="shared" si="66"/>
        <v>0.01</v>
      </c>
      <c r="I1046" s="4">
        <f>IFERROR((Table2[[#This Row],[Sales]]-(Table2[[#This Row],[Sales]]*H1046)), Table2[[#This Row],[Sales]])</f>
        <v>98.089200000000005</v>
      </c>
      <c r="J1046" s="4">
        <f t="shared" si="67"/>
        <v>98.38</v>
      </c>
      <c r="K1046" s="1" t="s">
        <v>8</v>
      </c>
      <c r="L1046" s="1">
        <v>0.7</v>
      </c>
      <c r="M1046" s="10">
        <f t="shared" si="65"/>
        <v>99.08</v>
      </c>
    </row>
    <row r="1047" spans="1:13" x14ac:dyDescent="0.2">
      <c r="A1047" s="1">
        <v>6695</v>
      </c>
      <c r="B1047" s="2">
        <v>41087</v>
      </c>
      <c r="C1047" s="1" t="s">
        <v>7</v>
      </c>
      <c r="D1047" s="1">
        <v>49</v>
      </c>
      <c r="E1047" s="4" t="str">
        <f t="shared" si="64"/>
        <v>Large</v>
      </c>
      <c r="F1047" s="4" t="str">
        <f>VLOOKUP(D1047, lookup!$A$3:$B$12, 2, TRUE)</f>
        <v>XXX Large</v>
      </c>
      <c r="G1047" s="1">
        <v>295.24</v>
      </c>
      <c r="H1047" s="4">
        <f t="shared" si="66"/>
        <v>0.01</v>
      </c>
      <c r="I1047" s="4">
        <f>IFERROR((Table2[[#This Row],[Sales]]-(Table2[[#This Row],[Sales]]*H1047)), Table2[[#This Row],[Sales]])</f>
        <v>292.2876</v>
      </c>
      <c r="J1047" s="4">
        <f t="shared" si="67"/>
        <v>286.75</v>
      </c>
      <c r="K1047" s="1" t="s">
        <v>8</v>
      </c>
      <c r="L1047" s="1">
        <v>8.49</v>
      </c>
      <c r="M1047" s="10">
        <f t="shared" si="65"/>
        <v>295.24</v>
      </c>
    </row>
    <row r="1048" spans="1:13" x14ac:dyDescent="0.2">
      <c r="A1048" s="1">
        <v>46626</v>
      </c>
      <c r="B1048" s="2">
        <v>41087</v>
      </c>
      <c r="C1048" s="1" t="s">
        <v>7</v>
      </c>
      <c r="D1048" s="1">
        <v>8</v>
      </c>
      <c r="E1048" s="4" t="str">
        <f t="shared" si="64"/>
        <v>Small</v>
      </c>
      <c r="F1048" s="4" t="str">
        <f>VLOOKUP(D1048, lookup!$A$3:$B$12, 2, TRUE)</f>
        <v>Extra Small</v>
      </c>
      <c r="G1048" s="1">
        <v>825.96</v>
      </c>
      <c r="H1048" s="4" t="str">
        <f t="shared" si="66"/>
        <v>No Discount</v>
      </c>
      <c r="I1048" s="4">
        <f>IFERROR((Table2[[#This Row],[Sales]]-(Table2[[#This Row],[Sales]]*H1048)), Table2[[#This Row],[Sales]])</f>
        <v>825.96</v>
      </c>
      <c r="J1048" s="4">
        <f t="shared" si="67"/>
        <v>825.96</v>
      </c>
      <c r="K1048" s="1" t="s">
        <v>13</v>
      </c>
      <c r="L1048" s="1">
        <v>58.2</v>
      </c>
      <c r="M1048" s="10">
        <f t="shared" si="65"/>
        <v>825.96</v>
      </c>
    </row>
    <row r="1049" spans="1:13" x14ac:dyDescent="0.2">
      <c r="A1049" s="1">
        <v>33793</v>
      </c>
      <c r="B1049" s="2">
        <v>41087</v>
      </c>
      <c r="C1049" s="1" t="s">
        <v>12</v>
      </c>
      <c r="D1049" s="1">
        <v>17</v>
      </c>
      <c r="E1049" s="4" t="str">
        <f t="shared" si="64"/>
        <v>Medium</v>
      </c>
      <c r="F1049" s="4" t="str">
        <f>VLOOKUP(D1049, lookup!$A$3:$B$12, 2, TRUE)</f>
        <v>Small-Medium</v>
      </c>
      <c r="G1049" s="1">
        <v>267.58</v>
      </c>
      <c r="H1049" s="4" t="str">
        <f t="shared" si="66"/>
        <v>No Discount</v>
      </c>
      <c r="I1049" s="4">
        <f>IFERROR((Table2[[#This Row],[Sales]]-(Table2[[#This Row],[Sales]]*H1049)), Table2[[#This Row],[Sales]])</f>
        <v>267.58</v>
      </c>
      <c r="J1049" s="4">
        <f t="shared" si="67"/>
        <v>267.58</v>
      </c>
      <c r="K1049" s="1" t="s">
        <v>10</v>
      </c>
      <c r="L1049" s="1">
        <v>15.09</v>
      </c>
      <c r="M1049" s="10">
        <f t="shared" si="65"/>
        <v>267.58</v>
      </c>
    </row>
    <row r="1050" spans="1:13" x14ac:dyDescent="0.2">
      <c r="A1050" s="1">
        <v>16706</v>
      </c>
      <c r="B1050" s="2">
        <v>41087</v>
      </c>
      <c r="C1050" s="1" t="s">
        <v>9</v>
      </c>
      <c r="D1050" s="1">
        <v>6</v>
      </c>
      <c r="E1050" s="4" t="str">
        <f t="shared" si="64"/>
        <v>Small</v>
      </c>
      <c r="F1050" s="4" t="str">
        <f>VLOOKUP(D1050, lookup!$A$3:$B$12, 2, TRUE)</f>
        <v>Extra Small</v>
      </c>
      <c r="G1050" s="1">
        <v>18.37</v>
      </c>
      <c r="H1050" s="4" t="str">
        <f t="shared" si="66"/>
        <v>No Discount</v>
      </c>
      <c r="I1050" s="4">
        <f>IFERROR((Table2[[#This Row],[Sales]]-(Table2[[#This Row],[Sales]]*H1050)), Table2[[#This Row],[Sales]])</f>
        <v>18.37</v>
      </c>
      <c r="J1050" s="4">
        <f t="shared" si="67"/>
        <v>18.37</v>
      </c>
      <c r="K1050" s="1" t="s">
        <v>10</v>
      </c>
      <c r="L1050" s="1">
        <v>1.2</v>
      </c>
      <c r="M1050" s="10">
        <f t="shared" si="65"/>
        <v>18.37</v>
      </c>
    </row>
    <row r="1051" spans="1:13" x14ac:dyDescent="0.2">
      <c r="A1051" s="1">
        <v>16706</v>
      </c>
      <c r="B1051" s="2">
        <v>41087</v>
      </c>
      <c r="C1051" s="1" t="s">
        <v>9</v>
      </c>
      <c r="D1051" s="1">
        <v>47</v>
      </c>
      <c r="E1051" s="4" t="str">
        <f t="shared" si="64"/>
        <v>Large</v>
      </c>
      <c r="F1051" s="4" t="str">
        <f>VLOOKUP(D1051, lookup!$A$3:$B$12, 2, TRUE)</f>
        <v>XXX Large</v>
      </c>
      <c r="G1051" s="1">
        <v>1943.72</v>
      </c>
      <c r="H1051" s="4">
        <f t="shared" si="66"/>
        <v>0.01</v>
      </c>
      <c r="I1051" s="4">
        <f>IFERROR((Table2[[#This Row],[Sales]]-(Table2[[#This Row],[Sales]]*H1051)), Table2[[#This Row],[Sales]])</f>
        <v>1924.2828</v>
      </c>
      <c r="J1051" s="4">
        <f t="shared" si="67"/>
        <v>1909.52</v>
      </c>
      <c r="K1051" s="1" t="s">
        <v>10</v>
      </c>
      <c r="L1051" s="1">
        <v>34.200000000000003</v>
      </c>
      <c r="M1051" s="10">
        <f t="shared" si="65"/>
        <v>1943.72</v>
      </c>
    </row>
    <row r="1052" spans="1:13" x14ac:dyDescent="0.2">
      <c r="A1052" s="1">
        <v>43751</v>
      </c>
      <c r="B1052" s="2">
        <v>41087</v>
      </c>
      <c r="C1052" s="1" t="s">
        <v>9</v>
      </c>
      <c r="D1052" s="1">
        <v>43</v>
      </c>
      <c r="E1052" s="4" t="str">
        <f t="shared" si="64"/>
        <v>Large</v>
      </c>
      <c r="F1052" s="4" t="str">
        <f>VLOOKUP(D1052, lookup!$A$3:$B$12, 2, TRUE)</f>
        <v>XX Large</v>
      </c>
      <c r="G1052" s="1">
        <v>621.44000000000005</v>
      </c>
      <c r="H1052" s="4">
        <f t="shared" si="66"/>
        <v>0.01</v>
      </c>
      <c r="I1052" s="4">
        <f>IFERROR((Table2[[#This Row],[Sales]]-(Table2[[#This Row],[Sales]]*H1052)), Table2[[#This Row],[Sales]])</f>
        <v>615.2256000000001</v>
      </c>
      <c r="J1052" s="4">
        <f t="shared" si="67"/>
        <v>616.91000000000008</v>
      </c>
      <c r="K1052" s="1" t="s">
        <v>10</v>
      </c>
      <c r="L1052" s="1">
        <v>4.53</v>
      </c>
      <c r="M1052" s="10">
        <f t="shared" si="65"/>
        <v>621.44000000000005</v>
      </c>
    </row>
    <row r="1053" spans="1:13" x14ac:dyDescent="0.2">
      <c r="A1053" s="1">
        <v>24743</v>
      </c>
      <c r="B1053" s="2">
        <v>41088</v>
      </c>
      <c r="C1053" s="1" t="s">
        <v>7</v>
      </c>
      <c r="D1053" s="1">
        <v>47</v>
      </c>
      <c r="E1053" s="4" t="str">
        <f t="shared" si="64"/>
        <v>Large</v>
      </c>
      <c r="F1053" s="4" t="str">
        <f>VLOOKUP(D1053, lookup!$A$3:$B$12, 2, TRUE)</f>
        <v>XXX Large</v>
      </c>
      <c r="G1053" s="1">
        <v>9633.59</v>
      </c>
      <c r="H1053" s="4">
        <f t="shared" si="66"/>
        <v>0.01</v>
      </c>
      <c r="I1053" s="4">
        <f>IFERROR((Table2[[#This Row],[Sales]]-(Table2[[#This Row],[Sales]]*H1053)), Table2[[#This Row],[Sales]])</f>
        <v>9537.2541000000001</v>
      </c>
      <c r="J1053" s="4">
        <f t="shared" si="67"/>
        <v>9569.39</v>
      </c>
      <c r="K1053" s="1" t="s">
        <v>13</v>
      </c>
      <c r="L1053" s="1">
        <v>64.2</v>
      </c>
      <c r="M1053" s="10">
        <f t="shared" si="65"/>
        <v>9569.39</v>
      </c>
    </row>
    <row r="1054" spans="1:13" x14ac:dyDescent="0.2">
      <c r="A1054" s="1">
        <v>44037</v>
      </c>
      <c r="B1054" s="2">
        <v>41088</v>
      </c>
      <c r="C1054" s="1" t="s">
        <v>9</v>
      </c>
      <c r="D1054" s="1">
        <v>38</v>
      </c>
      <c r="E1054" s="4" t="str">
        <f t="shared" si="64"/>
        <v>Large</v>
      </c>
      <c r="F1054" s="4" t="str">
        <f>VLOOKUP(D1054, lookup!$A$3:$B$12, 2, TRUE)</f>
        <v>Extra Large</v>
      </c>
      <c r="G1054" s="1">
        <v>1799.6115</v>
      </c>
      <c r="H1054" s="4">
        <f t="shared" si="66"/>
        <v>0.01</v>
      </c>
      <c r="I1054" s="4">
        <f>IFERROR((Table2[[#This Row],[Sales]]-(Table2[[#This Row],[Sales]]*H1054)), Table2[[#This Row],[Sales]])</f>
        <v>1781.6153850000001</v>
      </c>
      <c r="J1054" s="4">
        <f t="shared" si="67"/>
        <v>1798.3615</v>
      </c>
      <c r="K1054" s="1" t="s">
        <v>10</v>
      </c>
      <c r="L1054" s="1">
        <v>1.25</v>
      </c>
      <c r="M1054" s="10">
        <f t="shared" si="65"/>
        <v>1799.6115</v>
      </c>
    </row>
    <row r="1055" spans="1:13" x14ac:dyDescent="0.2">
      <c r="A1055" s="1">
        <v>44037</v>
      </c>
      <c r="B1055" s="2">
        <v>41088</v>
      </c>
      <c r="C1055" s="1" t="s">
        <v>9</v>
      </c>
      <c r="D1055" s="1">
        <v>39</v>
      </c>
      <c r="E1055" s="4" t="str">
        <f t="shared" si="64"/>
        <v>Large</v>
      </c>
      <c r="F1055" s="4" t="str">
        <f>VLOOKUP(D1055, lookup!$A$3:$B$12, 2, TRUE)</f>
        <v>Extra Large</v>
      </c>
      <c r="G1055" s="1">
        <v>835.55</v>
      </c>
      <c r="H1055" s="4">
        <f t="shared" si="66"/>
        <v>0.01</v>
      </c>
      <c r="I1055" s="4">
        <f>IFERROR((Table2[[#This Row],[Sales]]-(Table2[[#This Row],[Sales]]*H1055)), Table2[[#This Row],[Sales]])</f>
        <v>827.19449999999995</v>
      </c>
      <c r="J1055" s="4">
        <f t="shared" si="67"/>
        <v>830.46999999999991</v>
      </c>
      <c r="K1055" s="1" t="s">
        <v>10</v>
      </c>
      <c r="L1055" s="1">
        <v>5.08</v>
      </c>
      <c r="M1055" s="10">
        <f t="shared" si="65"/>
        <v>835.55</v>
      </c>
    </row>
    <row r="1056" spans="1:13" x14ac:dyDescent="0.2">
      <c r="A1056" s="1">
        <v>50466</v>
      </c>
      <c r="B1056" s="2">
        <v>41088</v>
      </c>
      <c r="C1056" s="1" t="s">
        <v>12</v>
      </c>
      <c r="D1056" s="1">
        <v>32</v>
      </c>
      <c r="E1056" s="4" t="str">
        <f t="shared" si="64"/>
        <v>Large</v>
      </c>
      <c r="F1056" s="4" t="str">
        <f>VLOOKUP(D1056, lookup!$A$3:$B$12, 2, TRUE)</f>
        <v>Large</v>
      </c>
      <c r="G1056" s="1">
        <v>6892.07</v>
      </c>
      <c r="H1056" s="4">
        <f t="shared" si="66"/>
        <v>0.01</v>
      </c>
      <c r="I1056" s="4">
        <f>IFERROR((Table2[[#This Row],[Sales]]-(Table2[[#This Row],[Sales]]*H1056)), Table2[[#This Row],[Sales]])</f>
        <v>6823.1493</v>
      </c>
      <c r="J1056" s="4">
        <f t="shared" si="67"/>
        <v>6892.07</v>
      </c>
      <c r="K1056" s="1" t="s">
        <v>8</v>
      </c>
      <c r="L1056" s="1">
        <v>15.01</v>
      </c>
      <c r="M1056" s="10">
        <f t="shared" si="65"/>
        <v>6892.07</v>
      </c>
    </row>
    <row r="1057" spans="1:13" x14ac:dyDescent="0.2">
      <c r="A1057" s="1">
        <v>24743</v>
      </c>
      <c r="B1057" s="2">
        <v>41088</v>
      </c>
      <c r="C1057" s="1" t="s">
        <v>7</v>
      </c>
      <c r="D1057" s="1">
        <v>26</v>
      </c>
      <c r="E1057" s="4" t="str">
        <f t="shared" si="64"/>
        <v>Medium</v>
      </c>
      <c r="F1057" s="4" t="str">
        <f>VLOOKUP(D1057, lookup!$A$3:$B$12, 2, TRUE)</f>
        <v>Medium-Large</v>
      </c>
      <c r="G1057" s="1">
        <v>3758.77</v>
      </c>
      <c r="H1057" s="4" t="str">
        <f t="shared" si="66"/>
        <v>No Discount</v>
      </c>
      <c r="I1057" s="4">
        <f>IFERROR((Table2[[#This Row],[Sales]]-(Table2[[#This Row],[Sales]]*H1057)), Table2[[#This Row],[Sales]])</f>
        <v>3758.77</v>
      </c>
      <c r="J1057" s="4">
        <f t="shared" si="67"/>
        <v>3758.77</v>
      </c>
      <c r="K1057" s="1" t="s">
        <v>10</v>
      </c>
      <c r="L1057" s="1">
        <v>24.49</v>
      </c>
      <c r="M1057" s="10">
        <f t="shared" si="65"/>
        <v>3758.77</v>
      </c>
    </row>
    <row r="1058" spans="1:13" x14ac:dyDescent="0.2">
      <c r="A1058" s="1">
        <v>29191</v>
      </c>
      <c r="B1058" s="2">
        <v>41088</v>
      </c>
      <c r="C1058" s="1" t="s">
        <v>14</v>
      </c>
      <c r="D1058" s="1">
        <v>26</v>
      </c>
      <c r="E1058" s="4" t="str">
        <f t="shared" si="64"/>
        <v>Medium</v>
      </c>
      <c r="F1058" s="4" t="str">
        <f>VLOOKUP(D1058, lookup!$A$3:$B$12, 2, TRUE)</f>
        <v>Medium-Large</v>
      </c>
      <c r="G1058" s="1">
        <v>7201.89</v>
      </c>
      <c r="H1058" s="4" t="str">
        <f t="shared" si="66"/>
        <v>No Discount</v>
      </c>
      <c r="I1058" s="4">
        <f>IFERROR((Table2[[#This Row],[Sales]]-(Table2[[#This Row],[Sales]]*H1058)), Table2[[#This Row],[Sales]])</f>
        <v>7201.89</v>
      </c>
      <c r="J1058" s="4">
        <f t="shared" si="67"/>
        <v>7201.89</v>
      </c>
      <c r="K1058" s="1" t="s">
        <v>13</v>
      </c>
      <c r="L1058" s="1">
        <v>54.12</v>
      </c>
      <c r="M1058" s="10">
        <f t="shared" si="65"/>
        <v>7201.89</v>
      </c>
    </row>
    <row r="1059" spans="1:13" x14ac:dyDescent="0.2">
      <c r="A1059" s="1">
        <v>4416</v>
      </c>
      <c r="B1059" s="2">
        <v>41089</v>
      </c>
      <c r="C1059" s="1" t="s">
        <v>7</v>
      </c>
      <c r="D1059" s="1">
        <v>46</v>
      </c>
      <c r="E1059" s="4" t="str">
        <f t="shared" si="64"/>
        <v>Large</v>
      </c>
      <c r="F1059" s="4" t="str">
        <f>VLOOKUP(D1059, lookup!$A$3:$B$12, 2, TRUE)</f>
        <v>XXX Large</v>
      </c>
      <c r="G1059" s="1">
        <v>7441.29</v>
      </c>
      <c r="H1059" s="4">
        <f t="shared" si="66"/>
        <v>0.01</v>
      </c>
      <c r="I1059" s="4">
        <f>IFERROR((Table2[[#This Row],[Sales]]-(Table2[[#This Row],[Sales]]*H1059)), Table2[[#This Row],[Sales]])</f>
        <v>7366.8770999999997</v>
      </c>
      <c r="J1059" s="4">
        <f t="shared" si="67"/>
        <v>7421.3</v>
      </c>
      <c r="K1059" s="1" t="s">
        <v>10</v>
      </c>
      <c r="L1059" s="1">
        <v>19.989999999999998</v>
      </c>
      <c r="M1059" s="10">
        <f t="shared" si="65"/>
        <v>7441.29</v>
      </c>
    </row>
    <row r="1060" spans="1:13" x14ac:dyDescent="0.2">
      <c r="A1060" s="1">
        <v>48067</v>
      </c>
      <c r="B1060" s="2">
        <v>41089</v>
      </c>
      <c r="C1060" s="1" t="s">
        <v>7</v>
      </c>
      <c r="D1060" s="1">
        <v>24</v>
      </c>
      <c r="E1060" s="4" t="str">
        <f t="shared" si="64"/>
        <v>Medium</v>
      </c>
      <c r="F1060" s="4" t="str">
        <f>VLOOKUP(D1060, lookup!$A$3:$B$12, 2, TRUE)</f>
        <v>Medium</v>
      </c>
      <c r="G1060" s="1">
        <v>4010.9375</v>
      </c>
      <c r="H1060" s="4" t="str">
        <f t="shared" si="66"/>
        <v>No Discount</v>
      </c>
      <c r="I1060" s="4">
        <f>IFERROR((Table2[[#This Row],[Sales]]-(Table2[[#This Row],[Sales]]*H1060)), Table2[[#This Row],[Sales]])</f>
        <v>4010.9375</v>
      </c>
      <c r="J1060" s="4">
        <f t="shared" si="67"/>
        <v>4010.9375</v>
      </c>
      <c r="K1060" s="1" t="s">
        <v>8</v>
      </c>
      <c r="L1060" s="1">
        <v>8.99</v>
      </c>
      <c r="M1060" s="10">
        <f t="shared" si="65"/>
        <v>4010.9375</v>
      </c>
    </row>
    <row r="1061" spans="1:13" x14ac:dyDescent="0.2">
      <c r="A1061" s="1">
        <v>28387</v>
      </c>
      <c r="B1061" s="2">
        <v>41089</v>
      </c>
      <c r="C1061" s="1" t="s">
        <v>11</v>
      </c>
      <c r="D1061" s="1">
        <v>37</v>
      </c>
      <c r="E1061" s="4" t="str">
        <f t="shared" si="64"/>
        <v>Large</v>
      </c>
      <c r="F1061" s="4" t="str">
        <f>VLOOKUP(D1061, lookup!$A$3:$B$12, 2, TRUE)</f>
        <v>Extra Large</v>
      </c>
      <c r="G1061" s="1">
        <v>3212.97</v>
      </c>
      <c r="H1061" s="4">
        <f t="shared" si="66"/>
        <v>0.01</v>
      </c>
      <c r="I1061" s="4">
        <f>IFERROR((Table2[[#This Row],[Sales]]-(Table2[[#This Row],[Sales]]*H1061)), Table2[[#This Row],[Sales]])</f>
        <v>3180.8402999999998</v>
      </c>
      <c r="J1061" s="4">
        <f t="shared" si="67"/>
        <v>3192.98</v>
      </c>
      <c r="K1061" s="1" t="s">
        <v>10</v>
      </c>
      <c r="L1061" s="1">
        <v>19.989999999999998</v>
      </c>
      <c r="M1061" s="10">
        <f t="shared" si="65"/>
        <v>3212.97</v>
      </c>
    </row>
    <row r="1062" spans="1:13" x14ac:dyDescent="0.2">
      <c r="A1062" s="1">
        <v>23685</v>
      </c>
      <c r="B1062" s="2">
        <v>41089</v>
      </c>
      <c r="C1062" s="1" t="s">
        <v>11</v>
      </c>
      <c r="D1062" s="1">
        <v>46</v>
      </c>
      <c r="E1062" s="4" t="str">
        <f t="shared" si="64"/>
        <v>Large</v>
      </c>
      <c r="F1062" s="4" t="str">
        <f>VLOOKUP(D1062, lookup!$A$3:$B$12, 2, TRUE)</f>
        <v>XXX Large</v>
      </c>
      <c r="G1062" s="1">
        <v>7928.5619999999999</v>
      </c>
      <c r="H1062" s="4">
        <f t="shared" si="66"/>
        <v>0.01</v>
      </c>
      <c r="I1062" s="4">
        <f>IFERROR((Table2[[#This Row],[Sales]]-(Table2[[#This Row],[Sales]]*H1062)), Table2[[#This Row],[Sales]])</f>
        <v>7849.2763800000002</v>
      </c>
      <c r="J1062" s="4">
        <f t="shared" si="67"/>
        <v>7923.5619999999999</v>
      </c>
      <c r="K1062" s="1" t="s">
        <v>10</v>
      </c>
      <c r="L1062" s="1">
        <v>5</v>
      </c>
      <c r="M1062" s="10">
        <f t="shared" si="65"/>
        <v>7928.5619999999999</v>
      </c>
    </row>
    <row r="1063" spans="1:13" x14ac:dyDescent="0.2">
      <c r="A1063" s="1">
        <v>17414</v>
      </c>
      <c r="B1063" s="2">
        <v>41089</v>
      </c>
      <c r="C1063" s="1" t="s">
        <v>9</v>
      </c>
      <c r="D1063" s="1">
        <v>32</v>
      </c>
      <c r="E1063" s="4" t="str">
        <f t="shared" si="64"/>
        <v>Large</v>
      </c>
      <c r="F1063" s="4" t="str">
        <f>VLOOKUP(D1063, lookup!$A$3:$B$12, 2, TRUE)</f>
        <v>Large</v>
      </c>
      <c r="G1063" s="1">
        <v>347.93</v>
      </c>
      <c r="H1063" s="4">
        <f t="shared" si="66"/>
        <v>0.01</v>
      </c>
      <c r="I1063" s="4">
        <f>IFERROR((Table2[[#This Row],[Sales]]-(Table2[[#This Row],[Sales]]*H1063)), Table2[[#This Row],[Sales]])</f>
        <v>344.45069999999998</v>
      </c>
      <c r="J1063" s="4">
        <f t="shared" si="67"/>
        <v>347.93</v>
      </c>
      <c r="K1063" s="1" t="s">
        <v>10</v>
      </c>
      <c r="L1063" s="1">
        <v>5.01</v>
      </c>
      <c r="M1063" s="10">
        <f t="shared" si="65"/>
        <v>347.93</v>
      </c>
    </row>
    <row r="1064" spans="1:13" x14ac:dyDescent="0.2">
      <c r="A1064" s="1">
        <v>48067</v>
      </c>
      <c r="B1064" s="2">
        <v>41089</v>
      </c>
      <c r="C1064" s="1" t="s">
        <v>7</v>
      </c>
      <c r="D1064" s="1">
        <v>31</v>
      </c>
      <c r="E1064" s="4" t="str">
        <f t="shared" si="64"/>
        <v>Large</v>
      </c>
      <c r="F1064" s="4" t="str">
        <f>VLOOKUP(D1064, lookup!$A$3:$B$12, 2, TRUE)</f>
        <v>Large</v>
      </c>
      <c r="G1064" s="1">
        <v>3229.66</v>
      </c>
      <c r="H1064" s="4">
        <f t="shared" si="66"/>
        <v>0.01</v>
      </c>
      <c r="I1064" s="4">
        <f>IFERROR((Table2[[#This Row],[Sales]]-(Table2[[#This Row],[Sales]]*H1064)), Table2[[#This Row],[Sales]])</f>
        <v>3197.3633999999997</v>
      </c>
      <c r="J1064" s="4">
        <f t="shared" si="67"/>
        <v>3229.66</v>
      </c>
      <c r="K1064" s="1" t="s">
        <v>8</v>
      </c>
      <c r="L1064" s="1">
        <v>3</v>
      </c>
      <c r="M1064" s="10">
        <f t="shared" si="65"/>
        <v>3229.66</v>
      </c>
    </row>
    <row r="1065" spans="1:13" x14ac:dyDescent="0.2">
      <c r="A1065" s="1">
        <v>28387</v>
      </c>
      <c r="B1065" s="2">
        <v>41089</v>
      </c>
      <c r="C1065" s="1" t="s">
        <v>11</v>
      </c>
      <c r="D1065" s="1">
        <v>13</v>
      </c>
      <c r="E1065" s="4" t="str">
        <f t="shared" si="64"/>
        <v>Small</v>
      </c>
      <c r="F1065" s="4" t="str">
        <f>VLOOKUP(D1065, lookup!$A$3:$B$12, 2, TRUE)</f>
        <v>Small</v>
      </c>
      <c r="G1065" s="1">
        <v>292.95</v>
      </c>
      <c r="H1065" s="4" t="str">
        <f t="shared" si="66"/>
        <v>No Discount</v>
      </c>
      <c r="I1065" s="4">
        <f>IFERROR((Table2[[#This Row],[Sales]]-(Table2[[#This Row],[Sales]]*H1065)), Table2[[#This Row],[Sales]])</f>
        <v>292.95</v>
      </c>
      <c r="J1065" s="4">
        <f t="shared" si="67"/>
        <v>292.95</v>
      </c>
      <c r="K1065" s="1" t="s">
        <v>10</v>
      </c>
      <c r="L1065" s="1">
        <v>5.47</v>
      </c>
      <c r="M1065" s="10">
        <f t="shared" si="65"/>
        <v>292.95</v>
      </c>
    </row>
    <row r="1066" spans="1:13" x14ac:dyDescent="0.2">
      <c r="A1066" s="1">
        <v>52324</v>
      </c>
      <c r="B1066" s="2">
        <v>41089</v>
      </c>
      <c r="C1066" s="1" t="s">
        <v>11</v>
      </c>
      <c r="D1066" s="1">
        <v>4</v>
      </c>
      <c r="E1066" s="4" t="str">
        <f t="shared" si="64"/>
        <v>Small</v>
      </c>
      <c r="F1066" s="4" t="str">
        <f>VLOOKUP(D1066, lookup!$A$3:$B$12, 2, TRUE)</f>
        <v>Mini</v>
      </c>
      <c r="G1066" s="1">
        <v>757.11</v>
      </c>
      <c r="H1066" s="4" t="str">
        <f t="shared" si="66"/>
        <v>No Discount</v>
      </c>
      <c r="I1066" s="4">
        <f>IFERROR((Table2[[#This Row],[Sales]]-(Table2[[#This Row],[Sales]]*H1066)), Table2[[#This Row],[Sales]])</f>
        <v>757.11</v>
      </c>
      <c r="J1066" s="4">
        <f t="shared" si="67"/>
        <v>757.11</v>
      </c>
      <c r="K1066" s="1" t="s">
        <v>13</v>
      </c>
      <c r="L1066" s="1">
        <v>30</v>
      </c>
      <c r="M1066" s="10">
        <f t="shared" si="65"/>
        <v>757.11</v>
      </c>
    </row>
    <row r="1067" spans="1:13" x14ac:dyDescent="0.2">
      <c r="A1067" s="1">
        <v>26272</v>
      </c>
      <c r="B1067" s="2">
        <v>41089</v>
      </c>
      <c r="C1067" s="1" t="s">
        <v>7</v>
      </c>
      <c r="D1067" s="1">
        <v>6</v>
      </c>
      <c r="E1067" s="4" t="str">
        <f t="shared" si="64"/>
        <v>Small</v>
      </c>
      <c r="F1067" s="4" t="str">
        <f>VLOOKUP(D1067, lookup!$A$3:$B$12, 2, TRUE)</f>
        <v>Extra Small</v>
      </c>
      <c r="G1067" s="1">
        <v>905.94</v>
      </c>
      <c r="H1067" s="4" t="str">
        <f t="shared" si="66"/>
        <v>No Discount</v>
      </c>
      <c r="I1067" s="4">
        <f>IFERROR((Table2[[#This Row],[Sales]]-(Table2[[#This Row],[Sales]]*H1067)), Table2[[#This Row],[Sales]])</f>
        <v>905.94</v>
      </c>
      <c r="J1067" s="4">
        <f t="shared" si="67"/>
        <v>905.94</v>
      </c>
      <c r="K1067" s="1" t="s">
        <v>8</v>
      </c>
      <c r="L1067" s="1">
        <v>24.49</v>
      </c>
      <c r="M1067" s="10">
        <f t="shared" si="65"/>
        <v>905.94</v>
      </c>
    </row>
    <row r="1068" spans="1:13" x14ac:dyDescent="0.2">
      <c r="A1068" s="1">
        <v>17414</v>
      </c>
      <c r="B1068" s="2">
        <v>41089</v>
      </c>
      <c r="C1068" s="1" t="s">
        <v>9</v>
      </c>
      <c r="D1068" s="1">
        <v>39</v>
      </c>
      <c r="E1068" s="4" t="str">
        <f t="shared" si="64"/>
        <v>Large</v>
      </c>
      <c r="F1068" s="4" t="str">
        <f>VLOOKUP(D1068, lookup!$A$3:$B$12, 2, TRUE)</f>
        <v>Extra Large</v>
      </c>
      <c r="G1068" s="1">
        <v>3755.43</v>
      </c>
      <c r="H1068" s="4">
        <f t="shared" si="66"/>
        <v>0.01</v>
      </c>
      <c r="I1068" s="4">
        <f>IFERROR((Table2[[#This Row],[Sales]]-(Table2[[#This Row],[Sales]]*H1068)), Table2[[#This Row],[Sales]])</f>
        <v>3717.8757000000001</v>
      </c>
      <c r="J1068" s="4">
        <f t="shared" si="67"/>
        <v>3735.44</v>
      </c>
      <c r="K1068" s="1" t="s">
        <v>10</v>
      </c>
      <c r="L1068" s="1">
        <v>19.989999999999998</v>
      </c>
      <c r="M1068" s="10">
        <f t="shared" si="65"/>
        <v>3755.43</v>
      </c>
    </row>
    <row r="1069" spans="1:13" x14ac:dyDescent="0.2">
      <c r="A1069" s="1">
        <v>17826</v>
      </c>
      <c r="B1069" s="2">
        <v>41090</v>
      </c>
      <c r="C1069" s="1" t="s">
        <v>9</v>
      </c>
      <c r="D1069" s="1">
        <v>18</v>
      </c>
      <c r="E1069" s="4" t="str">
        <f t="shared" si="64"/>
        <v>Medium</v>
      </c>
      <c r="F1069" s="4" t="str">
        <f>VLOOKUP(D1069, lookup!$A$3:$B$12, 2, TRUE)</f>
        <v>Small-Medium</v>
      </c>
      <c r="G1069" s="1">
        <v>78.930000000000007</v>
      </c>
      <c r="H1069" s="4" t="str">
        <f t="shared" si="66"/>
        <v>No Discount</v>
      </c>
      <c r="I1069" s="4">
        <f>IFERROR((Table2[[#This Row],[Sales]]-(Table2[[#This Row],[Sales]]*H1069)), Table2[[#This Row],[Sales]])</f>
        <v>78.930000000000007</v>
      </c>
      <c r="J1069" s="4">
        <f t="shared" si="67"/>
        <v>78.930000000000007</v>
      </c>
      <c r="K1069" s="1" t="s">
        <v>10</v>
      </c>
      <c r="L1069" s="1">
        <v>7.01</v>
      </c>
      <c r="M1069" s="10">
        <f t="shared" si="65"/>
        <v>78.930000000000007</v>
      </c>
    </row>
    <row r="1070" spans="1:13" x14ac:dyDescent="0.2">
      <c r="A1070" s="1">
        <v>46912</v>
      </c>
      <c r="B1070" s="2">
        <v>41090</v>
      </c>
      <c r="C1070" s="1" t="s">
        <v>7</v>
      </c>
      <c r="D1070" s="1">
        <v>5</v>
      </c>
      <c r="E1070" s="4" t="str">
        <f t="shared" si="64"/>
        <v>Small</v>
      </c>
      <c r="F1070" s="4" t="str">
        <f>VLOOKUP(D1070, lookup!$A$3:$B$12, 2, TRUE)</f>
        <v>Mini</v>
      </c>
      <c r="G1070" s="1">
        <v>294</v>
      </c>
      <c r="H1070" s="4" t="str">
        <f t="shared" si="66"/>
        <v>No Discount</v>
      </c>
      <c r="I1070" s="4">
        <f>IFERROR((Table2[[#This Row],[Sales]]-(Table2[[#This Row],[Sales]]*H1070)), Table2[[#This Row],[Sales]])</f>
        <v>294</v>
      </c>
      <c r="J1070" s="4">
        <f t="shared" si="67"/>
        <v>294</v>
      </c>
      <c r="K1070" s="1" t="s">
        <v>10</v>
      </c>
      <c r="L1070" s="1">
        <v>14.83</v>
      </c>
      <c r="M1070" s="10">
        <f t="shared" si="65"/>
        <v>294</v>
      </c>
    </row>
    <row r="1071" spans="1:13" x14ac:dyDescent="0.2">
      <c r="A1071" s="1">
        <v>40801</v>
      </c>
      <c r="B1071" s="2">
        <v>41091</v>
      </c>
      <c r="C1071" s="1" t="s">
        <v>11</v>
      </c>
      <c r="D1071" s="1">
        <v>20</v>
      </c>
      <c r="E1071" s="4" t="str">
        <f t="shared" si="64"/>
        <v>Medium</v>
      </c>
      <c r="F1071" s="4" t="str">
        <f>VLOOKUP(D1071, lookup!$A$3:$B$12, 2, TRUE)</f>
        <v>Small-Medium</v>
      </c>
      <c r="G1071" s="1">
        <v>129.16</v>
      </c>
      <c r="H1071" s="4" t="str">
        <f t="shared" si="66"/>
        <v>No Discount</v>
      </c>
      <c r="I1071" s="4">
        <f>IFERROR((Table2[[#This Row],[Sales]]-(Table2[[#This Row],[Sales]]*H1071)), Table2[[#This Row],[Sales]])</f>
        <v>129.16</v>
      </c>
      <c r="J1071" s="4">
        <f t="shared" si="67"/>
        <v>129.16</v>
      </c>
      <c r="K1071" s="1" t="s">
        <v>10</v>
      </c>
      <c r="L1071" s="1">
        <v>6.22</v>
      </c>
      <c r="M1071" s="10">
        <f t="shared" si="65"/>
        <v>129.16</v>
      </c>
    </row>
    <row r="1072" spans="1:13" x14ac:dyDescent="0.2">
      <c r="A1072" s="1">
        <v>4096</v>
      </c>
      <c r="B1072" s="2">
        <v>41092</v>
      </c>
      <c r="C1072" s="1" t="s">
        <v>11</v>
      </c>
      <c r="D1072" s="1">
        <v>21</v>
      </c>
      <c r="E1072" s="4" t="str">
        <f t="shared" si="64"/>
        <v>Medium</v>
      </c>
      <c r="F1072" s="4" t="str">
        <f>VLOOKUP(D1072, lookup!$A$3:$B$12, 2, TRUE)</f>
        <v>Medium</v>
      </c>
      <c r="G1072" s="1">
        <v>128.28</v>
      </c>
      <c r="H1072" s="4" t="str">
        <f t="shared" si="66"/>
        <v>No Discount</v>
      </c>
      <c r="I1072" s="4">
        <f>IFERROR((Table2[[#This Row],[Sales]]-(Table2[[#This Row],[Sales]]*H1072)), Table2[[#This Row],[Sales]])</f>
        <v>128.28</v>
      </c>
      <c r="J1072" s="4">
        <f t="shared" si="67"/>
        <v>128.28</v>
      </c>
      <c r="K1072" s="1" t="s">
        <v>10</v>
      </c>
      <c r="L1072" s="1">
        <v>0.5</v>
      </c>
      <c r="M1072" s="10">
        <f t="shared" si="65"/>
        <v>128.28</v>
      </c>
    </row>
    <row r="1073" spans="1:13" x14ac:dyDescent="0.2">
      <c r="A1073" s="1">
        <v>55938</v>
      </c>
      <c r="B1073" s="2">
        <v>41092</v>
      </c>
      <c r="C1073" s="1" t="s">
        <v>11</v>
      </c>
      <c r="D1073" s="1">
        <v>42</v>
      </c>
      <c r="E1073" s="4" t="str">
        <f t="shared" si="64"/>
        <v>Large</v>
      </c>
      <c r="F1073" s="4" t="str">
        <f>VLOOKUP(D1073, lookup!$A$3:$B$12, 2, TRUE)</f>
        <v>XX Large</v>
      </c>
      <c r="G1073" s="1">
        <v>802.46</v>
      </c>
      <c r="H1073" s="4">
        <f t="shared" si="66"/>
        <v>0.01</v>
      </c>
      <c r="I1073" s="4">
        <f>IFERROR((Table2[[#This Row],[Sales]]-(Table2[[#This Row],[Sales]]*H1073)), Table2[[#This Row],[Sales]])</f>
        <v>794.43540000000007</v>
      </c>
      <c r="J1073" s="4">
        <f t="shared" si="67"/>
        <v>796.49</v>
      </c>
      <c r="K1073" s="1" t="s">
        <v>8</v>
      </c>
      <c r="L1073" s="1">
        <v>5.97</v>
      </c>
      <c r="M1073" s="10">
        <f t="shared" si="65"/>
        <v>802.46</v>
      </c>
    </row>
    <row r="1074" spans="1:13" x14ac:dyDescent="0.2">
      <c r="A1074" s="1">
        <v>4103</v>
      </c>
      <c r="B1074" s="2">
        <v>41092</v>
      </c>
      <c r="C1074" s="1" t="s">
        <v>7</v>
      </c>
      <c r="D1074" s="1">
        <v>3</v>
      </c>
      <c r="E1074" s="4" t="str">
        <f t="shared" si="64"/>
        <v>Small</v>
      </c>
      <c r="F1074" s="4" t="str">
        <f>VLOOKUP(D1074, lookup!$A$3:$B$12, 2, TRUE)</f>
        <v>Mini</v>
      </c>
      <c r="G1074" s="1">
        <v>42.5</v>
      </c>
      <c r="H1074" s="4" t="str">
        <f t="shared" si="66"/>
        <v>No Discount</v>
      </c>
      <c r="I1074" s="4">
        <f>IFERROR((Table2[[#This Row],[Sales]]-(Table2[[#This Row],[Sales]]*H1074)), Table2[[#This Row],[Sales]])</f>
        <v>42.5</v>
      </c>
      <c r="J1074" s="4">
        <f t="shared" si="67"/>
        <v>42.5</v>
      </c>
      <c r="K1074" s="1" t="s">
        <v>10</v>
      </c>
      <c r="L1074" s="1">
        <v>8.99</v>
      </c>
      <c r="M1074" s="10">
        <f t="shared" si="65"/>
        <v>42.5</v>
      </c>
    </row>
    <row r="1075" spans="1:13" x14ac:dyDescent="0.2">
      <c r="A1075" s="1">
        <v>23297</v>
      </c>
      <c r="B1075" s="2">
        <v>41092</v>
      </c>
      <c r="C1075" s="1" t="s">
        <v>12</v>
      </c>
      <c r="D1075" s="1">
        <v>20</v>
      </c>
      <c r="E1075" s="4" t="str">
        <f t="shared" si="64"/>
        <v>Medium</v>
      </c>
      <c r="F1075" s="4" t="str">
        <f>VLOOKUP(D1075, lookup!$A$3:$B$12, 2, TRUE)</f>
        <v>Small-Medium</v>
      </c>
      <c r="G1075" s="1">
        <v>498.68</v>
      </c>
      <c r="H1075" s="4" t="str">
        <f t="shared" si="66"/>
        <v>No Discount</v>
      </c>
      <c r="I1075" s="4">
        <f>IFERROR((Table2[[#This Row],[Sales]]-(Table2[[#This Row],[Sales]]*H1075)), Table2[[#This Row],[Sales]])</f>
        <v>498.68</v>
      </c>
      <c r="J1075" s="4">
        <f t="shared" si="67"/>
        <v>498.68</v>
      </c>
      <c r="K1075" s="1" t="s">
        <v>10</v>
      </c>
      <c r="L1075" s="1">
        <v>5.37</v>
      </c>
      <c r="M1075" s="10">
        <f t="shared" si="65"/>
        <v>498.68</v>
      </c>
    </row>
    <row r="1076" spans="1:13" x14ac:dyDescent="0.2">
      <c r="A1076" s="1">
        <v>55526</v>
      </c>
      <c r="B1076" s="2">
        <v>41092</v>
      </c>
      <c r="C1076" s="1" t="s">
        <v>9</v>
      </c>
      <c r="D1076" s="1">
        <v>23</v>
      </c>
      <c r="E1076" s="4" t="str">
        <f t="shared" si="64"/>
        <v>Medium</v>
      </c>
      <c r="F1076" s="4" t="str">
        <f>VLOOKUP(D1076, lookup!$A$3:$B$12, 2, TRUE)</f>
        <v>Medium</v>
      </c>
      <c r="G1076" s="1">
        <v>445.17</v>
      </c>
      <c r="H1076" s="4" t="str">
        <f t="shared" si="66"/>
        <v>No Discount</v>
      </c>
      <c r="I1076" s="4">
        <f>IFERROR((Table2[[#This Row],[Sales]]-(Table2[[#This Row],[Sales]]*H1076)), Table2[[#This Row],[Sales]])</f>
        <v>445.17</v>
      </c>
      <c r="J1076" s="4">
        <f t="shared" si="67"/>
        <v>445.17</v>
      </c>
      <c r="K1076" s="1" t="s">
        <v>10</v>
      </c>
      <c r="L1076" s="1">
        <v>9.0299999999999994</v>
      </c>
      <c r="M1076" s="10">
        <f t="shared" si="65"/>
        <v>445.17</v>
      </c>
    </row>
    <row r="1077" spans="1:13" x14ac:dyDescent="0.2">
      <c r="A1077" s="1">
        <v>55938</v>
      </c>
      <c r="B1077" s="2">
        <v>41092</v>
      </c>
      <c r="C1077" s="1" t="s">
        <v>11</v>
      </c>
      <c r="D1077" s="1">
        <v>18</v>
      </c>
      <c r="E1077" s="4" t="str">
        <f t="shared" si="64"/>
        <v>Medium</v>
      </c>
      <c r="F1077" s="4" t="str">
        <f>VLOOKUP(D1077, lookup!$A$3:$B$12, 2, TRUE)</f>
        <v>Small-Medium</v>
      </c>
      <c r="G1077" s="1">
        <v>1769.9</v>
      </c>
      <c r="H1077" s="4" t="str">
        <f t="shared" si="66"/>
        <v>No Discount</v>
      </c>
      <c r="I1077" s="4">
        <f>IFERROR((Table2[[#This Row],[Sales]]-(Table2[[#This Row],[Sales]]*H1077)), Table2[[#This Row],[Sales]])</f>
        <v>1769.9</v>
      </c>
      <c r="J1077" s="4">
        <f t="shared" si="67"/>
        <v>1769.9</v>
      </c>
      <c r="K1077" s="1" t="s">
        <v>8</v>
      </c>
      <c r="L1077" s="1">
        <v>35</v>
      </c>
      <c r="M1077" s="10">
        <f t="shared" si="65"/>
        <v>1769.9</v>
      </c>
    </row>
    <row r="1078" spans="1:13" x14ac:dyDescent="0.2">
      <c r="A1078" s="1">
        <v>37313</v>
      </c>
      <c r="B1078" s="2">
        <v>41092</v>
      </c>
      <c r="C1078" s="1" t="s">
        <v>11</v>
      </c>
      <c r="D1078" s="1">
        <v>44</v>
      </c>
      <c r="E1078" s="4" t="str">
        <f t="shared" si="64"/>
        <v>Large</v>
      </c>
      <c r="F1078" s="4" t="str">
        <f>VLOOKUP(D1078, lookup!$A$3:$B$12, 2, TRUE)</f>
        <v>XX Large</v>
      </c>
      <c r="G1078" s="1">
        <v>3304.38</v>
      </c>
      <c r="H1078" s="4">
        <f t="shared" si="66"/>
        <v>0.01</v>
      </c>
      <c r="I1078" s="4">
        <f>IFERROR((Table2[[#This Row],[Sales]]-(Table2[[#This Row],[Sales]]*H1078)), Table2[[#This Row],[Sales]])</f>
        <v>3271.3362000000002</v>
      </c>
      <c r="J1078" s="4">
        <f t="shared" si="67"/>
        <v>3266.8</v>
      </c>
      <c r="K1078" s="1" t="s">
        <v>10</v>
      </c>
      <c r="L1078" s="1">
        <v>37.58</v>
      </c>
      <c r="M1078" s="10">
        <f t="shared" si="65"/>
        <v>3304.38</v>
      </c>
    </row>
    <row r="1079" spans="1:13" x14ac:dyDescent="0.2">
      <c r="A1079" s="1">
        <v>37313</v>
      </c>
      <c r="B1079" s="2">
        <v>41092</v>
      </c>
      <c r="C1079" s="1" t="s">
        <v>11</v>
      </c>
      <c r="D1079" s="1">
        <v>17</v>
      </c>
      <c r="E1079" s="4" t="str">
        <f t="shared" si="64"/>
        <v>Medium</v>
      </c>
      <c r="F1079" s="4" t="str">
        <f>VLOOKUP(D1079, lookup!$A$3:$B$12, 2, TRUE)</f>
        <v>Small-Medium</v>
      </c>
      <c r="G1079" s="1">
        <v>908.41200000000003</v>
      </c>
      <c r="H1079" s="4" t="str">
        <f t="shared" si="66"/>
        <v>No Discount</v>
      </c>
      <c r="I1079" s="4">
        <f>IFERROR((Table2[[#This Row],[Sales]]-(Table2[[#This Row],[Sales]]*H1079)), Table2[[#This Row],[Sales]])</f>
        <v>908.41200000000003</v>
      </c>
      <c r="J1079" s="4">
        <f t="shared" si="67"/>
        <v>908.41200000000003</v>
      </c>
      <c r="K1079" s="1" t="s">
        <v>8</v>
      </c>
      <c r="L1079" s="1">
        <v>8.99</v>
      </c>
      <c r="M1079" s="10">
        <f t="shared" si="65"/>
        <v>908.41200000000003</v>
      </c>
    </row>
    <row r="1080" spans="1:13" x14ac:dyDescent="0.2">
      <c r="A1080" s="1">
        <v>23297</v>
      </c>
      <c r="B1080" s="2">
        <v>41092</v>
      </c>
      <c r="C1080" s="1" t="s">
        <v>12</v>
      </c>
      <c r="D1080" s="1">
        <v>34</v>
      </c>
      <c r="E1080" s="4" t="str">
        <f t="shared" si="64"/>
        <v>Large</v>
      </c>
      <c r="F1080" s="4" t="str">
        <f>VLOOKUP(D1080, lookup!$A$3:$B$12, 2, TRUE)</f>
        <v>Large</v>
      </c>
      <c r="G1080" s="1">
        <v>5208.78</v>
      </c>
      <c r="H1080" s="4">
        <f t="shared" si="66"/>
        <v>0.01</v>
      </c>
      <c r="I1080" s="4">
        <f>IFERROR((Table2[[#This Row],[Sales]]-(Table2[[#This Row],[Sales]]*H1080)), Table2[[#This Row],[Sales]])</f>
        <v>5156.6921999999995</v>
      </c>
      <c r="J1080" s="4">
        <f t="shared" si="67"/>
        <v>5208.78</v>
      </c>
      <c r="K1080" s="1" t="s">
        <v>10</v>
      </c>
      <c r="L1080" s="1">
        <v>7.07</v>
      </c>
      <c r="M1080" s="10">
        <f t="shared" si="65"/>
        <v>5208.78</v>
      </c>
    </row>
    <row r="1081" spans="1:13" x14ac:dyDescent="0.2">
      <c r="A1081" s="1">
        <v>50914</v>
      </c>
      <c r="B1081" s="2">
        <v>41093</v>
      </c>
      <c r="C1081" s="1" t="s">
        <v>12</v>
      </c>
      <c r="D1081" s="1">
        <v>49</v>
      </c>
      <c r="E1081" s="4" t="str">
        <f t="shared" si="64"/>
        <v>Large</v>
      </c>
      <c r="F1081" s="4" t="str">
        <f>VLOOKUP(D1081, lookup!$A$3:$B$12, 2, TRUE)</f>
        <v>XXX Large</v>
      </c>
      <c r="G1081" s="1">
        <v>8551.5439999999999</v>
      </c>
      <c r="H1081" s="4">
        <f t="shared" si="66"/>
        <v>0.01</v>
      </c>
      <c r="I1081" s="4">
        <f>IFERROR((Table2[[#This Row],[Sales]]-(Table2[[#This Row],[Sales]]*H1081)), Table2[[#This Row],[Sales]])</f>
        <v>8466.0285600000007</v>
      </c>
      <c r="J1081" s="4">
        <f t="shared" si="67"/>
        <v>8542.5540000000001</v>
      </c>
      <c r="K1081" s="1" t="s">
        <v>10</v>
      </c>
      <c r="L1081" s="1">
        <v>8.99</v>
      </c>
      <c r="M1081" s="10">
        <f t="shared" si="65"/>
        <v>8551.5439999999999</v>
      </c>
    </row>
    <row r="1082" spans="1:13" x14ac:dyDescent="0.2">
      <c r="A1082" s="1">
        <v>29761</v>
      </c>
      <c r="B1082" s="2">
        <v>41093</v>
      </c>
      <c r="C1082" s="1" t="s">
        <v>14</v>
      </c>
      <c r="D1082" s="1">
        <v>48</v>
      </c>
      <c r="E1082" s="4" t="str">
        <f t="shared" si="64"/>
        <v>Large</v>
      </c>
      <c r="F1082" s="4" t="str">
        <f>VLOOKUP(D1082, lookup!$A$3:$B$12, 2, TRUE)</f>
        <v>XXX Large</v>
      </c>
      <c r="G1082" s="1">
        <v>1463.105</v>
      </c>
      <c r="H1082" s="4">
        <f t="shared" si="66"/>
        <v>0.01</v>
      </c>
      <c r="I1082" s="4">
        <f>IFERROR((Table2[[#This Row],[Sales]]-(Table2[[#This Row],[Sales]]*H1082)), Table2[[#This Row],[Sales]])</f>
        <v>1448.4739500000001</v>
      </c>
      <c r="J1082" s="4">
        <f t="shared" si="67"/>
        <v>1461.855</v>
      </c>
      <c r="K1082" s="1" t="s">
        <v>10</v>
      </c>
      <c r="L1082" s="1">
        <v>1.25</v>
      </c>
      <c r="M1082" s="10">
        <f t="shared" si="65"/>
        <v>1463.105</v>
      </c>
    </row>
    <row r="1083" spans="1:13" x14ac:dyDescent="0.2">
      <c r="A1083" s="1">
        <v>29761</v>
      </c>
      <c r="B1083" s="2">
        <v>41093</v>
      </c>
      <c r="C1083" s="1" t="s">
        <v>14</v>
      </c>
      <c r="D1083" s="1">
        <v>19</v>
      </c>
      <c r="E1083" s="4" t="str">
        <f t="shared" si="64"/>
        <v>Medium</v>
      </c>
      <c r="F1083" s="4" t="str">
        <f>VLOOKUP(D1083, lookup!$A$3:$B$12, 2, TRUE)</f>
        <v>Small-Medium</v>
      </c>
      <c r="G1083" s="1">
        <v>123.67</v>
      </c>
      <c r="H1083" s="4" t="str">
        <f t="shared" si="66"/>
        <v>No Discount</v>
      </c>
      <c r="I1083" s="4">
        <f>IFERROR((Table2[[#This Row],[Sales]]-(Table2[[#This Row],[Sales]]*H1083)), Table2[[#This Row],[Sales]])</f>
        <v>123.67</v>
      </c>
      <c r="J1083" s="4">
        <f t="shared" si="67"/>
        <v>123.67</v>
      </c>
      <c r="K1083" s="1" t="s">
        <v>10</v>
      </c>
      <c r="L1083" s="1">
        <v>5.22</v>
      </c>
      <c r="M1083" s="10">
        <f t="shared" si="65"/>
        <v>123.67</v>
      </c>
    </row>
    <row r="1084" spans="1:13" x14ac:dyDescent="0.2">
      <c r="A1084" s="1">
        <v>29761</v>
      </c>
      <c r="B1084" s="2">
        <v>41093</v>
      </c>
      <c r="C1084" s="1" t="s">
        <v>14</v>
      </c>
      <c r="D1084" s="1">
        <v>42</v>
      </c>
      <c r="E1084" s="4" t="str">
        <f t="shared" si="64"/>
        <v>Large</v>
      </c>
      <c r="F1084" s="4" t="str">
        <f>VLOOKUP(D1084, lookup!$A$3:$B$12, 2, TRUE)</f>
        <v>XX Large</v>
      </c>
      <c r="G1084" s="1">
        <v>1085.4000000000001</v>
      </c>
      <c r="H1084" s="4">
        <f t="shared" si="66"/>
        <v>0.01</v>
      </c>
      <c r="I1084" s="4">
        <f>IFERROR((Table2[[#This Row],[Sales]]-(Table2[[#This Row],[Sales]]*H1084)), Table2[[#This Row],[Sales]])</f>
        <v>1074.546</v>
      </c>
      <c r="J1084" s="4">
        <f t="shared" si="67"/>
        <v>1080.0300000000002</v>
      </c>
      <c r="K1084" s="1" t="s">
        <v>10</v>
      </c>
      <c r="L1084" s="1">
        <v>5.37</v>
      </c>
      <c r="M1084" s="10">
        <f t="shared" si="65"/>
        <v>1085.4000000000001</v>
      </c>
    </row>
    <row r="1085" spans="1:13" x14ac:dyDescent="0.2">
      <c r="A1085" s="1">
        <v>21509</v>
      </c>
      <c r="B1085" s="2">
        <v>41093</v>
      </c>
      <c r="C1085" s="1" t="s">
        <v>9</v>
      </c>
      <c r="D1085" s="1">
        <v>13</v>
      </c>
      <c r="E1085" s="4" t="str">
        <f t="shared" si="64"/>
        <v>Small</v>
      </c>
      <c r="F1085" s="4" t="str">
        <f>VLOOKUP(D1085, lookup!$A$3:$B$12, 2, TRUE)</f>
        <v>Small</v>
      </c>
      <c r="G1085" s="1">
        <v>47.93</v>
      </c>
      <c r="H1085" s="4" t="str">
        <f t="shared" si="66"/>
        <v>No Discount</v>
      </c>
      <c r="I1085" s="4">
        <f>IFERROR((Table2[[#This Row],[Sales]]-(Table2[[#This Row],[Sales]]*H1085)), Table2[[#This Row],[Sales]])</f>
        <v>47.93</v>
      </c>
      <c r="J1085" s="4">
        <f t="shared" si="67"/>
        <v>47.93</v>
      </c>
      <c r="K1085" s="1" t="s">
        <v>10</v>
      </c>
      <c r="L1085" s="1">
        <v>0.5</v>
      </c>
      <c r="M1085" s="10">
        <f t="shared" si="65"/>
        <v>47.93</v>
      </c>
    </row>
    <row r="1086" spans="1:13" x14ac:dyDescent="0.2">
      <c r="A1086" s="1">
        <v>43555</v>
      </c>
      <c r="B1086" s="2">
        <v>41093</v>
      </c>
      <c r="C1086" s="1" t="s">
        <v>14</v>
      </c>
      <c r="D1086" s="1">
        <v>34</v>
      </c>
      <c r="E1086" s="4" t="str">
        <f t="shared" si="64"/>
        <v>Large</v>
      </c>
      <c r="F1086" s="4" t="str">
        <f>VLOOKUP(D1086, lookup!$A$3:$B$12, 2, TRUE)</f>
        <v>Large</v>
      </c>
      <c r="G1086" s="1">
        <v>43.54</v>
      </c>
      <c r="H1086" s="4">
        <f t="shared" si="66"/>
        <v>0.01</v>
      </c>
      <c r="I1086" s="4">
        <f>IFERROR((Table2[[#This Row],[Sales]]-(Table2[[#This Row],[Sales]]*H1086)), Table2[[#This Row],[Sales]])</f>
        <v>43.104599999999998</v>
      </c>
      <c r="J1086" s="4">
        <f t="shared" si="67"/>
        <v>43.54</v>
      </c>
      <c r="K1086" s="1" t="s">
        <v>10</v>
      </c>
      <c r="L1086" s="1">
        <v>0.7</v>
      </c>
      <c r="M1086" s="10">
        <f t="shared" si="65"/>
        <v>43.54</v>
      </c>
    </row>
    <row r="1087" spans="1:13" x14ac:dyDescent="0.2">
      <c r="A1087" s="1">
        <v>46726</v>
      </c>
      <c r="B1087" s="2">
        <v>41095</v>
      </c>
      <c r="C1087" s="1" t="s">
        <v>11</v>
      </c>
      <c r="D1087" s="1">
        <v>10</v>
      </c>
      <c r="E1087" s="4" t="str">
        <f t="shared" si="64"/>
        <v>Small</v>
      </c>
      <c r="F1087" s="4" t="str">
        <f>VLOOKUP(D1087, lookup!$A$3:$B$12, 2, TRUE)</f>
        <v>Extra Small</v>
      </c>
      <c r="G1087" s="1">
        <v>49.65</v>
      </c>
      <c r="H1087" s="4" t="str">
        <f t="shared" si="66"/>
        <v>No Discount</v>
      </c>
      <c r="I1087" s="4">
        <f>IFERROR((Table2[[#This Row],[Sales]]-(Table2[[#This Row],[Sales]]*H1087)), Table2[[#This Row],[Sales]])</f>
        <v>49.65</v>
      </c>
      <c r="J1087" s="4">
        <f t="shared" si="67"/>
        <v>49.65</v>
      </c>
      <c r="K1087" s="1" t="s">
        <v>10</v>
      </c>
      <c r="L1087" s="1">
        <v>1.49</v>
      </c>
      <c r="M1087" s="10">
        <f t="shared" si="65"/>
        <v>49.65</v>
      </c>
    </row>
    <row r="1088" spans="1:13" x14ac:dyDescent="0.2">
      <c r="A1088" s="1">
        <v>51747</v>
      </c>
      <c r="B1088" s="2">
        <v>41095</v>
      </c>
      <c r="C1088" s="1" t="s">
        <v>14</v>
      </c>
      <c r="D1088" s="1">
        <v>3</v>
      </c>
      <c r="E1088" s="4" t="str">
        <f t="shared" si="64"/>
        <v>Small</v>
      </c>
      <c r="F1088" s="4" t="str">
        <f>VLOOKUP(D1088, lookup!$A$3:$B$12, 2, TRUE)</f>
        <v>Mini</v>
      </c>
      <c r="G1088" s="1">
        <v>12.11</v>
      </c>
      <c r="H1088" s="4" t="str">
        <f t="shared" si="66"/>
        <v>No Discount</v>
      </c>
      <c r="I1088" s="4">
        <f>IFERROR((Table2[[#This Row],[Sales]]-(Table2[[#This Row],[Sales]]*H1088)), Table2[[#This Row],[Sales]])</f>
        <v>12.11</v>
      </c>
      <c r="J1088" s="4">
        <f t="shared" si="67"/>
        <v>12.11</v>
      </c>
      <c r="K1088" s="1" t="s">
        <v>10</v>
      </c>
      <c r="L1088" s="1">
        <v>0.5</v>
      </c>
      <c r="M1088" s="10">
        <f t="shared" si="65"/>
        <v>12.11</v>
      </c>
    </row>
    <row r="1089" spans="1:13" x14ac:dyDescent="0.2">
      <c r="A1089" s="1">
        <v>46726</v>
      </c>
      <c r="B1089" s="2">
        <v>41095</v>
      </c>
      <c r="C1089" s="1" t="s">
        <v>11</v>
      </c>
      <c r="D1089" s="1">
        <v>46</v>
      </c>
      <c r="E1089" s="4" t="str">
        <f t="shared" si="64"/>
        <v>Large</v>
      </c>
      <c r="F1089" s="4" t="str">
        <f>VLOOKUP(D1089, lookup!$A$3:$B$12, 2, TRUE)</f>
        <v>XXX Large</v>
      </c>
      <c r="G1089" s="1">
        <v>325.97000000000003</v>
      </c>
      <c r="H1089" s="4">
        <f t="shared" si="66"/>
        <v>0.01</v>
      </c>
      <c r="I1089" s="4">
        <f>IFERROR((Table2[[#This Row],[Sales]]-(Table2[[#This Row],[Sales]]*H1089)), Table2[[#This Row],[Sales]])</f>
        <v>322.71030000000002</v>
      </c>
      <c r="J1089" s="4">
        <f t="shared" si="67"/>
        <v>317.60000000000002</v>
      </c>
      <c r="K1089" s="1" t="s">
        <v>10</v>
      </c>
      <c r="L1089" s="1">
        <v>8.3699999999999992</v>
      </c>
      <c r="M1089" s="10">
        <f t="shared" si="65"/>
        <v>325.97000000000003</v>
      </c>
    </row>
    <row r="1090" spans="1:13" x14ac:dyDescent="0.2">
      <c r="A1090" s="1">
        <v>4741</v>
      </c>
      <c r="B1090" s="2">
        <v>41096</v>
      </c>
      <c r="C1090" s="1" t="s">
        <v>11</v>
      </c>
      <c r="D1090" s="1">
        <v>40</v>
      </c>
      <c r="E1090" s="4" t="str">
        <f t="shared" ref="E1090:E1153" si="68">IF(D1090&gt;=30, "Large", IF(D1090&lt;=15, "Small","Medium"))</f>
        <v>Large</v>
      </c>
      <c r="F1090" s="4" t="str">
        <f>VLOOKUP(D1090, lookup!$A$3:$B$12, 2, TRUE)</f>
        <v>Extra Large</v>
      </c>
      <c r="G1090" s="1">
        <v>342.97</v>
      </c>
      <c r="H1090" s="4">
        <f t="shared" si="66"/>
        <v>0.01</v>
      </c>
      <c r="I1090" s="4">
        <f>IFERROR((Table2[[#This Row],[Sales]]-(Table2[[#This Row],[Sales]]*H1090)), Table2[[#This Row],[Sales]])</f>
        <v>339.5403</v>
      </c>
      <c r="J1090" s="4">
        <f t="shared" si="67"/>
        <v>334.43</v>
      </c>
      <c r="K1090" s="1" t="s">
        <v>10</v>
      </c>
      <c r="L1090" s="1">
        <v>8.5399999999999991</v>
      </c>
      <c r="M1090" s="10">
        <f t="shared" ref="M1090:M1153" si="69">IF(K1090="Delivery Truck", J1090, G1090)</f>
        <v>342.97</v>
      </c>
    </row>
    <row r="1091" spans="1:13" x14ac:dyDescent="0.2">
      <c r="A1091" s="1">
        <v>41120</v>
      </c>
      <c r="B1091" s="2">
        <v>41097</v>
      </c>
      <c r="C1091" s="1" t="s">
        <v>7</v>
      </c>
      <c r="D1091" s="1">
        <v>35</v>
      </c>
      <c r="E1091" s="4" t="str">
        <f t="shared" si="68"/>
        <v>Large</v>
      </c>
      <c r="F1091" s="4" t="str">
        <f>VLOOKUP(D1091, lookup!$A$3:$B$12, 2, TRUE)</f>
        <v>Large</v>
      </c>
      <c r="G1091" s="1">
        <v>870.75</v>
      </c>
      <c r="H1091" s="4">
        <f t="shared" ref="H1091:H1154" si="70">IF(OR(F1091="Large",F1091="Extra Large",F1091="XX Large",F1091="XXX Large"), 0.01, "No Discount")</f>
        <v>0.01</v>
      </c>
      <c r="I1091" s="4">
        <f>IFERROR((Table2[[#This Row],[Sales]]-(Table2[[#This Row],[Sales]]*H1091)), Table2[[#This Row],[Sales]])</f>
        <v>862.04250000000002</v>
      </c>
      <c r="J1091" s="4">
        <f t="shared" ref="J1091:J1154" si="71">IF(OR(F1091="XX Large", F1091="XXX Large", F1091="Extra Large"), G1091-L1091, G1091)</f>
        <v>870.75</v>
      </c>
      <c r="K1091" s="1" t="s">
        <v>10</v>
      </c>
      <c r="L1091" s="1">
        <v>5.3</v>
      </c>
      <c r="M1091" s="10">
        <f t="shared" si="69"/>
        <v>870.75</v>
      </c>
    </row>
    <row r="1092" spans="1:13" x14ac:dyDescent="0.2">
      <c r="A1092" s="1">
        <v>41120</v>
      </c>
      <c r="B1092" s="2">
        <v>41097</v>
      </c>
      <c r="C1092" s="1" t="s">
        <v>7</v>
      </c>
      <c r="D1092" s="1">
        <v>13</v>
      </c>
      <c r="E1092" s="4" t="str">
        <f t="shared" si="68"/>
        <v>Small</v>
      </c>
      <c r="F1092" s="4" t="str">
        <f>VLOOKUP(D1092, lookup!$A$3:$B$12, 2, TRUE)</f>
        <v>Small</v>
      </c>
      <c r="G1092" s="1">
        <v>43.37</v>
      </c>
      <c r="H1092" s="4" t="str">
        <f t="shared" si="70"/>
        <v>No Discount</v>
      </c>
      <c r="I1092" s="4">
        <f>IFERROR((Table2[[#This Row],[Sales]]-(Table2[[#This Row],[Sales]]*H1092)), Table2[[#This Row],[Sales]])</f>
        <v>43.37</v>
      </c>
      <c r="J1092" s="4">
        <f t="shared" si="71"/>
        <v>43.37</v>
      </c>
      <c r="K1092" s="1" t="s">
        <v>10</v>
      </c>
      <c r="L1092" s="1">
        <v>0.99</v>
      </c>
      <c r="M1092" s="10">
        <f t="shared" si="69"/>
        <v>43.37</v>
      </c>
    </row>
    <row r="1093" spans="1:13" x14ac:dyDescent="0.2">
      <c r="A1093" s="1">
        <v>30436</v>
      </c>
      <c r="B1093" s="2">
        <v>41097</v>
      </c>
      <c r="C1093" s="1" t="s">
        <v>7</v>
      </c>
      <c r="D1093" s="1">
        <v>30</v>
      </c>
      <c r="E1093" s="4" t="str">
        <f t="shared" si="68"/>
        <v>Large</v>
      </c>
      <c r="F1093" s="4" t="str">
        <f>VLOOKUP(D1093, lookup!$A$3:$B$12, 2, TRUE)</f>
        <v>Medium-Large</v>
      </c>
      <c r="G1093" s="1">
        <v>121.19</v>
      </c>
      <c r="H1093" s="4" t="str">
        <f t="shared" si="70"/>
        <v>No Discount</v>
      </c>
      <c r="I1093" s="4">
        <f>IFERROR((Table2[[#This Row],[Sales]]-(Table2[[#This Row],[Sales]]*H1093)), Table2[[#This Row],[Sales]])</f>
        <v>121.19</v>
      </c>
      <c r="J1093" s="4">
        <f t="shared" si="71"/>
        <v>121.19</v>
      </c>
      <c r="K1093" s="1" t="s">
        <v>8</v>
      </c>
      <c r="L1093" s="1">
        <v>7.01</v>
      </c>
      <c r="M1093" s="10">
        <f t="shared" si="69"/>
        <v>121.19</v>
      </c>
    </row>
    <row r="1094" spans="1:13" x14ac:dyDescent="0.2">
      <c r="A1094" s="1">
        <v>32835</v>
      </c>
      <c r="B1094" s="2">
        <v>41097</v>
      </c>
      <c r="C1094" s="1" t="s">
        <v>14</v>
      </c>
      <c r="D1094" s="1">
        <v>15</v>
      </c>
      <c r="E1094" s="4" t="str">
        <f t="shared" si="68"/>
        <v>Small</v>
      </c>
      <c r="F1094" s="4" t="str">
        <f>VLOOKUP(D1094, lookup!$A$3:$B$12, 2, TRUE)</f>
        <v>Small</v>
      </c>
      <c r="G1094" s="1">
        <v>572.4325</v>
      </c>
      <c r="H1094" s="4" t="str">
        <f t="shared" si="70"/>
        <v>No Discount</v>
      </c>
      <c r="I1094" s="4">
        <f>IFERROR((Table2[[#This Row],[Sales]]-(Table2[[#This Row],[Sales]]*H1094)), Table2[[#This Row],[Sales]])</f>
        <v>572.4325</v>
      </c>
      <c r="J1094" s="4">
        <f t="shared" si="71"/>
        <v>572.4325</v>
      </c>
      <c r="K1094" s="1" t="s">
        <v>10</v>
      </c>
      <c r="L1094" s="1">
        <v>4.99</v>
      </c>
      <c r="M1094" s="10">
        <f t="shared" si="69"/>
        <v>572.4325</v>
      </c>
    </row>
    <row r="1095" spans="1:13" x14ac:dyDescent="0.2">
      <c r="A1095" s="1">
        <v>48577</v>
      </c>
      <c r="B1095" s="2">
        <v>41098</v>
      </c>
      <c r="C1095" s="1" t="s">
        <v>14</v>
      </c>
      <c r="D1095" s="1">
        <v>6</v>
      </c>
      <c r="E1095" s="4" t="str">
        <f t="shared" si="68"/>
        <v>Small</v>
      </c>
      <c r="F1095" s="4" t="str">
        <f>VLOOKUP(D1095, lookup!$A$3:$B$12, 2, TRUE)</f>
        <v>Extra Small</v>
      </c>
      <c r="G1095" s="1">
        <v>201.83</v>
      </c>
      <c r="H1095" s="4" t="str">
        <f t="shared" si="70"/>
        <v>No Discount</v>
      </c>
      <c r="I1095" s="4">
        <f>IFERROR((Table2[[#This Row],[Sales]]-(Table2[[#This Row],[Sales]]*H1095)), Table2[[#This Row],[Sales]])</f>
        <v>201.83</v>
      </c>
      <c r="J1095" s="4">
        <f t="shared" si="71"/>
        <v>201.83</v>
      </c>
      <c r="K1095" s="1" t="s">
        <v>10</v>
      </c>
      <c r="L1095" s="1">
        <v>5.09</v>
      </c>
      <c r="M1095" s="10">
        <f t="shared" si="69"/>
        <v>201.83</v>
      </c>
    </row>
    <row r="1096" spans="1:13" x14ac:dyDescent="0.2">
      <c r="A1096" s="1">
        <v>13923</v>
      </c>
      <c r="B1096" s="2">
        <v>41098</v>
      </c>
      <c r="C1096" s="1" t="s">
        <v>9</v>
      </c>
      <c r="D1096" s="1">
        <v>39</v>
      </c>
      <c r="E1096" s="4" t="str">
        <f t="shared" si="68"/>
        <v>Large</v>
      </c>
      <c r="F1096" s="4" t="str">
        <f>VLOOKUP(D1096, lookup!$A$3:$B$12, 2, TRUE)</f>
        <v>Extra Large</v>
      </c>
      <c r="G1096" s="1">
        <v>220.09</v>
      </c>
      <c r="H1096" s="4">
        <f t="shared" si="70"/>
        <v>0.01</v>
      </c>
      <c r="I1096" s="4">
        <f>IFERROR((Table2[[#This Row],[Sales]]-(Table2[[#This Row],[Sales]]*H1096)), Table2[[#This Row],[Sales]])</f>
        <v>217.88910000000001</v>
      </c>
      <c r="J1096" s="4">
        <f t="shared" si="71"/>
        <v>171.09</v>
      </c>
      <c r="K1096" s="1" t="s">
        <v>10</v>
      </c>
      <c r="L1096" s="1">
        <v>49</v>
      </c>
      <c r="M1096" s="10">
        <f t="shared" si="69"/>
        <v>220.09</v>
      </c>
    </row>
    <row r="1097" spans="1:13" x14ac:dyDescent="0.2">
      <c r="A1097" s="1">
        <v>13923</v>
      </c>
      <c r="B1097" s="2">
        <v>41098</v>
      </c>
      <c r="C1097" s="1" t="s">
        <v>9</v>
      </c>
      <c r="D1097" s="1">
        <v>27</v>
      </c>
      <c r="E1097" s="4" t="str">
        <f t="shared" si="68"/>
        <v>Medium</v>
      </c>
      <c r="F1097" s="4" t="str">
        <f>VLOOKUP(D1097, lookup!$A$3:$B$12, 2, TRUE)</f>
        <v>Medium-Large</v>
      </c>
      <c r="G1097" s="1">
        <v>6152.8</v>
      </c>
      <c r="H1097" s="4" t="str">
        <f t="shared" si="70"/>
        <v>No Discount</v>
      </c>
      <c r="I1097" s="4">
        <f>IFERROR((Table2[[#This Row],[Sales]]-(Table2[[#This Row],[Sales]]*H1097)), Table2[[#This Row],[Sales]])</f>
        <v>6152.8</v>
      </c>
      <c r="J1097" s="4">
        <f t="shared" si="71"/>
        <v>6152.8</v>
      </c>
      <c r="K1097" s="1" t="s">
        <v>13</v>
      </c>
      <c r="L1097" s="1">
        <v>28.66</v>
      </c>
      <c r="M1097" s="10">
        <f t="shared" si="69"/>
        <v>6152.8</v>
      </c>
    </row>
    <row r="1098" spans="1:13" x14ac:dyDescent="0.2">
      <c r="A1098" s="1">
        <v>13923</v>
      </c>
      <c r="B1098" s="2">
        <v>41098</v>
      </c>
      <c r="C1098" s="1" t="s">
        <v>9</v>
      </c>
      <c r="D1098" s="1">
        <v>28</v>
      </c>
      <c r="E1098" s="4" t="str">
        <f t="shared" si="68"/>
        <v>Medium</v>
      </c>
      <c r="F1098" s="4" t="str">
        <f>VLOOKUP(D1098, lookup!$A$3:$B$12, 2, TRUE)</f>
        <v>Medium-Large</v>
      </c>
      <c r="G1098" s="1">
        <v>4332.3</v>
      </c>
      <c r="H1098" s="4" t="str">
        <f t="shared" si="70"/>
        <v>No Discount</v>
      </c>
      <c r="I1098" s="4">
        <f>IFERROR((Table2[[#This Row],[Sales]]-(Table2[[#This Row],[Sales]]*H1098)), Table2[[#This Row],[Sales]])</f>
        <v>4332.3</v>
      </c>
      <c r="J1098" s="4">
        <f t="shared" si="71"/>
        <v>4332.3</v>
      </c>
      <c r="K1098" s="1" t="s">
        <v>13</v>
      </c>
      <c r="L1098" s="1">
        <v>15.59</v>
      </c>
      <c r="M1098" s="10">
        <f t="shared" si="69"/>
        <v>4332.3</v>
      </c>
    </row>
    <row r="1099" spans="1:13" x14ac:dyDescent="0.2">
      <c r="A1099" s="1">
        <v>13923</v>
      </c>
      <c r="B1099" s="2">
        <v>41098</v>
      </c>
      <c r="C1099" s="1" t="s">
        <v>9</v>
      </c>
      <c r="D1099" s="1">
        <v>49</v>
      </c>
      <c r="E1099" s="4" t="str">
        <f t="shared" si="68"/>
        <v>Large</v>
      </c>
      <c r="F1099" s="4" t="str">
        <f>VLOOKUP(D1099, lookup!$A$3:$B$12, 2, TRUE)</f>
        <v>XXX Large</v>
      </c>
      <c r="G1099" s="1">
        <v>1220.23</v>
      </c>
      <c r="H1099" s="4">
        <f t="shared" si="70"/>
        <v>0.01</v>
      </c>
      <c r="I1099" s="4">
        <f>IFERROR((Table2[[#This Row],[Sales]]-(Table2[[#This Row],[Sales]]*H1099)), Table2[[#This Row],[Sales]])</f>
        <v>1208.0277000000001</v>
      </c>
      <c r="J1099" s="4">
        <f t="shared" si="71"/>
        <v>1208.69</v>
      </c>
      <c r="K1099" s="1" t="s">
        <v>10</v>
      </c>
      <c r="L1099" s="1">
        <v>11.54</v>
      </c>
      <c r="M1099" s="10">
        <f t="shared" si="69"/>
        <v>1220.23</v>
      </c>
    </row>
    <row r="1100" spans="1:13" x14ac:dyDescent="0.2">
      <c r="A1100" s="1">
        <v>25569</v>
      </c>
      <c r="B1100" s="2">
        <v>41099</v>
      </c>
      <c r="C1100" s="1" t="s">
        <v>9</v>
      </c>
      <c r="D1100" s="1">
        <v>27</v>
      </c>
      <c r="E1100" s="4" t="str">
        <f t="shared" si="68"/>
        <v>Medium</v>
      </c>
      <c r="F1100" s="4" t="str">
        <f>VLOOKUP(D1100, lookup!$A$3:$B$12, 2, TRUE)</f>
        <v>Medium-Large</v>
      </c>
      <c r="G1100" s="1">
        <v>311.20999999999998</v>
      </c>
      <c r="H1100" s="4" t="str">
        <f t="shared" si="70"/>
        <v>No Discount</v>
      </c>
      <c r="I1100" s="4">
        <f>IFERROR((Table2[[#This Row],[Sales]]-(Table2[[#This Row],[Sales]]*H1100)), Table2[[#This Row],[Sales]])</f>
        <v>311.20999999999998</v>
      </c>
      <c r="J1100" s="4">
        <f t="shared" si="71"/>
        <v>311.20999999999998</v>
      </c>
      <c r="K1100" s="1" t="s">
        <v>10</v>
      </c>
      <c r="L1100" s="1">
        <v>6.47</v>
      </c>
      <c r="M1100" s="10">
        <f t="shared" si="69"/>
        <v>311.20999999999998</v>
      </c>
    </row>
    <row r="1101" spans="1:13" x14ac:dyDescent="0.2">
      <c r="A1101" s="1">
        <v>44486</v>
      </c>
      <c r="B1101" s="2">
        <v>41099</v>
      </c>
      <c r="C1101" s="1" t="s">
        <v>12</v>
      </c>
      <c r="D1101" s="1">
        <v>36</v>
      </c>
      <c r="E1101" s="4" t="str">
        <f t="shared" si="68"/>
        <v>Large</v>
      </c>
      <c r="F1101" s="4" t="str">
        <f>VLOOKUP(D1101, lookup!$A$3:$B$12, 2, TRUE)</f>
        <v>Extra Large</v>
      </c>
      <c r="G1101" s="1">
        <v>198.1</v>
      </c>
      <c r="H1101" s="4">
        <f t="shared" si="70"/>
        <v>0.01</v>
      </c>
      <c r="I1101" s="4">
        <f>IFERROR((Table2[[#This Row],[Sales]]-(Table2[[#This Row],[Sales]]*H1101)), Table2[[#This Row],[Sales]])</f>
        <v>196.119</v>
      </c>
      <c r="J1101" s="4">
        <f t="shared" si="71"/>
        <v>193.14</v>
      </c>
      <c r="K1101" s="1" t="s">
        <v>10</v>
      </c>
      <c r="L1101" s="1">
        <v>4.96</v>
      </c>
      <c r="M1101" s="10">
        <f t="shared" si="69"/>
        <v>198.1</v>
      </c>
    </row>
    <row r="1102" spans="1:13" x14ac:dyDescent="0.2">
      <c r="A1102" s="1">
        <v>24450</v>
      </c>
      <c r="B1102" s="2">
        <v>41099</v>
      </c>
      <c r="C1102" s="1" t="s">
        <v>12</v>
      </c>
      <c r="D1102" s="1">
        <v>37</v>
      </c>
      <c r="E1102" s="4" t="str">
        <f t="shared" si="68"/>
        <v>Large</v>
      </c>
      <c r="F1102" s="4" t="str">
        <f>VLOOKUP(D1102, lookup!$A$3:$B$12, 2, TRUE)</f>
        <v>Extra Large</v>
      </c>
      <c r="G1102" s="1">
        <v>443.35</v>
      </c>
      <c r="H1102" s="4">
        <f t="shared" si="70"/>
        <v>0.01</v>
      </c>
      <c r="I1102" s="4">
        <f>IFERROR((Table2[[#This Row],[Sales]]-(Table2[[#This Row],[Sales]]*H1102)), Table2[[#This Row],[Sales]])</f>
        <v>438.91650000000004</v>
      </c>
      <c r="J1102" s="4">
        <f t="shared" si="71"/>
        <v>438.37</v>
      </c>
      <c r="K1102" s="1" t="s">
        <v>10</v>
      </c>
      <c r="L1102" s="1">
        <v>4.9800000000000004</v>
      </c>
      <c r="M1102" s="10">
        <f t="shared" si="69"/>
        <v>443.35</v>
      </c>
    </row>
    <row r="1103" spans="1:13" x14ac:dyDescent="0.2">
      <c r="A1103" s="1">
        <v>58368</v>
      </c>
      <c r="B1103" s="2">
        <v>41099</v>
      </c>
      <c r="C1103" s="1" t="s">
        <v>9</v>
      </c>
      <c r="D1103" s="1">
        <v>4</v>
      </c>
      <c r="E1103" s="4" t="str">
        <f t="shared" si="68"/>
        <v>Small</v>
      </c>
      <c r="F1103" s="4" t="str">
        <f>VLOOKUP(D1103, lookup!$A$3:$B$12, 2, TRUE)</f>
        <v>Mini</v>
      </c>
      <c r="G1103" s="1">
        <v>14.23</v>
      </c>
      <c r="H1103" s="4" t="str">
        <f t="shared" si="70"/>
        <v>No Discount</v>
      </c>
      <c r="I1103" s="4">
        <f>IFERROR((Table2[[#This Row],[Sales]]-(Table2[[#This Row],[Sales]]*H1103)), Table2[[#This Row],[Sales]])</f>
        <v>14.23</v>
      </c>
      <c r="J1103" s="4">
        <f t="shared" si="71"/>
        <v>14.23</v>
      </c>
      <c r="K1103" s="1" t="s">
        <v>10</v>
      </c>
      <c r="L1103" s="1">
        <v>5.33</v>
      </c>
      <c r="M1103" s="10">
        <f t="shared" si="69"/>
        <v>14.23</v>
      </c>
    </row>
    <row r="1104" spans="1:13" x14ac:dyDescent="0.2">
      <c r="A1104" s="1">
        <v>28165</v>
      </c>
      <c r="B1104" s="2">
        <v>41099</v>
      </c>
      <c r="C1104" s="1" t="s">
        <v>11</v>
      </c>
      <c r="D1104" s="1">
        <v>2</v>
      </c>
      <c r="E1104" s="4" t="str">
        <f t="shared" si="68"/>
        <v>Small</v>
      </c>
      <c r="F1104" s="4" t="str">
        <f>VLOOKUP(D1104, lookup!$A$3:$B$12, 2, TRUE)</f>
        <v>Mini</v>
      </c>
      <c r="G1104" s="1">
        <v>24.96</v>
      </c>
      <c r="H1104" s="4" t="str">
        <f t="shared" si="70"/>
        <v>No Discount</v>
      </c>
      <c r="I1104" s="4">
        <f>IFERROR((Table2[[#This Row],[Sales]]-(Table2[[#This Row],[Sales]]*H1104)), Table2[[#This Row],[Sales]])</f>
        <v>24.96</v>
      </c>
      <c r="J1104" s="4">
        <f t="shared" si="71"/>
        <v>24.96</v>
      </c>
      <c r="K1104" s="1" t="s">
        <v>10</v>
      </c>
      <c r="L1104" s="1">
        <v>2.99</v>
      </c>
      <c r="M1104" s="10">
        <f t="shared" si="69"/>
        <v>24.96</v>
      </c>
    </row>
    <row r="1105" spans="1:13" x14ac:dyDescent="0.2">
      <c r="A1105" s="1">
        <v>2209</v>
      </c>
      <c r="B1105" s="2">
        <v>41099</v>
      </c>
      <c r="C1105" s="1" t="s">
        <v>9</v>
      </c>
      <c r="D1105" s="1">
        <v>42</v>
      </c>
      <c r="E1105" s="4" t="str">
        <f t="shared" si="68"/>
        <v>Large</v>
      </c>
      <c r="F1105" s="4" t="str">
        <f>VLOOKUP(D1105, lookup!$A$3:$B$12, 2, TRUE)</f>
        <v>XX Large</v>
      </c>
      <c r="G1105" s="1">
        <v>174.59</v>
      </c>
      <c r="H1105" s="4">
        <f t="shared" si="70"/>
        <v>0.01</v>
      </c>
      <c r="I1105" s="4">
        <f>IFERROR((Table2[[#This Row],[Sales]]-(Table2[[#This Row],[Sales]]*H1105)), Table2[[#This Row],[Sales]])</f>
        <v>172.8441</v>
      </c>
      <c r="J1105" s="4">
        <f t="shared" si="71"/>
        <v>173.65</v>
      </c>
      <c r="K1105" s="1" t="s">
        <v>10</v>
      </c>
      <c r="L1105" s="1">
        <v>0.94</v>
      </c>
      <c r="M1105" s="10">
        <f t="shared" si="69"/>
        <v>174.59</v>
      </c>
    </row>
    <row r="1106" spans="1:13" x14ac:dyDescent="0.2">
      <c r="A1106" s="1">
        <v>58368</v>
      </c>
      <c r="B1106" s="2">
        <v>41099</v>
      </c>
      <c r="C1106" s="1" t="s">
        <v>9</v>
      </c>
      <c r="D1106" s="1">
        <v>39</v>
      </c>
      <c r="E1106" s="4" t="str">
        <f t="shared" si="68"/>
        <v>Large</v>
      </c>
      <c r="F1106" s="4" t="str">
        <f>VLOOKUP(D1106, lookup!$A$3:$B$12, 2, TRUE)</f>
        <v>Extra Large</v>
      </c>
      <c r="G1106" s="1">
        <v>272.07</v>
      </c>
      <c r="H1106" s="4">
        <f t="shared" si="70"/>
        <v>0.01</v>
      </c>
      <c r="I1106" s="4">
        <f>IFERROR((Table2[[#This Row],[Sales]]-(Table2[[#This Row],[Sales]]*H1106)), Table2[[#This Row],[Sales]])</f>
        <v>269.34929999999997</v>
      </c>
      <c r="J1106" s="4">
        <f t="shared" si="71"/>
        <v>262.52999999999997</v>
      </c>
      <c r="K1106" s="1" t="s">
        <v>10</v>
      </c>
      <c r="L1106" s="1">
        <v>9.5399999999999991</v>
      </c>
      <c r="M1106" s="10">
        <f t="shared" si="69"/>
        <v>272.07</v>
      </c>
    </row>
    <row r="1107" spans="1:13" x14ac:dyDescent="0.2">
      <c r="A1107" s="1">
        <v>58368</v>
      </c>
      <c r="B1107" s="2">
        <v>41099</v>
      </c>
      <c r="C1107" s="1" t="s">
        <v>9</v>
      </c>
      <c r="D1107" s="1">
        <v>5</v>
      </c>
      <c r="E1107" s="4" t="str">
        <f t="shared" si="68"/>
        <v>Small</v>
      </c>
      <c r="F1107" s="4" t="str">
        <f>VLOOKUP(D1107, lookup!$A$3:$B$12, 2, TRUE)</f>
        <v>Mini</v>
      </c>
      <c r="G1107" s="1">
        <v>325.43</v>
      </c>
      <c r="H1107" s="4" t="str">
        <f t="shared" si="70"/>
        <v>No Discount</v>
      </c>
      <c r="I1107" s="4">
        <f>IFERROR((Table2[[#This Row],[Sales]]-(Table2[[#This Row],[Sales]]*H1107)), Table2[[#This Row],[Sales]])</f>
        <v>325.43</v>
      </c>
      <c r="J1107" s="4">
        <f t="shared" si="71"/>
        <v>325.43</v>
      </c>
      <c r="K1107" s="1" t="s">
        <v>8</v>
      </c>
      <c r="L1107" s="1">
        <v>6.88</v>
      </c>
      <c r="M1107" s="10">
        <f t="shared" si="69"/>
        <v>325.43</v>
      </c>
    </row>
    <row r="1108" spans="1:13" x14ac:dyDescent="0.2">
      <c r="A1108" s="1">
        <v>2209</v>
      </c>
      <c r="B1108" s="2">
        <v>41099</v>
      </c>
      <c r="C1108" s="1" t="s">
        <v>9</v>
      </c>
      <c r="D1108" s="1">
        <v>1</v>
      </c>
      <c r="E1108" s="4" t="str">
        <f t="shared" si="68"/>
        <v>Small</v>
      </c>
      <c r="F1108" s="4" t="str">
        <f>VLOOKUP(D1108, lookup!$A$3:$B$12, 2, TRUE)</f>
        <v>Mini</v>
      </c>
      <c r="G1108" s="1">
        <v>5.68</v>
      </c>
      <c r="H1108" s="4" t="str">
        <f t="shared" si="70"/>
        <v>No Discount</v>
      </c>
      <c r="I1108" s="4">
        <f>IFERROR((Table2[[#This Row],[Sales]]-(Table2[[#This Row],[Sales]]*H1108)), Table2[[#This Row],[Sales]])</f>
        <v>5.68</v>
      </c>
      <c r="J1108" s="4">
        <f t="shared" si="71"/>
        <v>5.68</v>
      </c>
      <c r="K1108" s="1" t="s">
        <v>10</v>
      </c>
      <c r="L1108" s="1">
        <v>0.88</v>
      </c>
      <c r="M1108" s="10">
        <f t="shared" si="69"/>
        <v>5.68</v>
      </c>
    </row>
    <row r="1109" spans="1:13" x14ac:dyDescent="0.2">
      <c r="A1109" s="1">
        <v>52706</v>
      </c>
      <c r="B1109" s="2">
        <v>41099</v>
      </c>
      <c r="C1109" s="1" t="s">
        <v>7</v>
      </c>
      <c r="D1109" s="1">
        <v>34</v>
      </c>
      <c r="E1109" s="4" t="str">
        <f t="shared" si="68"/>
        <v>Large</v>
      </c>
      <c r="F1109" s="4" t="str">
        <f>VLOOKUP(D1109, lookup!$A$3:$B$12, 2, TRUE)</f>
        <v>Large</v>
      </c>
      <c r="G1109" s="1">
        <v>1041.6600000000001</v>
      </c>
      <c r="H1109" s="4">
        <f t="shared" si="70"/>
        <v>0.01</v>
      </c>
      <c r="I1109" s="4">
        <f>IFERROR((Table2[[#This Row],[Sales]]-(Table2[[#This Row],[Sales]]*H1109)), Table2[[#This Row],[Sales]])</f>
        <v>1031.2434000000001</v>
      </c>
      <c r="J1109" s="4">
        <f t="shared" si="71"/>
        <v>1041.6600000000001</v>
      </c>
      <c r="K1109" s="1" t="s">
        <v>8</v>
      </c>
      <c r="L1109" s="1">
        <v>1.49</v>
      </c>
      <c r="M1109" s="10">
        <f t="shared" si="69"/>
        <v>1041.6600000000001</v>
      </c>
    </row>
    <row r="1110" spans="1:13" x14ac:dyDescent="0.2">
      <c r="A1110" s="1">
        <v>2209</v>
      </c>
      <c r="B1110" s="2">
        <v>41099</v>
      </c>
      <c r="C1110" s="1" t="s">
        <v>9</v>
      </c>
      <c r="D1110" s="1">
        <v>27</v>
      </c>
      <c r="E1110" s="4" t="str">
        <f t="shared" si="68"/>
        <v>Medium</v>
      </c>
      <c r="F1110" s="4" t="str">
        <f>VLOOKUP(D1110, lookup!$A$3:$B$12, 2, TRUE)</f>
        <v>Medium-Large</v>
      </c>
      <c r="G1110" s="1">
        <v>9418.73</v>
      </c>
      <c r="H1110" s="4" t="str">
        <f t="shared" si="70"/>
        <v>No Discount</v>
      </c>
      <c r="I1110" s="4">
        <f>IFERROR((Table2[[#This Row],[Sales]]-(Table2[[#This Row],[Sales]]*H1110)), Table2[[#This Row],[Sales]])</f>
        <v>9418.73</v>
      </c>
      <c r="J1110" s="4">
        <f t="shared" si="71"/>
        <v>9418.73</v>
      </c>
      <c r="K1110" s="1" t="s">
        <v>13</v>
      </c>
      <c r="L1110" s="1">
        <v>58.95</v>
      </c>
      <c r="M1110" s="10">
        <f t="shared" si="69"/>
        <v>9418.73</v>
      </c>
    </row>
    <row r="1111" spans="1:13" x14ac:dyDescent="0.2">
      <c r="A1111" s="1">
        <v>2209</v>
      </c>
      <c r="B1111" s="2">
        <v>41099</v>
      </c>
      <c r="C1111" s="1" t="s">
        <v>9</v>
      </c>
      <c r="D1111" s="1">
        <v>13</v>
      </c>
      <c r="E1111" s="4" t="str">
        <f t="shared" si="68"/>
        <v>Small</v>
      </c>
      <c r="F1111" s="4" t="str">
        <f>VLOOKUP(D1111, lookup!$A$3:$B$12, 2, TRUE)</f>
        <v>Small</v>
      </c>
      <c r="G1111" s="1">
        <v>1265.4970000000001</v>
      </c>
      <c r="H1111" s="4" t="str">
        <f t="shared" si="70"/>
        <v>No Discount</v>
      </c>
      <c r="I1111" s="4">
        <f>IFERROR((Table2[[#This Row],[Sales]]-(Table2[[#This Row],[Sales]]*H1111)), Table2[[#This Row],[Sales]])</f>
        <v>1265.4970000000001</v>
      </c>
      <c r="J1111" s="4">
        <f t="shared" si="71"/>
        <v>1265.4970000000001</v>
      </c>
      <c r="K1111" s="1" t="s">
        <v>10</v>
      </c>
      <c r="L1111" s="1">
        <v>3</v>
      </c>
      <c r="M1111" s="10">
        <f t="shared" si="69"/>
        <v>1265.4970000000001</v>
      </c>
    </row>
    <row r="1112" spans="1:13" x14ac:dyDescent="0.2">
      <c r="A1112" s="1">
        <v>24450</v>
      </c>
      <c r="B1112" s="2">
        <v>41099</v>
      </c>
      <c r="C1112" s="1" t="s">
        <v>12</v>
      </c>
      <c r="D1112" s="1">
        <v>41</v>
      </c>
      <c r="E1112" s="4" t="str">
        <f t="shared" si="68"/>
        <v>Large</v>
      </c>
      <c r="F1112" s="4" t="str">
        <f>VLOOKUP(D1112, lookup!$A$3:$B$12, 2, TRUE)</f>
        <v>XX Large</v>
      </c>
      <c r="G1112" s="1">
        <v>392.61</v>
      </c>
      <c r="H1112" s="4">
        <f t="shared" si="70"/>
        <v>0.01</v>
      </c>
      <c r="I1112" s="4">
        <f>IFERROR((Table2[[#This Row],[Sales]]-(Table2[[#This Row],[Sales]]*H1112)), Table2[[#This Row],[Sales]])</f>
        <v>388.68389999999999</v>
      </c>
      <c r="J1112" s="4">
        <f t="shared" si="71"/>
        <v>385.32</v>
      </c>
      <c r="K1112" s="1" t="s">
        <v>8</v>
      </c>
      <c r="L1112" s="1">
        <v>7.29</v>
      </c>
      <c r="M1112" s="10">
        <f t="shared" si="69"/>
        <v>392.61</v>
      </c>
    </row>
    <row r="1113" spans="1:13" x14ac:dyDescent="0.2">
      <c r="A1113" s="1">
        <v>24450</v>
      </c>
      <c r="B1113" s="2">
        <v>41099</v>
      </c>
      <c r="C1113" s="1" t="s">
        <v>12</v>
      </c>
      <c r="D1113" s="1">
        <v>4</v>
      </c>
      <c r="E1113" s="4" t="str">
        <f t="shared" si="68"/>
        <v>Small</v>
      </c>
      <c r="F1113" s="4" t="str">
        <f>VLOOKUP(D1113, lookup!$A$3:$B$12, 2, TRUE)</f>
        <v>Mini</v>
      </c>
      <c r="G1113" s="1">
        <v>30.85</v>
      </c>
      <c r="H1113" s="4" t="str">
        <f t="shared" si="70"/>
        <v>No Discount</v>
      </c>
      <c r="I1113" s="4">
        <f>IFERROR((Table2[[#This Row],[Sales]]-(Table2[[#This Row],[Sales]]*H1113)), Table2[[#This Row],[Sales]])</f>
        <v>30.85</v>
      </c>
      <c r="J1113" s="4">
        <f t="shared" si="71"/>
        <v>30.85</v>
      </c>
      <c r="K1113" s="1" t="s">
        <v>10</v>
      </c>
      <c r="L1113" s="1">
        <v>5.79</v>
      </c>
      <c r="M1113" s="10">
        <f t="shared" si="69"/>
        <v>30.85</v>
      </c>
    </row>
    <row r="1114" spans="1:13" x14ac:dyDescent="0.2">
      <c r="A1114" s="1">
        <v>17797</v>
      </c>
      <c r="B1114" s="2">
        <v>41100</v>
      </c>
      <c r="C1114" s="1" t="s">
        <v>7</v>
      </c>
      <c r="D1114" s="1">
        <v>16</v>
      </c>
      <c r="E1114" s="4" t="str">
        <f t="shared" si="68"/>
        <v>Medium</v>
      </c>
      <c r="F1114" s="4" t="str">
        <f>VLOOKUP(D1114, lookup!$A$3:$B$12, 2, TRUE)</f>
        <v>Small-Medium</v>
      </c>
      <c r="G1114" s="1">
        <v>61.52</v>
      </c>
      <c r="H1114" s="4" t="str">
        <f t="shared" si="70"/>
        <v>No Discount</v>
      </c>
      <c r="I1114" s="4">
        <f>IFERROR((Table2[[#This Row],[Sales]]-(Table2[[#This Row],[Sales]]*H1114)), Table2[[#This Row],[Sales]])</f>
        <v>61.52</v>
      </c>
      <c r="J1114" s="4">
        <f t="shared" si="71"/>
        <v>61.52</v>
      </c>
      <c r="K1114" s="1" t="s">
        <v>10</v>
      </c>
      <c r="L1114" s="1">
        <v>2.5</v>
      </c>
      <c r="M1114" s="10">
        <f t="shared" si="69"/>
        <v>61.52</v>
      </c>
    </row>
    <row r="1115" spans="1:13" x14ac:dyDescent="0.2">
      <c r="A1115" s="1">
        <v>30403</v>
      </c>
      <c r="B1115" s="2">
        <v>41100</v>
      </c>
      <c r="C1115" s="1" t="s">
        <v>9</v>
      </c>
      <c r="D1115" s="1">
        <v>24</v>
      </c>
      <c r="E1115" s="4" t="str">
        <f t="shared" si="68"/>
        <v>Medium</v>
      </c>
      <c r="F1115" s="4" t="str">
        <f>VLOOKUP(D1115, lookup!$A$3:$B$12, 2, TRUE)</f>
        <v>Medium</v>
      </c>
      <c r="G1115" s="1">
        <v>3583.52</v>
      </c>
      <c r="H1115" s="4" t="str">
        <f t="shared" si="70"/>
        <v>No Discount</v>
      </c>
      <c r="I1115" s="4">
        <f>IFERROR((Table2[[#This Row],[Sales]]-(Table2[[#This Row],[Sales]]*H1115)), Table2[[#This Row],[Sales]])</f>
        <v>3583.52</v>
      </c>
      <c r="J1115" s="4">
        <f t="shared" si="71"/>
        <v>3583.52</v>
      </c>
      <c r="K1115" s="1" t="s">
        <v>10</v>
      </c>
      <c r="L1115" s="1">
        <v>19.989999999999998</v>
      </c>
      <c r="M1115" s="10">
        <f t="shared" si="69"/>
        <v>3583.52</v>
      </c>
    </row>
    <row r="1116" spans="1:13" x14ac:dyDescent="0.2">
      <c r="A1116" s="1">
        <v>34822</v>
      </c>
      <c r="B1116" s="2">
        <v>41100</v>
      </c>
      <c r="C1116" s="1" t="s">
        <v>11</v>
      </c>
      <c r="D1116" s="1">
        <v>23</v>
      </c>
      <c r="E1116" s="4" t="str">
        <f t="shared" si="68"/>
        <v>Medium</v>
      </c>
      <c r="F1116" s="4" t="str">
        <f>VLOOKUP(D1116, lookup!$A$3:$B$12, 2, TRUE)</f>
        <v>Medium</v>
      </c>
      <c r="G1116" s="1">
        <v>990.5</v>
      </c>
      <c r="H1116" s="4" t="str">
        <f t="shared" si="70"/>
        <v>No Discount</v>
      </c>
      <c r="I1116" s="4">
        <f>IFERROR((Table2[[#This Row],[Sales]]-(Table2[[#This Row],[Sales]]*H1116)), Table2[[#This Row],[Sales]])</f>
        <v>990.5</v>
      </c>
      <c r="J1116" s="4">
        <f t="shared" si="71"/>
        <v>990.5</v>
      </c>
      <c r="K1116" s="1" t="s">
        <v>10</v>
      </c>
      <c r="L1116" s="1">
        <v>1.99</v>
      </c>
      <c r="M1116" s="10">
        <f t="shared" si="69"/>
        <v>990.5</v>
      </c>
    </row>
    <row r="1117" spans="1:13" x14ac:dyDescent="0.2">
      <c r="A1117" s="1">
        <v>53600</v>
      </c>
      <c r="B1117" s="2">
        <v>41100</v>
      </c>
      <c r="C1117" s="1" t="s">
        <v>14</v>
      </c>
      <c r="D1117" s="1">
        <v>8</v>
      </c>
      <c r="E1117" s="4" t="str">
        <f t="shared" si="68"/>
        <v>Small</v>
      </c>
      <c r="F1117" s="4" t="str">
        <f>VLOOKUP(D1117, lookup!$A$3:$B$12, 2, TRUE)</f>
        <v>Extra Small</v>
      </c>
      <c r="G1117" s="1">
        <v>55.59</v>
      </c>
      <c r="H1117" s="4" t="str">
        <f t="shared" si="70"/>
        <v>No Discount</v>
      </c>
      <c r="I1117" s="4">
        <f>IFERROR((Table2[[#This Row],[Sales]]-(Table2[[#This Row],[Sales]]*H1117)), Table2[[#This Row],[Sales]])</f>
        <v>55.59</v>
      </c>
      <c r="J1117" s="4">
        <f t="shared" si="71"/>
        <v>55.59</v>
      </c>
      <c r="K1117" s="1" t="s">
        <v>8</v>
      </c>
      <c r="L1117" s="1">
        <v>5.74</v>
      </c>
      <c r="M1117" s="10">
        <f t="shared" si="69"/>
        <v>55.59</v>
      </c>
    </row>
    <row r="1118" spans="1:13" x14ac:dyDescent="0.2">
      <c r="A1118" s="1">
        <v>17797</v>
      </c>
      <c r="B1118" s="2">
        <v>41100</v>
      </c>
      <c r="C1118" s="1" t="s">
        <v>7</v>
      </c>
      <c r="D1118" s="1">
        <v>10</v>
      </c>
      <c r="E1118" s="4" t="str">
        <f t="shared" si="68"/>
        <v>Small</v>
      </c>
      <c r="F1118" s="4" t="str">
        <f>VLOOKUP(D1118, lookup!$A$3:$B$12, 2, TRUE)</f>
        <v>Extra Small</v>
      </c>
      <c r="G1118" s="1">
        <v>1077.28</v>
      </c>
      <c r="H1118" s="4" t="str">
        <f t="shared" si="70"/>
        <v>No Discount</v>
      </c>
      <c r="I1118" s="4">
        <f>IFERROR((Table2[[#This Row],[Sales]]-(Table2[[#This Row],[Sales]]*H1118)), Table2[[#This Row],[Sales]])</f>
        <v>1077.28</v>
      </c>
      <c r="J1118" s="4">
        <f t="shared" si="71"/>
        <v>1077.28</v>
      </c>
      <c r="K1118" s="1" t="s">
        <v>13</v>
      </c>
      <c r="L1118" s="1">
        <v>57.38</v>
      </c>
      <c r="M1118" s="10">
        <f t="shared" si="69"/>
        <v>1077.28</v>
      </c>
    </row>
    <row r="1119" spans="1:13" x14ac:dyDescent="0.2">
      <c r="A1119" s="1">
        <v>30403</v>
      </c>
      <c r="B1119" s="2">
        <v>41100</v>
      </c>
      <c r="C1119" s="1" t="s">
        <v>9</v>
      </c>
      <c r="D1119" s="1">
        <v>41</v>
      </c>
      <c r="E1119" s="4" t="str">
        <f t="shared" si="68"/>
        <v>Large</v>
      </c>
      <c r="F1119" s="4" t="str">
        <f>VLOOKUP(D1119, lookup!$A$3:$B$12, 2, TRUE)</f>
        <v>XX Large</v>
      </c>
      <c r="G1119" s="1">
        <v>305.01</v>
      </c>
      <c r="H1119" s="4">
        <f t="shared" si="70"/>
        <v>0.01</v>
      </c>
      <c r="I1119" s="4">
        <f>IFERROR((Table2[[#This Row],[Sales]]-(Table2[[#This Row],[Sales]]*H1119)), Table2[[#This Row],[Sales]])</f>
        <v>301.9599</v>
      </c>
      <c r="J1119" s="4">
        <f t="shared" si="71"/>
        <v>297.28999999999996</v>
      </c>
      <c r="K1119" s="1" t="s">
        <v>8</v>
      </c>
      <c r="L1119" s="1">
        <v>7.72</v>
      </c>
      <c r="M1119" s="10">
        <f t="shared" si="69"/>
        <v>305.01</v>
      </c>
    </row>
    <row r="1120" spans="1:13" x14ac:dyDescent="0.2">
      <c r="A1120" s="1">
        <v>45767</v>
      </c>
      <c r="B1120" s="2">
        <v>41100</v>
      </c>
      <c r="C1120" s="1" t="s">
        <v>9</v>
      </c>
      <c r="D1120" s="1">
        <v>49</v>
      </c>
      <c r="E1120" s="4" t="str">
        <f t="shared" si="68"/>
        <v>Large</v>
      </c>
      <c r="F1120" s="4" t="str">
        <f>VLOOKUP(D1120, lookup!$A$3:$B$12, 2, TRUE)</f>
        <v>XXX Large</v>
      </c>
      <c r="G1120" s="1">
        <v>841.51</v>
      </c>
      <c r="H1120" s="4">
        <f t="shared" si="70"/>
        <v>0.01</v>
      </c>
      <c r="I1120" s="4">
        <f>IFERROR((Table2[[#This Row],[Sales]]-(Table2[[#This Row],[Sales]]*H1120)), Table2[[#This Row],[Sales]])</f>
        <v>833.09489999999994</v>
      </c>
      <c r="J1120" s="4">
        <f t="shared" si="71"/>
        <v>835.26</v>
      </c>
      <c r="K1120" s="1" t="s">
        <v>8</v>
      </c>
      <c r="L1120" s="1">
        <v>6.25</v>
      </c>
      <c r="M1120" s="10">
        <f t="shared" si="69"/>
        <v>841.51</v>
      </c>
    </row>
    <row r="1121" spans="1:13" x14ac:dyDescent="0.2">
      <c r="A1121" s="1">
        <v>36833</v>
      </c>
      <c r="B1121" s="2">
        <v>41101</v>
      </c>
      <c r="C1121" s="1" t="s">
        <v>7</v>
      </c>
      <c r="D1121" s="1">
        <v>25</v>
      </c>
      <c r="E1121" s="4" t="str">
        <f t="shared" si="68"/>
        <v>Medium</v>
      </c>
      <c r="F1121" s="4" t="str">
        <f>VLOOKUP(D1121, lookup!$A$3:$B$12, 2, TRUE)</f>
        <v>Medium</v>
      </c>
      <c r="G1121" s="1">
        <v>184.32</v>
      </c>
      <c r="H1121" s="4" t="str">
        <f t="shared" si="70"/>
        <v>No Discount</v>
      </c>
      <c r="I1121" s="4">
        <f>IFERROR((Table2[[#This Row],[Sales]]-(Table2[[#This Row],[Sales]]*H1121)), Table2[[#This Row],[Sales]])</f>
        <v>184.32</v>
      </c>
      <c r="J1121" s="4">
        <f t="shared" si="71"/>
        <v>184.32</v>
      </c>
      <c r="K1121" s="1" t="s">
        <v>10</v>
      </c>
      <c r="L1121" s="1">
        <v>7.3</v>
      </c>
      <c r="M1121" s="10">
        <f t="shared" si="69"/>
        <v>184.32</v>
      </c>
    </row>
    <row r="1122" spans="1:13" x14ac:dyDescent="0.2">
      <c r="A1122" s="1">
        <v>1793</v>
      </c>
      <c r="B1122" s="2">
        <v>41101</v>
      </c>
      <c r="C1122" s="1" t="s">
        <v>11</v>
      </c>
      <c r="D1122" s="1">
        <v>36</v>
      </c>
      <c r="E1122" s="4" t="str">
        <f t="shared" si="68"/>
        <v>Large</v>
      </c>
      <c r="F1122" s="4" t="str">
        <f>VLOOKUP(D1122, lookup!$A$3:$B$12, 2, TRUE)</f>
        <v>Extra Large</v>
      </c>
      <c r="G1122" s="1">
        <v>233.43</v>
      </c>
      <c r="H1122" s="4">
        <f t="shared" si="70"/>
        <v>0.01</v>
      </c>
      <c r="I1122" s="4">
        <f>IFERROR((Table2[[#This Row],[Sales]]-(Table2[[#This Row],[Sales]]*H1122)), Table2[[#This Row],[Sales]])</f>
        <v>231.09569999999999</v>
      </c>
      <c r="J1122" s="4">
        <f t="shared" si="71"/>
        <v>228.07</v>
      </c>
      <c r="K1122" s="1" t="s">
        <v>10</v>
      </c>
      <c r="L1122" s="1">
        <v>5.36</v>
      </c>
      <c r="M1122" s="10">
        <f t="shared" si="69"/>
        <v>233.43</v>
      </c>
    </row>
    <row r="1123" spans="1:13" x14ac:dyDescent="0.2">
      <c r="A1123" s="1">
        <v>29985</v>
      </c>
      <c r="B1123" s="2">
        <v>41101</v>
      </c>
      <c r="C1123" s="1" t="s">
        <v>12</v>
      </c>
      <c r="D1123" s="1">
        <v>2</v>
      </c>
      <c r="E1123" s="4" t="str">
        <f t="shared" si="68"/>
        <v>Small</v>
      </c>
      <c r="F1123" s="4" t="str">
        <f>VLOOKUP(D1123, lookup!$A$3:$B$12, 2, TRUE)</f>
        <v>Mini</v>
      </c>
      <c r="G1123" s="1">
        <v>24.51</v>
      </c>
      <c r="H1123" s="4" t="str">
        <f t="shared" si="70"/>
        <v>No Discount</v>
      </c>
      <c r="I1123" s="4">
        <f>IFERROR((Table2[[#This Row],[Sales]]-(Table2[[#This Row],[Sales]]*H1123)), Table2[[#This Row],[Sales]])</f>
        <v>24.51</v>
      </c>
      <c r="J1123" s="4">
        <f t="shared" si="71"/>
        <v>24.51</v>
      </c>
      <c r="K1123" s="1" t="s">
        <v>10</v>
      </c>
      <c r="L1123" s="1">
        <v>8.94</v>
      </c>
      <c r="M1123" s="10">
        <f t="shared" si="69"/>
        <v>24.51</v>
      </c>
    </row>
    <row r="1124" spans="1:13" x14ac:dyDescent="0.2">
      <c r="A1124" s="1">
        <v>14016</v>
      </c>
      <c r="B1124" s="2">
        <v>41101</v>
      </c>
      <c r="C1124" s="1" t="s">
        <v>7</v>
      </c>
      <c r="D1124" s="1">
        <v>9</v>
      </c>
      <c r="E1124" s="4" t="str">
        <f t="shared" si="68"/>
        <v>Small</v>
      </c>
      <c r="F1124" s="4" t="str">
        <f>VLOOKUP(D1124, lookup!$A$3:$B$12, 2, TRUE)</f>
        <v>Extra Small</v>
      </c>
      <c r="G1124" s="1">
        <v>1137.6199999999999</v>
      </c>
      <c r="H1124" s="4" t="str">
        <f t="shared" si="70"/>
        <v>No Discount</v>
      </c>
      <c r="I1124" s="4">
        <f>IFERROR((Table2[[#This Row],[Sales]]-(Table2[[#This Row],[Sales]]*H1124)), Table2[[#This Row],[Sales]])</f>
        <v>1137.6199999999999</v>
      </c>
      <c r="J1124" s="4">
        <f t="shared" si="71"/>
        <v>1137.6199999999999</v>
      </c>
      <c r="K1124" s="1" t="s">
        <v>13</v>
      </c>
      <c r="L1124" s="1">
        <v>51.94</v>
      </c>
      <c r="M1124" s="10">
        <f t="shared" si="69"/>
        <v>1137.6199999999999</v>
      </c>
    </row>
    <row r="1125" spans="1:13" x14ac:dyDescent="0.2">
      <c r="A1125" s="1">
        <v>28228</v>
      </c>
      <c r="B1125" s="2">
        <v>41101</v>
      </c>
      <c r="C1125" s="1" t="s">
        <v>11</v>
      </c>
      <c r="D1125" s="1">
        <v>5</v>
      </c>
      <c r="E1125" s="4" t="str">
        <f t="shared" si="68"/>
        <v>Small</v>
      </c>
      <c r="F1125" s="4" t="str">
        <f>VLOOKUP(D1125, lookup!$A$3:$B$12, 2, TRUE)</f>
        <v>Mini</v>
      </c>
      <c r="G1125" s="1">
        <v>346.23</v>
      </c>
      <c r="H1125" s="4" t="str">
        <f t="shared" si="70"/>
        <v>No Discount</v>
      </c>
      <c r="I1125" s="4">
        <f>IFERROR((Table2[[#This Row],[Sales]]-(Table2[[#This Row],[Sales]]*H1125)), Table2[[#This Row],[Sales]])</f>
        <v>346.23</v>
      </c>
      <c r="J1125" s="4">
        <f t="shared" si="71"/>
        <v>346.23</v>
      </c>
      <c r="K1125" s="1" t="s">
        <v>10</v>
      </c>
      <c r="L1125" s="1">
        <v>19.989999999999998</v>
      </c>
      <c r="M1125" s="10">
        <f t="shared" si="69"/>
        <v>346.23</v>
      </c>
    </row>
    <row r="1126" spans="1:13" x14ac:dyDescent="0.2">
      <c r="A1126" s="1">
        <v>29985</v>
      </c>
      <c r="B1126" s="2">
        <v>41101</v>
      </c>
      <c r="C1126" s="1" t="s">
        <v>12</v>
      </c>
      <c r="D1126" s="1">
        <v>22</v>
      </c>
      <c r="E1126" s="4" t="str">
        <f t="shared" si="68"/>
        <v>Medium</v>
      </c>
      <c r="F1126" s="4" t="str">
        <f>VLOOKUP(D1126, lookup!$A$3:$B$12, 2, TRUE)</f>
        <v>Medium</v>
      </c>
      <c r="G1126" s="1">
        <v>196.75</v>
      </c>
      <c r="H1126" s="4" t="str">
        <f t="shared" si="70"/>
        <v>No Discount</v>
      </c>
      <c r="I1126" s="4">
        <f>IFERROR((Table2[[#This Row],[Sales]]-(Table2[[#This Row],[Sales]]*H1126)), Table2[[#This Row],[Sales]])</f>
        <v>196.75</v>
      </c>
      <c r="J1126" s="4">
        <f t="shared" si="71"/>
        <v>196.75</v>
      </c>
      <c r="K1126" s="1" t="s">
        <v>8</v>
      </c>
      <c r="L1126" s="1">
        <v>4.95</v>
      </c>
      <c r="M1126" s="10">
        <f t="shared" si="69"/>
        <v>196.75</v>
      </c>
    </row>
    <row r="1127" spans="1:13" x14ac:dyDescent="0.2">
      <c r="A1127" s="1">
        <v>17735</v>
      </c>
      <c r="B1127" s="2">
        <v>41102</v>
      </c>
      <c r="C1127" s="1" t="s">
        <v>7</v>
      </c>
      <c r="D1127" s="1">
        <v>28</v>
      </c>
      <c r="E1127" s="4" t="str">
        <f t="shared" si="68"/>
        <v>Medium</v>
      </c>
      <c r="F1127" s="4" t="str">
        <f>VLOOKUP(D1127, lookup!$A$3:$B$12, 2, TRUE)</f>
        <v>Medium-Large</v>
      </c>
      <c r="G1127" s="1">
        <v>101.19</v>
      </c>
      <c r="H1127" s="4" t="str">
        <f t="shared" si="70"/>
        <v>No Discount</v>
      </c>
      <c r="I1127" s="4">
        <f>IFERROR((Table2[[#This Row],[Sales]]-(Table2[[#This Row],[Sales]]*H1127)), Table2[[#This Row],[Sales]])</f>
        <v>101.19</v>
      </c>
      <c r="J1127" s="4">
        <f t="shared" si="71"/>
        <v>101.19</v>
      </c>
      <c r="K1127" s="1" t="s">
        <v>10</v>
      </c>
      <c r="L1127" s="1">
        <v>0.71</v>
      </c>
      <c r="M1127" s="10">
        <f t="shared" si="69"/>
        <v>101.19</v>
      </c>
    </row>
    <row r="1128" spans="1:13" x14ac:dyDescent="0.2">
      <c r="A1128" s="1">
        <v>17735</v>
      </c>
      <c r="B1128" s="2">
        <v>41102</v>
      </c>
      <c r="C1128" s="1" t="s">
        <v>7</v>
      </c>
      <c r="D1128" s="1">
        <v>45</v>
      </c>
      <c r="E1128" s="4" t="str">
        <f t="shared" si="68"/>
        <v>Large</v>
      </c>
      <c r="F1128" s="4" t="str">
        <f>VLOOKUP(D1128, lookup!$A$3:$B$12, 2, TRUE)</f>
        <v>XX Large</v>
      </c>
      <c r="G1128" s="1">
        <v>311.64999999999998</v>
      </c>
      <c r="H1128" s="4">
        <f t="shared" si="70"/>
        <v>0.01</v>
      </c>
      <c r="I1128" s="4">
        <f>IFERROR((Table2[[#This Row],[Sales]]-(Table2[[#This Row],[Sales]]*H1128)), Table2[[#This Row],[Sales]])</f>
        <v>308.5335</v>
      </c>
      <c r="J1128" s="4">
        <f t="shared" si="71"/>
        <v>306.16999999999996</v>
      </c>
      <c r="K1128" s="1" t="s">
        <v>10</v>
      </c>
      <c r="L1128" s="1">
        <v>5.48</v>
      </c>
      <c r="M1128" s="10">
        <f t="shared" si="69"/>
        <v>311.64999999999998</v>
      </c>
    </row>
    <row r="1129" spans="1:13" x14ac:dyDescent="0.2">
      <c r="A1129" s="1">
        <v>50758</v>
      </c>
      <c r="B1129" s="2">
        <v>41102</v>
      </c>
      <c r="C1129" s="1" t="s">
        <v>14</v>
      </c>
      <c r="D1129" s="1">
        <v>17</v>
      </c>
      <c r="E1129" s="4" t="str">
        <f t="shared" si="68"/>
        <v>Medium</v>
      </c>
      <c r="F1129" s="4" t="str">
        <f>VLOOKUP(D1129, lookup!$A$3:$B$12, 2, TRUE)</f>
        <v>Small-Medium</v>
      </c>
      <c r="G1129" s="1">
        <v>128.5</v>
      </c>
      <c r="H1129" s="4" t="str">
        <f t="shared" si="70"/>
        <v>No Discount</v>
      </c>
      <c r="I1129" s="4">
        <f>IFERROR((Table2[[#This Row],[Sales]]-(Table2[[#This Row],[Sales]]*H1129)), Table2[[#This Row],[Sales]])</f>
        <v>128.5</v>
      </c>
      <c r="J1129" s="4">
        <f t="shared" si="71"/>
        <v>128.5</v>
      </c>
      <c r="K1129" s="1" t="s">
        <v>8</v>
      </c>
      <c r="L1129" s="1">
        <v>6.93</v>
      </c>
      <c r="M1129" s="10">
        <f t="shared" si="69"/>
        <v>128.5</v>
      </c>
    </row>
    <row r="1130" spans="1:13" x14ac:dyDescent="0.2">
      <c r="A1130" s="1">
        <v>21925</v>
      </c>
      <c r="B1130" s="2">
        <v>41102</v>
      </c>
      <c r="C1130" s="1" t="s">
        <v>11</v>
      </c>
      <c r="D1130" s="1">
        <v>3</v>
      </c>
      <c r="E1130" s="4" t="str">
        <f t="shared" si="68"/>
        <v>Small</v>
      </c>
      <c r="F1130" s="4" t="str">
        <f>VLOOKUP(D1130, lookup!$A$3:$B$12, 2, TRUE)</f>
        <v>Mini</v>
      </c>
      <c r="G1130" s="1">
        <v>236.32</v>
      </c>
      <c r="H1130" s="4" t="str">
        <f t="shared" si="70"/>
        <v>No Discount</v>
      </c>
      <c r="I1130" s="4">
        <f>IFERROR((Table2[[#This Row],[Sales]]-(Table2[[#This Row],[Sales]]*H1130)), Table2[[#This Row],[Sales]])</f>
        <v>236.32</v>
      </c>
      <c r="J1130" s="4">
        <f t="shared" si="71"/>
        <v>236.32</v>
      </c>
      <c r="K1130" s="1" t="s">
        <v>10</v>
      </c>
      <c r="L1130" s="1">
        <v>4</v>
      </c>
      <c r="M1130" s="10">
        <f t="shared" si="69"/>
        <v>236.32</v>
      </c>
    </row>
    <row r="1131" spans="1:13" x14ac:dyDescent="0.2">
      <c r="A1131" s="1">
        <v>549</v>
      </c>
      <c r="B1131" s="2">
        <v>41102</v>
      </c>
      <c r="C1131" s="1" t="s">
        <v>12</v>
      </c>
      <c r="D1131" s="1">
        <v>30</v>
      </c>
      <c r="E1131" s="4" t="str">
        <f t="shared" si="68"/>
        <v>Large</v>
      </c>
      <c r="F1131" s="4" t="str">
        <f>VLOOKUP(D1131, lookup!$A$3:$B$12, 2, TRUE)</f>
        <v>Medium-Large</v>
      </c>
      <c r="G1131" s="1">
        <v>1150.8800000000001</v>
      </c>
      <c r="H1131" s="4" t="str">
        <f t="shared" si="70"/>
        <v>No Discount</v>
      </c>
      <c r="I1131" s="4">
        <f>IFERROR((Table2[[#This Row],[Sales]]-(Table2[[#This Row],[Sales]]*H1131)), Table2[[#This Row],[Sales]])</f>
        <v>1150.8800000000001</v>
      </c>
      <c r="J1131" s="4">
        <f t="shared" si="71"/>
        <v>1150.8800000000001</v>
      </c>
      <c r="K1131" s="1" t="s">
        <v>8</v>
      </c>
      <c r="L1131" s="1">
        <v>35</v>
      </c>
      <c r="M1131" s="10">
        <f t="shared" si="69"/>
        <v>1150.8800000000001</v>
      </c>
    </row>
    <row r="1132" spans="1:13" x14ac:dyDescent="0.2">
      <c r="A1132" s="1">
        <v>549</v>
      </c>
      <c r="B1132" s="2">
        <v>41102</v>
      </c>
      <c r="C1132" s="1" t="s">
        <v>12</v>
      </c>
      <c r="D1132" s="1">
        <v>13</v>
      </c>
      <c r="E1132" s="4" t="str">
        <f t="shared" si="68"/>
        <v>Small</v>
      </c>
      <c r="F1132" s="4" t="str">
        <f>VLOOKUP(D1132, lookup!$A$3:$B$12, 2, TRUE)</f>
        <v>Small</v>
      </c>
      <c r="G1132" s="1">
        <v>70.239999999999995</v>
      </c>
      <c r="H1132" s="4" t="str">
        <f t="shared" si="70"/>
        <v>No Discount</v>
      </c>
      <c r="I1132" s="4">
        <f>IFERROR((Table2[[#This Row],[Sales]]-(Table2[[#This Row],[Sales]]*H1132)), Table2[[#This Row],[Sales]])</f>
        <v>70.239999999999995</v>
      </c>
      <c r="J1132" s="4">
        <f t="shared" si="71"/>
        <v>70.239999999999995</v>
      </c>
      <c r="K1132" s="1" t="s">
        <v>10</v>
      </c>
      <c r="L1132" s="1">
        <v>7.44</v>
      </c>
      <c r="M1132" s="10">
        <f t="shared" si="69"/>
        <v>70.239999999999995</v>
      </c>
    </row>
    <row r="1133" spans="1:13" x14ac:dyDescent="0.2">
      <c r="A1133" s="1">
        <v>549</v>
      </c>
      <c r="B1133" s="2">
        <v>41102</v>
      </c>
      <c r="C1133" s="1" t="s">
        <v>12</v>
      </c>
      <c r="D1133" s="1">
        <v>5</v>
      </c>
      <c r="E1133" s="4" t="str">
        <f t="shared" si="68"/>
        <v>Small</v>
      </c>
      <c r="F1133" s="4" t="str">
        <f>VLOOKUP(D1133, lookup!$A$3:$B$12, 2, TRUE)</f>
        <v>Mini</v>
      </c>
      <c r="G1133" s="1">
        <v>40.75</v>
      </c>
      <c r="H1133" s="4" t="str">
        <f t="shared" si="70"/>
        <v>No Discount</v>
      </c>
      <c r="I1133" s="4">
        <f>IFERROR((Table2[[#This Row],[Sales]]-(Table2[[#This Row],[Sales]]*H1133)), Table2[[#This Row],[Sales]])</f>
        <v>40.75</v>
      </c>
      <c r="J1133" s="4">
        <f t="shared" si="71"/>
        <v>40.75</v>
      </c>
      <c r="K1133" s="1" t="s">
        <v>10</v>
      </c>
      <c r="L1133" s="1">
        <v>8.74</v>
      </c>
      <c r="M1133" s="10">
        <f t="shared" si="69"/>
        <v>40.75</v>
      </c>
    </row>
    <row r="1134" spans="1:13" x14ac:dyDescent="0.2">
      <c r="A1134" s="1">
        <v>5858</v>
      </c>
      <c r="B1134" s="2">
        <v>41103</v>
      </c>
      <c r="C1134" s="1" t="s">
        <v>11</v>
      </c>
      <c r="D1134" s="1">
        <v>48</v>
      </c>
      <c r="E1134" s="4" t="str">
        <f t="shared" si="68"/>
        <v>Large</v>
      </c>
      <c r="F1134" s="4" t="str">
        <f>VLOOKUP(D1134, lookup!$A$3:$B$12, 2, TRUE)</f>
        <v>XXX Large</v>
      </c>
      <c r="G1134" s="1">
        <v>2531.66</v>
      </c>
      <c r="H1134" s="4">
        <f t="shared" si="70"/>
        <v>0.01</v>
      </c>
      <c r="I1134" s="4">
        <f>IFERROR((Table2[[#This Row],[Sales]]-(Table2[[#This Row],[Sales]]*H1134)), Table2[[#This Row],[Sales]])</f>
        <v>2506.3433999999997</v>
      </c>
      <c r="J1134" s="4">
        <f t="shared" si="71"/>
        <v>2518</v>
      </c>
      <c r="K1134" s="1" t="s">
        <v>10</v>
      </c>
      <c r="L1134" s="1">
        <v>13.66</v>
      </c>
      <c r="M1134" s="10">
        <f t="shared" si="69"/>
        <v>2531.66</v>
      </c>
    </row>
    <row r="1135" spans="1:13" x14ac:dyDescent="0.2">
      <c r="A1135" s="1">
        <v>53378</v>
      </c>
      <c r="B1135" s="2">
        <v>41103</v>
      </c>
      <c r="C1135" s="1" t="s">
        <v>14</v>
      </c>
      <c r="D1135" s="1">
        <v>50</v>
      </c>
      <c r="E1135" s="4" t="str">
        <f t="shared" si="68"/>
        <v>Large</v>
      </c>
      <c r="F1135" s="4" t="str">
        <f>VLOOKUP(D1135, lookup!$A$3:$B$12, 2, TRUE)</f>
        <v>XXX Large</v>
      </c>
      <c r="G1135" s="1">
        <v>13934.53</v>
      </c>
      <c r="H1135" s="4">
        <f t="shared" si="70"/>
        <v>0.01</v>
      </c>
      <c r="I1135" s="4">
        <f>IFERROR((Table2[[#This Row],[Sales]]-(Table2[[#This Row],[Sales]]*H1135)), Table2[[#This Row],[Sales]])</f>
        <v>13795.1847</v>
      </c>
      <c r="J1135" s="4">
        <f t="shared" si="71"/>
        <v>13922.890000000001</v>
      </c>
      <c r="K1135" s="1" t="s">
        <v>8</v>
      </c>
      <c r="L1135" s="1">
        <v>11.64</v>
      </c>
      <c r="M1135" s="10">
        <f t="shared" si="69"/>
        <v>13934.53</v>
      </c>
    </row>
    <row r="1136" spans="1:13" x14ac:dyDescent="0.2">
      <c r="A1136" s="1">
        <v>41927</v>
      </c>
      <c r="B1136" s="2">
        <v>41103</v>
      </c>
      <c r="C1136" s="1" t="s">
        <v>11</v>
      </c>
      <c r="D1136" s="1">
        <v>46</v>
      </c>
      <c r="E1136" s="4" t="str">
        <f t="shared" si="68"/>
        <v>Large</v>
      </c>
      <c r="F1136" s="4" t="str">
        <f>VLOOKUP(D1136, lookup!$A$3:$B$12, 2, TRUE)</f>
        <v>XXX Large</v>
      </c>
      <c r="G1136" s="1">
        <v>2332.23</v>
      </c>
      <c r="H1136" s="4">
        <f t="shared" si="70"/>
        <v>0.01</v>
      </c>
      <c r="I1136" s="4">
        <f>IFERROR((Table2[[#This Row],[Sales]]-(Table2[[#This Row],[Sales]]*H1136)), Table2[[#This Row],[Sales]])</f>
        <v>2308.9077000000002</v>
      </c>
      <c r="J1136" s="4">
        <f t="shared" si="71"/>
        <v>2325</v>
      </c>
      <c r="K1136" s="1" t="s">
        <v>8</v>
      </c>
      <c r="L1136" s="1">
        <v>7.23</v>
      </c>
      <c r="M1136" s="10">
        <f t="shared" si="69"/>
        <v>2332.23</v>
      </c>
    </row>
    <row r="1137" spans="1:13" x14ac:dyDescent="0.2">
      <c r="A1137" s="1">
        <v>53378</v>
      </c>
      <c r="B1137" s="2">
        <v>41103</v>
      </c>
      <c r="C1137" s="1" t="s">
        <v>14</v>
      </c>
      <c r="D1137" s="1">
        <v>49</v>
      </c>
      <c r="E1137" s="4" t="str">
        <f t="shared" si="68"/>
        <v>Large</v>
      </c>
      <c r="F1137" s="4" t="str">
        <f>VLOOKUP(D1137, lookup!$A$3:$B$12, 2, TRUE)</f>
        <v>XXX Large</v>
      </c>
      <c r="G1137" s="1">
        <v>2377.2800000000002</v>
      </c>
      <c r="H1137" s="4">
        <f t="shared" si="70"/>
        <v>0.01</v>
      </c>
      <c r="I1137" s="4">
        <f>IFERROR((Table2[[#This Row],[Sales]]-(Table2[[#This Row],[Sales]]*H1137)), Table2[[#This Row],[Sales]])</f>
        <v>2353.5072</v>
      </c>
      <c r="J1137" s="4">
        <f t="shared" si="71"/>
        <v>2372.2800000000002</v>
      </c>
      <c r="K1137" s="1" t="s">
        <v>10</v>
      </c>
      <c r="L1137" s="1">
        <v>5</v>
      </c>
      <c r="M1137" s="10">
        <f t="shared" si="69"/>
        <v>2377.2800000000002</v>
      </c>
    </row>
    <row r="1138" spans="1:13" x14ac:dyDescent="0.2">
      <c r="A1138" s="1">
        <v>53378</v>
      </c>
      <c r="B1138" s="2">
        <v>41103</v>
      </c>
      <c r="C1138" s="1" t="s">
        <v>14</v>
      </c>
      <c r="D1138" s="1">
        <v>38</v>
      </c>
      <c r="E1138" s="4" t="str">
        <f t="shared" si="68"/>
        <v>Large</v>
      </c>
      <c r="F1138" s="4" t="str">
        <f>VLOOKUP(D1138, lookup!$A$3:$B$12, 2, TRUE)</f>
        <v>Extra Large</v>
      </c>
      <c r="G1138" s="1">
        <v>1233.76</v>
      </c>
      <c r="H1138" s="4">
        <f t="shared" si="70"/>
        <v>0.01</v>
      </c>
      <c r="I1138" s="4">
        <f>IFERROR((Table2[[#This Row],[Sales]]-(Table2[[#This Row],[Sales]]*H1138)), Table2[[#This Row],[Sales]])</f>
        <v>1221.4223999999999</v>
      </c>
      <c r="J1138" s="4">
        <f t="shared" si="71"/>
        <v>1213.77</v>
      </c>
      <c r="K1138" s="1" t="s">
        <v>10</v>
      </c>
      <c r="L1138" s="1">
        <v>19.989999999999998</v>
      </c>
      <c r="M1138" s="10">
        <f t="shared" si="69"/>
        <v>1233.76</v>
      </c>
    </row>
    <row r="1139" spans="1:13" x14ac:dyDescent="0.2">
      <c r="A1139" s="1">
        <v>14215</v>
      </c>
      <c r="B1139" s="2">
        <v>41103</v>
      </c>
      <c r="C1139" s="1" t="s">
        <v>14</v>
      </c>
      <c r="D1139" s="1">
        <v>44</v>
      </c>
      <c r="E1139" s="4" t="str">
        <f t="shared" si="68"/>
        <v>Large</v>
      </c>
      <c r="F1139" s="4" t="str">
        <f>VLOOKUP(D1139, lookup!$A$3:$B$12, 2, TRUE)</f>
        <v>XX Large</v>
      </c>
      <c r="G1139" s="1">
        <v>2277.0300000000002</v>
      </c>
      <c r="H1139" s="4">
        <f t="shared" si="70"/>
        <v>0.01</v>
      </c>
      <c r="I1139" s="4">
        <f>IFERROR((Table2[[#This Row],[Sales]]-(Table2[[#This Row],[Sales]]*H1139)), Table2[[#This Row],[Sales]])</f>
        <v>2254.2597000000001</v>
      </c>
      <c r="J1139" s="4">
        <f t="shared" si="71"/>
        <v>2270.2400000000002</v>
      </c>
      <c r="K1139" s="1" t="s">
        <v>10</v>
      </c>
      <c r="L1139" s="1">
        <v>6.79</v>
      </c>
      <c r="M1139" s="10">
        <f t="shared" si="69"/>
        <v>2277.0300000000002</v>
      </c>
    </row>
    <row r="1140" spans="1:13" x14ac:dyDescent="0.2">
      <c r="A1140" s="1">
        <v>5858</v>
      </c>
      <c r="B1140" s="2">
        <v>41103</v>
      </c>
      <c r="C1140" s="1" t="s">
        <v>11</v>
      </c>
      <c r="D1140" s="1">
        <v>29</v>
      </c>
      <c r="E1140" s="4" t="str">
        <f t="shared" si="68"/>
        <v>Medium</v>
      </c>
      <c r="F1140" s="4" t="str">
        <f>VLOOKUP(D1140, lookup!$A$3:$B$12, 2, TRUE)</f>
        <v>Medium-Large</v>
      </c>
      <c r="G1140" s="1">
        <v>5382.3104999999996</v>
      </c>
      <c r="H1140" s="4" t="str">
        <f t="shared" si="70"/>
        <v>No Discount</v>
      </c>
      <c r="I1140" s="4">
        <f>IFERROR((Table2[[#This Row],[Sales]]-(Table2[[#This Row],[Sales]]*H1140)), Table2[[#This Row],[Sales]])</f>
        <v>5382.3104999999996</v>
      </c>
      <c r="J1140" s="4">
        <f t="shared" si="71"/>
        <v>5382.3104999999996</v>
      </c>
      <c r="K1140" s="1" t="s">
        <v>10</v>
      </c>
      <c r="L1140" s="1">
        <v>8.99</v>
      </c>
      <c r="M1140" s="10">
        <f t="shared" si="69"/>
        <v>5382.3104999999996</v>
      </c>
    </row>
    <row r="1141" spans="1:13" x14ac:dyDescent="0.2">
      <c r="A1141" s="1">
        <v>52325</v>
      </c>
      <c r="B1141" s="2">
        <v>41104</v>
      </c>
      <c r="C1141" s="1" t="s">
        <v>11</v>
      </c>
      <c r="D1141" s="1">
        <v>23</v>
      </c>
      <c r="E1141" s="4" t="str">
        <f t="shared" si="68"/>
        <v>Medium</v>
      </c>
      <c r="F1141" s="4" t="str">
        <f>VLOOKUP(D1141, lookup!$A$3:$B$12, 2, TRUE)</f>
        <v>Medium</v>
      </c>
      <c r="G1141" s="1">
        <v>5126.3</v>
      </c>
      <c r="H1141" s="4" t="str">
        <f t="shared" si="70"/>
        <v>No Discount</v>
      </c>
      <c r="I1141" s="4">
        <f>IFERROR((Table2[[#This Row],[Sales]]-(Table2[[#This Row],[Sales]]*H1141)), Table2[[#This Row],[Sales]])</f>
        <v>5126.3</v>
      </c>
      <c r="J1141" s="4">
        <f t="shared" si="71"/>
        <v>5126.3</v>
      </c>
      <c r="K1141" s="1" t="s">
        <v>10</v>
      </c>
      <c r="L1141" s="1">
        <v>15.01</v>
      </c>
      <c r="M1141" s="10">
        <f t="shared" si="69"/>
        <v>5126.3</v>
      </c>
    </row>
    <row r="1142" spans="1:13" x14ac:dyDescent="0.2">
      <c r="A1142" s="1">
        <v>14980</v>
      </c>
      <c r="B1142" s="2">
        <v>41104</v>
      </c>
      <c r="C1142" s="1" t="s">
        <v>12</v>
      </c>
      <c r="D1142" s="1">
        <v>27</v>
      </c>
      <c r="E1142" s="4" t="str">
        <f t="shared" si="68"/>
        <v>Medium</v>
      </c>
      <c r="F1142" s="4" t="str">
        <f>VLOOKUP(D1142, lookup!$A$3:$B$12, 2, TRUE)</f>
        <v>Medium-Large</v>
      </c>
      <c r="G1142" s="1">
        <v>898.9</v>
      </c>
      <c r="H1142" s="4" t="str">
        <f t="shared" si="70"/>
        <v>No Discount</v>
      </c>
      <c r="I1142" s="4">
        <f>IFERROR((Table2[[#This Row],[Sales]]-(Table2[[#This Row],[Sales]]*H1142)), Table2[[#This Row],[Sales]])</f>
        <v>898.9</v>
      </c>
      <c r="J1142" s="4">
        <f t="shared" si="71"/>
        <v>898.9</v>
      </c>
      <c r="K1142" s="1" t="s">
        <v>10</v>
      </c>
      <c r="L1142" s="1">
        <v>1.99</v>
      </c>
      <c r="M1142" s="10">
        <f t="shared" si="69"/>
        <v>898.9</v>
      </c>
    </row>
    <row r="1143" spans="1:13" x14ac:dyDescent="0.2">
      <c r="A1143" s="1">
        <v>53223</v>
      </c>
      <c r="B1143" s="2">
        <v>41104</v>
      </c>
      <c r="C1143" s="1" t="s">
        <v>7</v>
      </c>
      <c r="D1143" s="1">
        <v>2</v>
      </c>
      <c r="E1143" s="4" t="str">
        <f t="shared" si="68"/>
        <v>Small</v>
      </c>
      <c r="F1143" s="4" t="str">
        <f>VLOOKUP(D1143, lookup!$A$3:$B$12, 2, TRUE)</f>
        <v>Mini</v>
      </c>
      <c r="G1143" s="1">
        <v>13.29</v>
      </c>
      <c r="H1143" s="4" t="str">
        <f t="shared" si="70"/>
        <v>No Discount</v>
      </c>
      <c r="I1143" s="4">
        <f>IFERROR((Table2[[#This Row],[Sales]]-(Table2[[#This Row],[Sales]]*H1143)), Table2[[#This Row],[Sales]])</f>
        <v>13.29</v>
      </c>
      <c r="J1143" s="4">
        <f t="shared" si="71"/>
        <v>13.29</v>
      </c>
      <c r="K1143" s="1" t="s">
        <v>10</v>
      </c>
      <c r="L1143" s="1">
        <v>5.41</v>
      </c>
      <c r="M1143" s="10">
        <f t="shared" si="69"/>
        <v>13.29</v>
      </c>
    </row>
    <row r="1144" spans="1:13" x14ac:dyDescent="0.2">
      <c r="A1144" s="1">
        <v>16103</v>
      </c>
      <c r="B1144" s="2">
        <v>41105</v>
      </c>
      <c r="C1144" s="1" t="s">
        <v>11</v>
      </c>
      <c r="D1144" s="1">
        <v>31</v>
      </c>
      <c r="E1144" s="4" t="str">
        <f t="shared" si="68"/>
        <v>Large</v>
      </c>
      <c r="F1144" s="4" t="str">
        <f>VLOOKUP(D1144, lookup!$A$3:$B$12, 2, TRUE)</f>
        <v>Large</v>
      </c>
      <c r="G1144" s="1">
        <v>217.14</v>
      </c>
      <c r="H1144" s="4">
        <f t="shared" si="70"/>
        <v>0.01</v>
      </c>
      <c r="I1144" s="4">
        <f>IFERROR((Table2[[#This Row],[Sales]]-(Table2[[#This Row],[Sales]]*H1144)), Table2[[#This Row],[Sales]])</f>
        <v>214.96859999999998</v>
      </c>
      <c r="J1144" s="4">
        <f t="shared" si="71"/>
        <v>217.14</v>
      </c>
      <c r="K1144" s="1" t="s">
        <v>10</v>
      </c>
      <c r="L1144" s="1">
        <v>6.22</v>
      </c>
      <c r="M1144" s="10">
        <f t="shared" si="69"/>
        <v>217.14</v>
      </c>
    </row>
    <row r="1145" spans="1:13" x14ac:dyDescent="0.2">
      <c r="A1145" s="1">
        <v>55683</v>
      </c>
      <c r="B1145" s="2">
        <v>41105</v>
      </c>
      <c r="C1145" s="1" t="s">
        <v>9</v>
      </c>
      <c r="D1145" s="1">
        <v>50</v>
      </c>
      <c r="E1145" s="4" t="str">
        <f t="shared" si="68"/>
        <v>Large</v>
      </c>
      <c r="F1145" s="4" t="str">
        <f>VLOOKUP(D1145, lookup!$A$3:$B$12, 2, TRUE)</f>
        <v>XXX Large</v>
      </c>
      <c r="G1145" s="1">
        <v>172.23</v>
      </c>
      <c r="H1145" s="4">
        <f t="shared" si="70"/>
        <v>0.01</v>
      </c>
      <c r="I1145" s="4">
        <f>IFERROR((Table2[[#This Row],[Sales]]-(Table2[[#This Row],[Sales]]*H1145)), Table2[[#This Row],[Sales]])</f>
        <v>170.5077</v>
      </c>
      <c r="J1145" s="4">
        <f t="shared" si="71"/>
        <v>170.88</v>
      </c>
      <c r="K1145" s="1" t="s">
        <v>10</v>
      </c>
      <c r="L1145" s="1">
        <v>1.35</v>
      </c>
      <c r="M1145" s="10">
        <f t="shared" si="69"/>
        <v>172.23</v>
      </c>
    </row>
    <row r="1146" spans="1:13" x14ac:dyDescent="0.2">
      <c r="A1146" s="1">
        <v>55683</v>
      </c>
      <c r="B1146" s="2">
        <v>41105</v>
      </c>
      <c r="C1146" s="1" t="s">
        <v>9</v>
      </c>
      <c r="D1146" s="1">
        <v>23</v>
      </c>
      <c r="E1146" s="4" t="str">
        <f t="shared" si="68"/>
        <v>Medium</v>
      </c>
      <c r="F1146" s="4" t="str">
        <f>VLOOKUP(D1146, lookup!$A$3:$B$12, 2, TRUE)</f>
        <v>Medium</v>
      </c>
      <c r="G1146" s="1">
        <v>1198.0999999999999</v>
      </c>
      <c r="H1146" s="4" t="str">
        <f t="shared" si="70"/>
        <v>No Discount</v>
      </c>
      <c r="I1146" s="4">
        <f>IFERROR((Table2[[#This Row],[Sales]]-(Table2[[#This Row],[Sales]]*H1146)), Table2[[#This Row],[Sales]])</f>
        <v>1198.0999999999999</v>
      </c>
      <c r="J1146" s="4">
        <f t="shared" si="71"/>
        <v>1198.0999999999999</v>
      </c>
      <c r="K1146" s="1" t="s">
        <v>10</v>
      </c>
      <c r="L1146" s="1">
        <v>19.989999999999998</v>
      </c>
      <c r="M1146" s="10">
        <f t="shared" si="69"/>
        <v>1198.0999999999999</v>
      </c>
    </row>
    <row r="1147" spans="1:13" x14ac:dyDescent="0.2">
      <c r="A1147" s="1">
        <v>16103</v>
      </c>
      <c r="B1147" s="2">
        <v>41105</v>
      </c>
      <c r="C1147" s="1" t="s">
        <v>11</v>
      </c>
      <c r="D1147" s="1">
        <v>22</v>
      </c>
      <c r="E1147" s="4" t="str">
        <f t="shared" si="68"/>
        <v>Medium</v>
      </c>
      <c r="F1147" s="4" t="str">
        <f>VLOOKUP(D1147, lookup!$A$3:$B$12, 2, TRUE)</f>
        <v>Medium</v>
      </c>
      <c r="G1147" s="1">
        <v>426.7</v>
      </c>
      <c r="H1147" s="4" t="str">
        <f t="shared" si="70"/>
        <v>No Discount</v>
      </c>
      <c r="I1147" s="4">
        <f>IFERROR((Table2[[#This Row],[Sales]]-(Table2[[#This Row],[Sales]]*H1147)), Table2[[#This Row],[Sales]])</f>
        <v>426.7</v>
      </c>
      <c r="J1147" s="4">
        <f t="shared" si="71"/>
        <v>426.7</v>
      </c>
      <c r="K1147" s="1" t="s">
        <v>10</v>
      </c>
      <c r="L1147" s="1">
        <v>4.0999999999999996</v>
      </c>
      <c r="M1147" s="10">
        <f t="shared" si="69"/>
        <v>426.7</v>
      </c>
    </row>
    <row r="1148" spans="1:13" x14ac:dyDescent="0.2">
      <c r="A1148" s="1">
        <v>46979</v>
      </c>
      <c r="B1148" s="2">
        <v>41106</v>
      </c>
      <c r="C1148" s="1" t="s">
        <v>7</v>
      </c>
      <c r="D1148" s="1">
        <v>30</v>
      </c>
      <c r="E1148" s="4" t="str">
        <f t="shared" si="68"/>
        <v>Large</v>
      </c>
      <c r="F1148" s="4" t="str">
        <f>VLOOKUP(D1148, lookup!$A$3:$B$12, 2, TRUE)</f>
        <v>Medium-Large</v>
      </c>
      <c r="G1148" s="1">
        <v>8718.4599999999991</v>
      </c>
      <c r="H1148" s="4" t="str">
        <f t="shared" si="70"/>
        <v>No Discount</v>
      </c>
      <c r="I1148" s="4">
        <f>IFERROR((Table2[[#This Row],[Sales]]-(Table2[[#This Row],[Sales]]*H1148)), Table2[[#This Row],[Sales]])</f>
        <v>8718.4599999999991</v>
      </c>
      <c r="J1148" s="4">
        <f t="shared" si="71"/>
        <v>8718.4599999999991</v>
      </c>
      <c r="K1148" s="1" t="s">
        <v>13</v>
      </c>
      <c r="L1148" s="1">
        <v>26.53</v>
      </c>
      <c r="M1148" s="10">
        <f t="shared" si="69"/>
        <v>8718.4599999999991</v>
      </c>
    </row>
    <row r="1149" spans="1:13" x14ac:dyDescent="0.2">
      <c r="A1149" s="1">
        <v>46979</v>
      </c>
      <c r="B1149" s="2">
        <v>41106</v>
      </c>
      <c r="C1149" s="1" t="s">
        <v>7</v>
      </c>
      <c r="D1149" s="1">
        <v>26</v>
      </c>
      <c r="E1149" s="4" t="str">
        <f t="shared" si="68"/>
        <v>Medium</v>
      </c>
      <c r="F1149" s="4" t="str">
        <f>VLOOKUP(D1149, lookup!$A$3:$B$12, 2, TRUE)</f>
        <v>Medium-Large</v>
      </c>
      <c r="G1149" s="1">
        <v>135.88</v>
      </c>
      <c r="H1149" s="4" t="str">
        <f t="shared" si="70"/>
        <v>No Discount</v>
      </c>
      <c r="I1149" s="4">
        <f>IFERROR((Table2[[#This Row],[Sales]]-(Table2[[#This Row],[Sales]]*H1149)), Table2[[#This Row],[Sales]])</f>
        <v>135.88</v>
      </c>
      <c r="J1149" s="4">
        <f t="shared" si="71"/>
        <v>135.88</v>
      </c>
      <c r="K1149" s="1" t="s">
        <v>10</v>
      </c>
      <c r="L1149" s="1">
        <v>5.49</v>
      </c>
      <c r="M1149" s="10">
        <f t="shared" si="69"/>
        <v>135.88</v>
      </c>
    </row>
    <row r="1150" spans="1:13" x14ac:dyDescent="0.2">
      <c r="A1150" s="1">
        <v>24613</v>
      </c>
      <c r="B1150" s="2">
        <v>41106</v>
      </c>
      <c r="C1150" s="1" t="s">
        <v>7</v>
      </c>
      <c r="D1150" s="1">
        <v>39</v>
      </c>
      <c r="E1150" s="4" t="str">
        <f t="shared" si="68"/>
        <v>Large</v>
      </c>
      <c r="F1150" s="4" t="str">
        <f>VLOOKUP(D1150, lookup!$A$3:$B$12, 2, TRUE)</f>
        <v>Extra Large</v>
      </c>
      <c r="G1150" s="1">
        <v>777.78</v>
      </c>
      <c r="H1150" s="4">
        <f t="shared" si="70"/>
        <v>0.01</v>
      </c>
      <c r="I1150" s="4">
        <f>IFERROR((Table2[[#This Row],[Sales]]-(Table2[[#This Row],[Sales]]*H1150)), Table2[[#This Row],[Sales]])</f>
        <v>770.00220000000002</v>
      </c>
      <c r="J1150" s="4">
        <f t="shared" si="71"/>
        <v>773.68</v>
      </c>
      <c r="K1150" s="1" t="s">
        <v>10</v>
      </c>
      <c r="L1150" s="1">
        <v>4.0999999999999996</v>
      </c>
      <c r="M1150" s="10">
        <f t="shared" si="69"/>
        <v>777.78</v>
      </c>
    </row>
    <row r="1151" spans="1:13" x14ac:dyDescent="0.2">
      <c r="A1151" s="1">
        <v>33666</v>
      </c>
      <c r="B1151" s="2">
        <v>41106</v>
      </c>
      <c r="C1151" s="1" t="s">
        <v>11</v>
      </c>
      <c r="D1151" s="1">
        <v>17</v>
      </c>
      <c r="E1151" s="4" t="str">
        <f t="shared" si="68"/>
        <v>Medium</v>
      </c>
      <c r="F1151" s="4" t="str">
        <f>VLOOKUP(D1151, lookup!$A$3:$B$12, 2, TRUE)</f>
        <v>Small-Medium</v>
      </c>
      <c r="G1151" s="1">
        <v>3801.27</v>
      </c>
      <c r="H1151" s="4" t="str">
        <f t="shared" si="70"/>
        <v>No Discount</v>
      </c>
      <c r="I1151" s="4">
        <f>IFERROR((Table2[[#This Row],[Sales]]-(Table2[[#This Row],[Sales]]*H1151)), Table2[[#This Row],[Sales]])</f>
        <v>3801.27</v>
      </c>
      <c r="J1151" s="4">
        <f t="shared" si="71"/>
        <v>3801.27</v>
      </c>
      <c r="K1151" s="1" t="s">
        <v>10</v>
      </c>
      <c r="L1151" s="1">
        <v>69</v>
      </c>
      <c r="M1151" s="10">
        <f t="shared" si="69"/>
        <v>3801.27</v>
      </c>
    </row>
    <row r="1152" spans="1:13" x14ac:dyDescent="0.2">
      <c r="A1152" s="1">
        <v>30786</v>
      </c>
      <c r="B1152" s="2">
        <v>41106</v>
      </c>
      <c r="C1152" s="1" t="s">
        <v>14</v>
      </c>
      <c r="D1152" s="1">
        <v>4</v>
      </c>
      <c r="E1152" s="4" t="str">
        <f t="shared" si="68"/>
        <v>Small</v>
      </c>
      <c r="F1152" s="4" t="str">
        <f>VLOOKUP(D1152, lookup!$A$3:$B$12, 2, TRUE)</f>
        <v>Mini</v>
      </c>
      <c r="G1152" s="1">
        <v>72.72</v>
      </c>
      <c r="H1152" s="4" t="str">
        <f t="shared" si="70"/>
        <v>No Discount</v>
      </c>
      <c r="I1152" s="4">
        <f>IFERROR((Table2[[#This Row],[Sales]]-(Table2[[#This Row],[Sales]]*H1152)), Table2[[#This Row],[Sales]])</f>
        <v>72.72</v>
      </c>
      <c r="J1152" s="4">
        <f t="shared" si="71"/>
        <v>72.72</v>
      </c>
      <c r="K1152" s="1" t="s">
        <v>10</v>
      </c>
      <c r="L1152" s="1">
        <v>10.68</v>
      </c>
      <c r="M1152" s="10">
        <f t="shared" si="69"/>
        <v>72.72</v>
      </c>
    </row>
    <row r="1153" spans="1:13" x14ac:dyDescent="0.2">
      <c r="A1153" s="1">
        <v>9892</v>
      </c>
      <c r="B1153" s="2">
        <v>41106</v>
      </c>
      <c r="C1153" s="1" t="s">
        <v>14</v>
      </c>
      <c r="D1153" s="1">
        <v>50</v>
      </c>
      <c r="E1153" s="4" t="str">
        <f t="shared" si="68"/>
        <v>Large</v>
      </c>
      <c r="F1153" s="4" t="str">
        <f>VLOOKUP(D1153, lookup!$A$3:$B$12, 2, TRUE)</f>
        <v>XXX Large</v>
      </c>
      <c r="G1153" s="1">
        <v>1406.64</v>
      </c>
      <c r="H1153" s="4">
        <f t="shared" si="70"/>
        <v>0.01</v>
      </c>
      <c r="I1153" s="4">
        <f>IFERROR((Table2[[#This Row],[Sales]]-(Table2[[#This Row],[Sales]]*H1153)), Table2[[#This Row],[Sales]])</f>
        <v>1392.5736000000002</v>
      </c>
      <c r="J1153" s="4">
        <f t="shared" si="71"/>
        <v>1398.41</v>
      </c>
      <c r="K1153" s="1" t="s">
        <v>10</v>
      </c>
      <c r="L1153" s="1">
        <v>8.23</v>
      </c>
      <c r="M1153" s="10">
        <f t="shared" si="69"/>
        <v>1406.64</v>
      </c>
    </row>
    <row r="1154" spans="1:13" x14ac:dyDescent="0.2">
      <c r="A1154" s="1">
        <v>59558</v>
      </c>
      <c r="B1154" s="2">
        <v>41106</v>
      </c>
      <c r="C1154" s="1" t="s">
        <v>11</v>
      </c>
      <c r="D1154" s="1">
        <v>34</v>
      </c>
      <c r="E1154" s="4" t="str">
        <f t="shared" ref="E1154:E1217" si="72">IF(D1154&gt;=30, "Large", IF(D1154&lt;=15, "Small","Medium"))</f>
        <v>Large</v>
      </c>
      <c r="F1154" s="4" t="str">
        <f>VLOOKUP(D1154, lookup!$A$3:$B$12, 2, TRUE)</f>
        <v>Large</v>
      </c>
      <c r="G1154" s="1">
        <v>94.56</v>
      </c>
      <c r="H1154" s="4">
        <f t="shared" si="70"/>
        <v>0.01</v>
      </c>
      <c r="I1154" s="4">
        <f>IFERROR((Table2[[#This Row],[Sales]]-(Table2[[#This Row],[Sales]]*H1154)), Table2[[#This Row],[Sales]])</f>
        <v>93.614400000000003</v>
      </c>
      <c r="J1154" s="4">
        <f t="shared" si="71"/>
        <v>94.56</v>
      </c>
      <c r="K1154" s="1" t="s">
        <v>10</v>
      </c>
      <c r="L1154" s="1">
        <v>0.5</v>
      </c>
      <c r="M1154" s="10">
        <f t="shared" ref="M1154:M1217" si="73">IF(K1154="Delivery Truck", J1154, G1154)</f>
        <v>94.56</v>
      </c>
    </row>
    <row r="1155" spans="1:13" x14ac:dyDescent="0.2">
      <c r="A1155" s="1">
        <v>30786</v>
      </c>
      <c r="B1155" s="2">
        <v>41106</v>
      </c>
      <c r="C1155" s="1" t="s">
        <v>14</v>
      </c>
      <c r="D1155" s="1">
        <v>23</v>
      </c>
      <c r="E1155" s="4" t="str">
        <f t="shared" si="72"/>
        <v>Medium</v>
      </c>
      <c r="F1155" s="4" t="str">
        <f>VLOOKUP(D1155, lookup!$A$3:$B$12, 2, TRUE)</f>
        <v>Medium</v>
      </c>
      <c r="G1155" s="1">
        <v>65.91</v>
      </c>
      <c r="H1155" s="4" t="str">
        <f t="shared" ref="H1155:H1218" si="74">IF(OR(F1155="Large",F1155="Extra Large",F1155="XX Large",F1155="XXX Large"), 0.01, "No Discount")</f>
        <v>No Discount</v>
      </c>
      <c r="I1155" s="4">
        <f>IFERROR((Table2[[#This Row],[Sales]]-(Table2[[#This Row],[Sales]]*H1155)), Table2[[#This Row],[Sales]])</f>
        <v>65.91</v>
      </c>
      <c r="J1155" s="4">
        <f t="shared" ref="J1155:J1218" si="75">IF(OR(F1155="XX Large", F1155="XXX Large", F1155="Extra Large"), G1155-L1155, G1155)</f>
        <v>65.91</v>
      </c>
      <c r="K1155" s="1" t="s">
        <v>10</v>
      </c>
      <c r="L1155" s="1">
        <v>1.34</v>
      </c>
      <c r="M1155" s="10">
        <f t="shared" si="73"/>
        <v>65.91</v>
      </c>
    </row>
    <row r="1156" spans="1:13" x14ac:dyDescent="0.2">
      <c r="A1156" s="1">
        <v>30208</v>
      </c>
      <c r="B1156" s="2">
        <v>41106</v>
      </c>
      <c r="C1156" s="1" t="s">
        <v>7</v>
      </c>
      <c r="D1156" s="1">
        <v>46</v>
      </c>
      <c r="E1156" s="4" t="str">
        <f t="shared" si="72"/>
        <v>Large</v>
      </c>
      <c r="F1156" s="4" t="str">
        <f>VLOOKUP(D1156, lookup!$A$3:$B$12, 2, TRUE)</f>
        <v>XXX Large</v>
      </c>
      <c r="G1156" s="1">
        <v>1752.0965000000001</v>
      </c>
      <c r="H1156" s="4">
        <f t="shared" si="74"/>
        <v>0.01</v>
      </c>
      <c r="I1156" s="4">
        <f>IFERROR((Table2[[#This Row],[Sales]]-(Table2[[#This Row],[Sales]]*H1156)), Table2[[#This Row],[Sales]])</f>
        <v>1734.5755350000002</v>
      </c>
      <c r="J1156" s="4">
        <f t="shared" si="75"/>
        <v>1747.1065000000001</v>
      </c>
      <c r="K1156" s="1" t="s">
        <v>10</v>
      </c>
      <c r="L1156" s="1">
        <v>4.99</v>
      </c>
      <c r="M1156" s="10">
        <f t="shared" si="73"/>
        <v>1752.0965000000001</v>
      </c>
    </row>
    <row r="1157" spans="1:13" x14ac:dyDescent="0.2">
      <c r="A1157" s="1">
        <v>24613</v>
      </c>
      <c r="B1157" s="2">
        <v>41106</v>
      </c>
      <c r="C1157" s="1" t="s">
        <v>7</v>
      </c>
      <c r="D1157" s="1">
        <v>36</v>
      </c>
      <c r="E1157" s="4" t="str">
        <f t="shared" si="72"/>
        <v>Large</v>
      </c>
      <c r="F1157" s="4" t="str">
        <f>VLOOKUP(D1157, lookup!$A$3:$B$12, 2, TRUE)</f>
        <v>Extra Large</v>
      </c>
      <c r="G1157" s="1">
        <v>246.79</v>
      </c>
      <c r="H1157" s="4">
        <f t="shared" si="74"/>
        <v>0.01</v>
      </c>
      <c r="I1157" s="4">
        <f>IFERROR((Table2[[#This Row],[Sales]]-(Table2[[#This Row],[Sales]]*H1157)), Table2[[#This Row],[Sales]])</f>
        <v>244.32210000000001</v>
      </c>
      <c r="J1157" s="4">
        <f t="shared" si="75"/>
        <v>240.19</v>
      </c>
      <c r="K1157" s="1" t="s">
        <v>10</v>
      </c>
      <c r="L1157" s="1">
        <v>6.6</v>
      </c>
      <c r="M1157" s="10">
        <f t="shared" si="73"/>
        <v>246.79</v>
      </c>
    </row>
    <row r="1158" spans="1:13" x14ac:dyDescent="0.2">
      <c r="A1158" s="1">
        <v>24613</v>
      </c>
      <c r="B1158" s="2">
        <v>41106</v>
      </c>
      <c r="C1158" s="1" t="s">
        <v>7</v>
      </c>
      <c r="D1158" s="1">
        <v>16</v>
      </c>
      <c r="E1158" s="4" t="str">
        <f t="shared" si="72"/>
        <v>Medium</v>
      </c>
      <c r="F1158" s="4" t="str">
        <f>VLOOKUP(D1158, lookup!$A$3:$B$12, 2, TRUE)</f>
        <v>Small-Medium</v>
      </c>
      <c r="G1158" s="1">
        <v>9695.84</v>
      </c>
      <c r="H1158" s="4" t="str">
        <f t="shared" si="74"/>
        <v>No Discount</v>
      </c>
      <c r="I1158" s="4">
        <f>IFERROR((Table2[[#This Row],[Sales]]-(Table2[[#This Row],[Sales]]*H1158)), Table2[[#This Row],[Sales]])</f>
        <v>9695.84</v>
      </c>
      <c r="J1158" s="4">
        <f t="shared" si="75"/>
        <v>9695.84</v>
      </c>
      <c r="K1158" s="1" t="s">
        <v>10</v>
      </c>
      <c r="L1158" s="1">
        <v>24.49</v>
      </c>
      <c r="M1158" s="10">
        <f t="shared" si="73"/>
        <v>9695.84</v>
      </c>
    </row>
    <row r="1159" spans="1:13" x14ac:dyDescent="0.2">
      <c r="A1159" s="1">
        <v>42374</v>
      </c>
      <c r="B1159" s="2">
        <v>41107</v>
      </c>
      <c r="C1159" s="1" t="s">
        <v>12</v>
      </c>
      <c r="D1159" s="1">
        <v>47</v>
      </c>
      <c r="E1159" s="4" t="str">
        <f t="shared" si="72"/>
        <v>Large</v>
      </c>
      <c r="F1159" s="4" t="str">
        <f>VLOOKUP(D1159, lookup!$A$3:$B$12, 2, TRUE)</f>
        <v>XXX Large</v>
      </c>
      <c r="G1159" s="1">
        <v>807.6</v>
      </c>
      <c r="H1159" s="4">
        <f t="shared" si="74"/>
        <v>0.01</v>
      </c>
      <c r="I1159" s="4">
        <f>IFERROR((Table2[[#This Row],[Sales]]-(Table2[[#This Row],[Sales]]*H1159)), Table2[[#This Row],[Sales]])</f>
        <v>799.524</v>
      </c>
      <c r="J1159" s="4">
        <f t="shared" si="75"/>
        <v>802.52</v>
      </c>
      <c r="K1159" s="1" t="s">
        <v>10</v>
      </c>
      <c r="L1159" s="1">
        <v>5.08</v>
      </c>
      <c r="M1159" s="10">
        <f t="shared" si="73"/>
        <v>807.6</v>
      </c>
    </row>
    <row r="1160" spans="1:13" x14ac:dyDescent="0.2">
      <c r="A1160" s="1">
        <v>24039</v>
      </c>
      <c r="B1160" s="2">
        <v>41107</v>
      </c>
      <c r="C1160" s="1" t="s">
        <v>11</v>
      </c>
      <c r="D1160" s="1">
        <v>5</v>
      </c>
      <c r="E1160" s="4" t="str">
        <f t="shared" si="72"/>
        <v>Small</v>
      </c>
      <c r="F1160" s="4" t="str">
        <f>VLOOKUP(D1160, lookup!$A$3:$B$12, 2, TRUE)</f>
        <v>Mini</v>
      </c>
      <c r="G1160" s="1">
        <v>199.16</v>
      </c>
      <c r="H1160" s="4" t="str">
        <f t="shared" si="74"/>
        <v>No Discount</v>
      </c>
      <c r="I1160" s="4">
        <f>IFERROR((Table2[[#This Row],[Sales]]-(Table2[[#This Row],[Sales]]*H1160)), Table2[[#This Row],[Sales]])</f>
        <v>199.16</v>
      </c>
      <c r="J1160" s="4">
        <f t="shared" si="75"/>
        <v>199.16</v>
      </c>
      <c r="K1160" s="1" t="s">
        <v>10</v>
      </c>
      <c r="L1160" s="1">
        <v>1.99</v>
      </c>
      <c r="M1160" s="10">
        <f t="shared" si="73"/>
        <v>199.16</v>
      </c>
    </row>
    <row r="1161" spans="1:13" x14ac:dyDescent="0.2">
      <c r="A1161" s="1">
        <v>38532</v>
      </c>
      <c r="B1161" s="2">
        <v>41107</v>
      </c>
      <c r="C1161" s="1" t="s">
        <v>9</v>
      </c>
      <c r="D1161" s="1">
        <v>44</v>
      </c>
      <c r="E1161" s="4" t="str">
        <f t="shared" si="72"/>
        <v>Large</v>
      </c>
      <c r="F1161" s="4" t="str">
        <f>VLOOKUP(D1161, lookup!$A$3:$B$12, 2, TRUE)</f>
        <v>XX Large</v>
      </c>
      <c r="G1161" s="1">
        <v>128.22</v>
      </c>
      <c r="H1161" s="4">
        <f t="shared" si="74"/>
        <v>0.01</v>
      </c>
      <c r="I1161" s="4">
        <f>IFERROR((Table2[[#This Row],[Sales]]-(Table2[[#This Row],[Sales]]*H1161)), Table2[[#This Row],[Sales]])</f>
        <v>126.9378</v>
      </c>
      <c r="J1161" s="4">
        <f t="shared" si="75"/>
        <v>127.52</v>
      </c>
      <c r="K1161" s="1" t="s">
        <v>10</v>
      </c>
      <c r="L1161" s="1">
        <v>0.7</v>
      </c>
      <c r="M1161" s="10">
        <f t="shared" si="73"/>
        <v>128.22</v>
      </c>
    </row>
    <row r="1162" spans="1:13" x14ac:dyDescent="0.2">
      <c r="A1162" s="1">
        <v>42374</v>
      </c>
      <c r="B1162" s="2">
        <v>41107</v>
      </c>
      <c r="C1162" s="1" t="s">
        <v>12</v>
      </c>
      <c r="D1162" s="1">
        <v>11</v>
      </c>
      <c r="E1162" s="4" t="str">
        <f t="shared" si="72"/>
        <v>Small</v>
      </c>
      <c r="F1162" s="4" t="str">
        <f>VLOOKUP(D1162, lookup!$A$3:$B$12, 2, TRUE)</f>
        <v>Small</v>
      </c>
      <c r="G1162" s="1">
        <v>694.17</v>
      </c>
      <c r="H1162" s="4" t="str">
        <f t="shared" si="74"/>
        <v>No Discount</v>
      </c>
      <c r="I1162" s="4">
        <f>IFERROR((Table2[[#This Row],[Sales]]-(Table2[[#This Row],[Sales]]*H1162)), Table2[[#This Row],[Sales]])</f>
        <v>694.17</v>
      </c>
      <c r="J1162" s="4">
        <f t="shared" si="75"/>
        <v>694.17</v>
      </c>
      <c r="K1162" s="1" t="s">
        <v>10</v>
      </c>
      <c r="L1162" s="1">
        <v>10.29</v>
      </c>
      <c r="M1162" s="10">
        <f t="shared" si="73"/>
        <v>694.17</v>
      </c>
    </row>
    <row r="1163" spans="1:13" x14ac:dyDescent="0.2">
      <c r="A1163" s="1">
        <v>45734</v>
      </c>
      <c r="B1163" s="2">
        <v>41107</v>
      </c>
      <c r="C1163" s="1" t="s">
        <v>12</v>
      </c>
      <c r="D1163" s="1">
        <v>47</v>
      </c>
      <c r="E1163" s="4" t="str">
        <f t="shared" si="72"/>
        <v>Large</v>
      </c>
      <c r="F1163" s="4" t="str">
        <f>VLOOKUP(D1163, lookup!$A$3:$B$12, 2, TRUE)</f>
        <v>XXX Large</v>
      </c>
      <c r="G1163" s="1">
        <v>557.52</v>
      </c>
      <c r="H1163" s="4">
        <f t="shared" si="74"/>
        <v>0.01</v>
      </c>
      <c r="I1163" s="4">
        <f>IFERROR((Table2[[#This Row],[Sales]]-(Table2[[#This Row],[Sales]]*H1163)), Table2[[#This Row],[Sales]])</f>
        <v>551.94479999999999</v>
      </c>
      <c r="J1163" s="4">
        <f t="shared" si="75"/>
        <v>549.56999999999994</v>
      </c>
      <c r="K1163" s="1" t="s">
        <v>8</v>
      </c>
      <c r="L1163" s="1">
        <v>7.95</v>
      </c>
      <c r="M1163" s="10">
        <f t="shared" si="73"/>
        <v>557.52</v>
      </c>
    </row>
    <row r="1164" spans="1:13" x14ac:dyDescent="0.2">
      <c r="A1164" s="1">
        <v>42374</v>
      </c>
      <c r="B1164" s="2">
        <v>41107</v>
      </c>
      <c r="C1164" s="1" t="s">
        <v>12</v>
      </c>
      <c r="D1164" s="1">
        <v>21</v>
      </c>
      <c r="E1164" s="4" t="str">
        <f t="shared" si="72"/>
        <v>Medium</v>
      </c>
      <c r="F1164" s="4" t="str">
        <f>VLOOKUP(D1164, lookup!$A$3:$B$12, 2, TRUE)</f>
        <v>Medium</v>
      </c>
      <c r="G1164" s="1">
        <v>205.32</v>
      </c>
      <c r="H1164" s="4" t="str">
        <f t="shared" si="74"/>
        <v>No Discount</v>
      </c>
      <c r="I1164" s="4">
        <f>IFERROR((Table2[[#This Row],[Sales]]-(Table2[[#This Row],[Sales]]*H1164)), Table2[[#This Row],[Sales]])</f>
        <v>205.32</v>
      </c>
      <c r="J1164" s="4">
        <f t="shared" si="75"/>
        <v>205.32</v>
      </c>
      <c r="K1164" s="1" t="s">
        <v>8</v>
      </c>
      <c r="L1164" s="1">
        <v>1.99</v>
      </c>
      <c r="M1164" s="10">
        <f t="shared" si="73"/>
        <v>205.32</v>
      </c>
    </row>
    <row r="1165" spans="1:13" x14ac:dyDescent="0.2">
      <c r="A1165" s="1">
        <v>53635</v>
      </c>
      <c r="B1165" s="2">
        <v>41108</v>
      </c>
      <c r="C1165" s="1" t="s">
        <v>11</v>
      </c>
      <c r="D1165" s="1">
        <v>33</v>
      </c>
      <c r="E1165" s="4" t="str">
        <f t="shared" si="72"/>
        <v>Large</v>
      </c>
      <c r="F1165" s="4" t="str">
        <f>VLOOKUP(D1165, lookup!$A$3:$B$12, 2, TRUE)</f>
        <v>Large</v>
      </c>
      <c r="G1165" s="1">
        <v>103.92</v>
      </c>
      <c r="H1165" s="4">
        <f t="shared" si="74"/>
        <v>0.01</v>
      </c>
      <c r="I1165" s="4">
        <f>IFERROR((Table2[[#This Row],[Sales]]-(Table2[[#This Row],[Sales]]*H1165)), Table2[[#This Row],[Sales]])</f>
        <v>102.88080000000001</v>
      </c>
      <c r="J1165" s="4">
        <f t="shared" si="75"/>
        <v>103.92</v>
      </c>
      <c r="K1165" s="1" t="s">
        <v>10</v>
      </c>
      <c r="L1165" s="1">
        <v>1.92</v>
      </c>
      <c r="M1165" s="10">
        <f t="shared" si="73"/>
        <v>103.92</v>
      </c>
    </row>
    <row r="1166" spans="1:13" x14ac:dyDescent="0.2">
      <c r="A1166" s="1">
        <v>43907</v>
      </c>
      <c r="B1166" s="2">
        <v>41108</v>
      </c>
      <c r="C1166" s="1" t="s">
        <v>12</v>
      </c>
      <c r="D1166" s="1">
        <v>42</v>
      </c>
      <c r="E1166" s="4" t="str">
        <f t="shared" si="72"/>
        <v>Large</v>
      </c>
      <c r="F1166" s="4" t="str">
        <f>VLOOKUP(D1166, lookup!$A$3:$B$12, 2, TRUE)</f>
        <v>XX Large</v>
      </c>
      <c r="G1166" s="1">
        <v>1392.77</v>
      </c>
      <c r="H1166" s="4">
        <f t="shared" si="74"/>
        <v>0.01</v>
      </c>
      <c r="I1166" s="4">
        <f>IFERROR((Table2[[#This Row],[Sales]]-(Table2[[#This Row],[Sales]]*H1166)), Table2[[#This Row],[Sales]])</f>
        <v>1378.8423</v>
      </c>
      <c r="J1166" s="4">
        <f t="shared" si="75"/>
        <v>1347.26</v>
      </c>
      <c r="K1166" s="1" t="s">
        <v>13</v>
      </c>
      <c r="L1166" s="1">
        <v>45.51</v>
      </c>
      <c r="M1166" s="10">
        <f t="shared" si="73"/>
        <v>1347.26</v>
      </c>
    </row>
    <row r="1167" spans="1:13" x14ac:dyDescent="0.2">
      <c r="A1167" s="1">
        <v>11745</v>
      </c>
      <c r="B1167" s="2">
        <v>41109</v>
      </c>
      <c r="C1167" s="1" t="s">
        <v>9</v>
      </c>
      <c r="D1167" s="1">
        <v>17</v>
      </c>
      <c r="E1167" s="4" t="str">
        <f t="shared" si="72"/>
        <v>Medium</v>
      </c>
      <c r="F1167" s="4" t="str">
        <f>VLOOKUP(D1167, lookup!$A$3:$B$12, 2, TRUE)</f>
        <v>Small-Medium</v>
      </c>
      <c r="G1167" s="1">
        <v>686.27</v>
      </c>
      <c r="H1167" s="4" t="str">
        <f t="shared" si="74"/>
        <v>No Discount</v>
      </c>
      <c r="I1167" s="4">
        <f>IFERROR((Table2[[#This Row],[Sales]]-(Table2[[#This Row],[Sales]]*H1167)), Table2[[#This Row],[Sales]])</f>
        <v>686.27</v>
      </c>
      <c r="J1167" s="4">
        <f t="shared" si="75"/>
        <v>686.27</v>
      </c>
      <c r="K1167" s="1" t="s">
        <v>10</v>
      </c>
      <c r="L1167" s="1">
        <v>19.989999999999998</v>
      </c>
      <c r="M1167" s="10">
        <f t="shared" si="73"/>
        <v>686.27</v>
      </c>
    </row>
    <row r="1168" spans="1:13" x14ac:dyDescent="0.2">
      <c r="A1168" s="1">
        <v>25825</v>
      </c>
      <c r="B1168" s="2">
        <v>41109</v>
      </c>
      <c r="C1168" s="1" t="s">
        <v>11</v>
      </c>
      <c r="D1168" s="1">
        <v>27</v>
      </c>
      <c r="E1168" s="4" t="str">
        <f t="shared" si="72"/>
        <v>Medium</v>
      </c>
      <c r="F1168" s="4" t="str">
        <f>VLOOKUP(D1168, lookup!$A$3:$B$12, 2, TRUE)</f>
        <v>Medium-Large</v>
      </c>
      <c r="G1168" s="1">
        <v>159.65</v>
      </c>
      <c r="H1168" s="4" t="str">
        <f t="shared" si="74"/>
        <v>No Discount</v>
      </c>
      <c r="I1168" s="4">
        <f>IFERROR((Table2[[#This Row],[Sales]]-(Table2[[#This Row],[Sales]]*H1168)), Table2[[#This Row],[Sales]])</f>
        <v>159.65</v>
      </c>
      <c r="J1168" s="4">
        <f t="shared" si="75"/>
        <v>159.65</v>
      </c>
      <c r="K1168" s="1" t="s">
        <v>10</v>
      </c>
      <c r="L1168" s="1">
        <v>2.27</v>
      </c>
      <c r="M1168" s="10">
        <f t="shared" si="73"/>
        <v>159.65</v>
      </c>
    </row>
    <row r="1169" spans="1:13" x14ac:dyDescent="0.2">
      <c r="A1169" s="1">
        <v>14727</v>
      </c>
      <c r="B1169" s="2">
        <v>41109</v>
      </c>
      <c r="C1169" s="1" t="s">
        <v>14</v>
      </c>
      <c r="D1169" s="1">
        <v>33</v>
      </c>
      <c r="E1169" s="4" t="str">
        <f t="shared" si="72"/>
        <v>Large</v>
      </c>
      <c r="F1169" s="4" t="str">
        <f>VLOOKUP(D1169, lookup!$A$3:$B$12, 2, TRUE)</f>
        <v>Large</v>
      </c>
      <c r="G1169" s="1">
        <v>2269.41</v>
      </c>
      <c r="H1169" s="4">
        <f t="shared" si="74"/>
        <v>0.01</v>
      </c>
      <c r="I1169" s="4">
        <f>IFERROR((Table2[[#This Row],[Sales]]-(Table2[[#This Row],[Sales]]*H1169)), Table2[[#This Row],[Sales]])</f>
        <v>2246.7158999999997</v>
      </c>
      <c r="J1169" s="4">
        <f t="shared" si="75"/>
        <v>2269.41</v>
      </c>
      <c r="K1169" s="1" t="s">
        <v>10</v>
      </c>
      <c r="L1169" s="1">
        <v>3.5</v>
      </c>
      <c r="M1169" s="10">
        <f t="shared" si="73"/>
        <v>2269.41</v>
      </c>
    </row>
    <row r="1170" spans="1:13" x14ac:dyDescent="0.2">
      <c r="A1170" s="1">
        <v>34595</v>
      </c>
      <c r="B1170" s="2">
        <v>41109</v>
      </c>
      <c r="C1170" s="1" t="s">
        <v>14</v>
      </c>
      <c r="D1170" s="1">
        <v>12</v>
      </c>
      <c r="E1170" s="4" t="str">
        <f t="shared" si="72"/>
        <v>Small</v>
      </c>
      <c r="F1170" s="4" t="str">
        <f>VLOOKUP(D1170, lookup!$A$3:$B$12, 2, TRUE)</f>
        <v>Small</v>
      </c>
      <c r="G1170" s="1">
        <v>488.65</v>
      </c>
      <c r="H1170" s="4" t="str">
        <f t="shared" si="74"/>
        <v>No Discount</v>
      </c>
      <c r="I1170" s="4">
        <f>IFERROR((Table2[[#This Row],[Sales]]-(Table2[[#This Row],[Sales]]*H1170)), Table2[[#This Row],[Sales]])</f>
        <v>488.65</v>
      </c>
      <c r="J1170" s="4">
        <f t="shared" si="75"/>
        <v>488.65</v>
      </c>
      <c r="K1170" s="1" t="s">
        <v>10</v>
      </c>
      <c r="L1170" s="1">
        <v>17.48</v>
      </c>
      <c r="M1170" s="10">
        <f t="shared" si="73"/>
        <v>488.65</v>
      </c>
    </row>
    <row r="1171" spans="1:13" x14ac:dyDescent="0.2">
      <c r="A1171" s="1">
        <v>25825</v>
      </c>
      <c r="B1171" s="2">
        <v>41109</v>
      </c>
      <c r="C1171" s="1" t="s">
        <v>11</v>
      </c>
      <c r="D1171" s="1">
        <v>45</v>
      </c>
      <c r="E1171" s="4" t="str">
        <f t="shared" si="72"/>
        <v>Large</v>
      </c>
      <c r="F1171" s="4" t="str">
        <f>VLOOKUP(D1171, lookup!$A$3:$B$12, 2, TRUE)</f>
        <v>XX Large</v>
      </c>
      <c r="G1171" s="1">
        <v>483.74</v>
      </c>
      <c r="H1171" s="4">
        <f t="shared" si="74"/>
        <v>0.01</v>
      </c>
      <c r="I1171" s="4">
        <f>IFERROR((Table2[[#This Row],[Sales]]-(Table2[[#This Row],[Sales]]*H1171)), Table2[[#This Row],[Sales]])</f>
        <v>478.90260000000001</v>
      </c>
      <c r="J1171" s="4">
        <f t="shared" si="75"/>
        <v>481.95</v>
      </c>
      <c r="K1171" s="1" t="s">
        <v>10</v>
      </c>
      <c r="L1171" s="1">
        <v>1.79</v>
      </c>
      <c r="M1171" s="10">
        <f t="shared" si="73"/>
        <v>483.74</v>
      </c>
    </row>
    <row r="1172" spans="1:13" x14ac:dyDescent="0.2">
      <c r="A1172" s="1">
        <v>14727</v>
      </c>
      <c r="B1172" s="2">
        <v>41109</v>
      </c>
      <c r="C1172" s="1" t="s">
        <v>14</v>
      </c>
      <c r="D1172" s="1">
        <v>50</v>
      </c>
      <c r="E1172" s="4" t="str">
        <f t="shared" si="72"/>
        <v>Large</v>
      </c>
      <c r="F1172" s="4" t="str">
        <f>VLOOKUP(D1172, lookup!$A$3:$B$12, 2, TRUE)</f>
        <v>XXX Large</v>
      </c>
      <c r="G1172" s="1">
        <v>8532.152</v>
      </c>
      <c r="H1172" s="4">
        <f t="shared" si="74"/>
        <v>0.01</v>
      </c>
      <c r="I1172" s="4">
        <f>IFERROR((Table2[[#This Row],[Sales]]-(Table2[[#This Row],[Sales]]*H1172)), Table2[[#This Row],[Sales]])</f>
        <v>8446.8304800000005</v>
      </c>
      <c r="J1172" s="4">
        <f t="shared" si="75"/>
        <v>8479.9519999999993</v>
      </c>
      <c r="K1172" s="1" t="s">
        <v>13</v>
      </c>
      <c r="L1172" s="1">
        <v>52.2</v>
      </c>
      <c r="M1172" s="10">
        <f t="shared" si="73"/>
        <v>8479.9519999999993</v>
      </c>
    </row>
    <row r="1173" spans="1:13" x14ac:dyDescent="0.2">
      <c r="A1173" s="1">
        <v>49927</v>
      </c>
      <c r="B1173" s="2">
        <v>41110</v>
      </c>
      <c r="C1173" s="1" t="s">
        <v>11</v>
      </c>
      <c r="D1173" s="1">
        <v>39</v>
      </c>
      <c r="E1173" s="4" t="str">
        <f t="shared" si="72"/>
        <v>Large</v>
      </c>
      <c r="F1173" s="4" t="str">
        <f>VLOOKUP(D1173, lookup!$A$3:$B$12, 2, TRUE)</f>
        <v>Extra Large</v>
      </c>
      <c r="G1173" s="1">
        <v>85.66</v>
      </c>
      <c r="H1173" s="4">
        <f t="shared" si="74"/>
        <v>0.01</v>
      </c>
      <c r="I1173" s="4">
        <f>IFERROR((Table2[[#This Row],[Sales]]-(Table2[[#This Row],[Sales]]*H1173)), Table2[[#This Row],[Sales]])</f>
        <v>84.803399999999996</v>
      </c>
      <c r="J1173" s="4">
        <f t="shared" si="75"/>
        <v>84.88</v>
      </c>
      <c r="K1173" s="1" t="s">
        <v>10</v>
      </c>
      <c r="L1173" s="1">
        <v>0.78</v>
      </c>
      <c r="M1173" s="10">
        <f t="shared" si="73"/>
        <v>85.66</v>
      </c>
    </row>
    <row r="1174" spans="1:13" x14ac:dyDescent="0.2">
      <c r="A1174" s="1">
        <v>5408</v>
      </c>
      <c r="B1174" s="2">
        <v>41110</v>
      </c>
      <c r="C1174" s="1" t="s">
        <v>7</v>
      </c>
      <c r="D1174" s="1">
        <v>11</v>
      </c>
      <c r="E1174" s="4" t="str">
        <f t="shared" si="72"/>
        <v>Small</v>
      </c>
      <c r="F1174" s="4" t="str">
        <f>VLOOKUP(D1174, lookup!$A$3:$B$12, 2, TRUE)</f>
        <v>Small</v>
      </c>
      <c r="G1174" s="1">
        <v>2392.23</v>
      </c>
      <c r="H1174" s="4" t="str">
        <f t="shared" si="74"/>
        <v>No Discount</v>
      </c>
      <c r="I1174" s="4">
        <f>IFERROR((Table2[[#This Row],[Sales]]-(Table2[[#This Row],[Sales]]*H1174)), Table2[[#This Row],[Sales]])</f>
        <v>2392.23</v>
      </c>
      <c r="J1174" s="4">
        <f t="shared" si="75"/>
        <v>2392.23</v>
      </c>
      <c r="K1174" s="1" t="s">
        <v>10</v>
      </c>
      <c r="L1174" s="1">
        <v>21.21</v>
      </c>
      <c r="M1174" s="10">
        <f t="shared" si="73"/>
        <v>2392.23</v>
      </c>
    </row>
    <row r="1175" spans="1:13" x14ac:dyDescent="0.2">
      <c r="A1175" s="1">
        <v>49927</v>
      </c>
      <c r="B1175" s="2">
        <v>41110</v>
      </c>
      <c r="C1175" s="1" t="s">
        <v>11</v>
      </c>
      <c r="D1175" s="1">
        <v>28</v>
      </c>
      <c r="E1175" s="4" t="str">
        <f t="shared" si="72"/>
        <v>Medium</v>
      </c>
      <c r="F1175" s="4" t="str">
        <f>VLOOKUP(D1175, lookup!$A$3:$B$12, 2, TRUE)</f>
        <v>Medium-Large</v>
      </c>
      <c r="G1175" s="1">
        <v>199.52</v>
      </c>
      <c r="H1175" s="4" t="str">
        <f t="shared" si="74"/>
        <v>No Discount</v>
      </c>
      <c r="I1175" s="4">
        <f>IFERROR((Table2[[#This Row],[Sales]]-(Table2[[#This Row],[Sales]]*H1175)), Table2[[#This Row],[Sales]])</f>
        <v>199.52</v>
      </c>
      <c r="J1175" s="4">
        <f t="shared" si="75"/>
        <v>199.52</v>
      </c>
      <c r="K1175" s="1" t="s">
        <v>10</v>
      </c>
      <c r="L1175" s="1">
        <v>4</v>
      </c>
      <c r="M1175" s="10">
        <f t="shared" si="73"/>
        <v>199.52</v>
      </c>
    </row>
    <row r="1176" spans="1:13" x14ac:dyDescent="0.2">
      <c r="A1176" s="1">
        <v>5408</v>
      </c>
      <c r="B1176" s="2">
        <v>41110</v>
      </c>
      <c r="C1176" s="1" t="s">
        <v>7</v>
      </c>
      <c r="D1176" s="1">
        <v>20</v>
      </c>
      <c r="E1176" s="4" t="str">
        <f t="shared" si="72"/>
        <v>Medium</v>
      </c>
      <c r="F1176" s="4" t="str">
        <f>VLOOKUP(D1176, lookup!$A$3:$B$12, 2, TRUE)</f>
        <v>Small-Medium</v>
      </c>
      <c r="G1176" s="1">
        <v>88.82</v>
      </c>
      <c r="H1176" s="4" t="str">
        <f t="shared" si="74"/>
        <v>No Discount</v>
      </c>
      <c r="I1176" s="4">
        <f>IFERROR((Table2[[#This Row],[Sales]]-(Table2[[#This Row],[Sales]]*H1176)), Table2[[#This Row],[Sales]])</f>
        <v>88.82</v>
      </c>
      <c r="J1176" s="4">
        <f t="shared" si="75"/>
        <v>88.82</v>
      </c>
      <c r="K1176" s="1" t="s">
        <v>10</v>
      </c>
      <c r="L1176" s="1">
        <v>0.5</v>
      </c>
      <c r="M1176" s="10">
        <f t="shared" si="73"/>
        <v>88.82</v>
      </c>
    </row>
    <row r="1177" spans="1:13" x14ac:dyDescent="0.2">
      <c r="A1177" s="1">
        <v>49927</v>
      </c>
      <c r="B1177" s="2">
        <v>41110</v>
      </c>
      <c r="C1177" s="1" t="s">
        <v>11</v>
      </c>
      <c r="D1177" s="1">
        <v>26</v>
      </c>
      <c r="E1177" s="4" t="str">
        <f t="shared" si="72"/>
        <v>Medium</v>
      </c>
      <c r="F1177" s="4" t="str">
        <f>VLOOKUP(D1177, lookup!$A$3:$B$12, 2, TRUE)</f>
        <v>Medium-Large</v>
      </c>
      <c r="G1177" s="1">
        <v>139.54</v>
      </c>
      <c r="H1177" s="4" t="str">
        <f t="shared" si="74"/>
        <v>No Discount</v>
      </c>
      <c r="I1177" s="4">
        <f>IFERROR((Table2[[#This Row],[Sales]]-(Table2[[#This Row],[Sales]]*H1177)), Table2[[#This Row],[Sales]])</f>
        <v>139.54</v>
      </c>
      <c r="J1177" s="4">
        <f t="shared" si="75"/>
        <v>139.54</v>
      </c>
      <c r="K1177" s="1" t="s">
        <v>10</v>
      </c>
      <c r="L1177" s="1">
        <v>4.95</v>
      </c>
      <c r="M1177" s="10">
        <f t="shared" si="73"/>
        <v>139.54</v>
      </c>
    </row>
    <row r="1178" spans="1:13" x14ac:dyDescent="0.2">
      <c r="A1178" s="1">
        <v>41831</v>
      </c>
      <c r="B1178" s="2">
        <v>41111</v>
      </c>
      <c r="C1178" s="1" t="s">
        <v>11</v>
      </c>
      <c r="D1178" s="1">
        <v>43</v>
      </c>
      <c r="E1178" s="4" t="str">
        <f t="shared" si="72"/>
        <v>Large</v>
      </c>
      <c r="F1178" s="4" t="str">
        <f>VLOOKUP(D1178, lookup!$A$3:$B$12, 2, TRUE)</f>
        <v>XX Large</v>
      </c>
      <c r="G1178" s="1">
        <v>3441.09</v>
      </c>
      <c r="H1178" s="4">
        <f t="shared" si="74"/>
        <v>0.01</v>
      </c>
      <c r="I1178" s="4">
        <f>IFERROR((Table2[[#This Row],[Sales]]-(Table2[[#This Row],[Sales]]*H1178)), Table2[[#This Row],[Sales]])</f>
        <v>3406.6791000000003</v>
      </c>
      <c r="J1178" s="4">
        <f t="shared" si="75"/>
        <v>3411.03</v>
      </c>
      <c r="K1178" s="1" t="s">
        <v>13</v>
      </c>
      <c r="L1178" s="1">
        <v>30.06</v>
      </c>
      <c r="M1178" s="10">
        <f t="shared" si="73"/>
        <v>3411.03</v>
      </c>
    </row>
    <row r="1179" spans="1:13" x14ac:dyDescent="0.2">
      <c r="A1179" s="1">
        <v>22465</v>
      </c>
      <c r="B1179" s="2">
        <v>41111</v>
      </c>
      <c r="C1179" s="1" t="s">
        <v>11</v>
      </c>
      <c r="D1179" s="1">
        <v>4</v>
      </c>
      <c r="E1179" s="4" t="str">
        <f t="shared" si="72"/>
        <v>Small</v>
      </c>
      <c r="F1179" s="4" t="str">
        <f>VLOOKUP(D1179, lookup!$A$3:$B$12, 2, TRUE)</f>
        <v>Mini</v>
      </c>
      <c r="G1179" s="1">
        <v>1121.78</v>
      </c>
      <c r="H1179" s="4" t="str">
        <f t="shared" si="74"/>
        <v>No Discount</v>
      </c>
      <c r="I1179" s="4">
        <f>IFERROR((Table2[[#This Row],[Sales]]-(Table2[[#This Row],[Sales]]*H1179)), Table2[[#This Row],[Sales]])</f>
        <v>1121.78</v>
      </c>
      <c r="J1179" s="4">
        <f t="shared" si="75"/>
        <v>1121.78</v>
      </c>
      <c r="K1179" s="1" t="s">
        <v>13</v>
      </c>
      <c r="L1179" s="1">
        <v>50</v>
      </c>
      <c r="M1179" s="10">
        <f t="shared" si="73"/>
        <v>1121.78</v>
      </c>
    </row>
    <row r="1180" spans="1:13" x14ac:dyDescent="0.2">
      <c r="A1180" s="1">
        <v>33568</v>
      </c>
      <c r="B1180" s="2">
        <v>41111</v>
      </c>
      <c r="C1180" s="1" t="s">
        <v>14</v>
      </c>
      <c r="D1180" s="1">
        <v>10</v>
      </c>
      <c r="E1180" s="4" t="str">
        <f t="shared" si="72"/>
        <v>Small</v>
      </c>
      <c r="F1180" s="4" t="str">
        <f>VLOOKUP(D1180, lookup!$A$3:$B$12, 2, TRUE)</f>
        <v>Extra Small</v>
      </c>
      <c r="G1180" s="1">
        <v>628.73</v>
      </c>
      <c r="H1180" s="4" t="str">
        <f t="shared" si="74"/>
        <v>No Discount</v>
      </c>
      <c r="I1180" s="4">
        <f>IFERROR((Table2[[#This Row],[Sales]]-(Table2[[#This Row],[Sales]]*H1180)), Table2[[#This Row],[Sales]])</f>
        <v>628.73</v>
      </c>
      <c r="J1180" s="4">
        <f t="shared" si="75"/>
        <v>628.73</v>
      </c>
      <c r="K1180" s="1" t="s">
        <v>10</v>
      </c>
      <c r="L1180" s="1">
        <v>52.2</v>
      </c>
      <c r="M1180" s="10">
        <f t="shared" si="73"/>
        <v>628.73</v>
      </c>
    </row>
    <row r="1181" spans="1:13" x14ac:dyDescent="0.2">
      <c r="A1181" s="1">
        <v>6182</v>
      </c>
      <c r="B1181" s="2">
        <v>41111</v>
      </c>
      <c r="C1181" s="1" t="s">
        <v>7</v>
      </c>
      <c r="D1181" s="1">
        <v>18</v>
      </c>
      <c r="E1181" s="4" t="str">
        <f t="shared" si="72"/>
        <v>Medium</v>
      </c>
      <c r="F1181" s="4" t="str">
        <f>VLOOKUP(D1181, lookup!$A$3:$B$12, 2, TRUE)</f>
        <v>Small-Medium</v>
      </c>
      <c r="G1181" s="1">
        <v>130.32</v>
      </c>
      <c r="H1181" s="4" t="str">
        <f t="shared" si="74"/>
        <v>No Discount</v>
      </c>
      <c r="I1181" s="4">
        <f>IFERROR((Table2[[#This Row],[Sales]]-(Table2[[#This Row],[Sales]]*H1181)), Table2[[#This Row],[Sales]])</f>
        <v>130.32</v>
      </c>
      <c r="J1181" s="4">
        <f t="shared" si="75"/>
        <v>130.32</v>
      </c>
      <c r="K1181" s="1" t="s">
        <v>8</v>
      </c>
      <c r="L1181" s="1">
        <v>7.86</v>
      </c>
      <c r="M1181" s="10">
        <f t="shared" si="73"/>
        <v>130.32</v>
      </c>
    </row>
    <row r="1182" spans="1:13" x14ac:dyDescent="0.2">
      <c r="A1182" s="1">
        <v>6182</v>
      </c>
      <c r="B1182" s="2">
        <v>41111</v>
      </c>
      <c r="C1182" s="1" t="s">
        <v>7</v>
      </c>
      <c r="D1182" s="1">
        <v>40</v>
      </c>
      <c r="E1182" s="4" t="str">
        <f t="shared" si="72"/>
        <v>Large</v>
      </c>
      <c r="F1182" s="4" t="str">
        <f>VLOOKUP(D1182, lookup!$A$3:$B$12, 2, TRUE)</f>
        <v>Extra Large</v>
      </c>
      <c r="G1182" s="1">
        <v>255.48</v>
      </c>
      <c r="H1182" s="4">
        <f t="shared" si="74"/>
        <v>0.01</v>
      </c>
      <c r="I1182" s="4">
        <f>IFERROR((Table2[[#This Row],[Sales]]-(Table2[[#This Row],[Sales]]*H1182)), Table2[[#This Row],[Sales]])</f>
        <v>252.92519999999999</v>
      </c>
      <c r="J1182" s="4">
        <f t="shared" si="75"/>
        <v>248.82999999999998</v>
      </c>
      <c r="K1182" s="1" t="s">
        <v>10</v>
      </c>
      <c r="L1182" s="1">
        <v>6.65</v>
      </c>
      <c r="M1182" s="10">
        <f t="shared" si="73"/>
        <v>255.48</v>
      </c>
    </row>
    <row r="1183" spans="1:13" x14ac:dyDescent="0.2">
      <c r="A1183" s="1">
        <v>16098</v>
      </c>
      <c r="B1183" s="2">
        <v>41111</v>
      </c>
      <c r="C1183" s="1" t="s">
        <v>7</v>
      </c>
      <c r="D1183" s="1">
        <v>44</v>
      </c>
      <c r="E1183" s="4" t="str">
        <f t="shared" si="72"/>
        <v>Large</v>
      </c>
      <c r="F1183" s="4" t="str">
        <f>VLOOKUP(D1183, lookup!$A$3:$B$12, 2, TRUE)</f>
        <v>XX Large</v>
      </c>
      <c r="G1183" s="1">
        <v>1001.99</v>
      </c>
      <c r="H1183" s="4">
        <f t="shared" si="74"/>
        <v>0.01</v>
      </c>
      <c r="I1183" s="4">
        <f>IFERROR((Table2[[#This Row],[Sales]]-(Table2[[#This Row],[Sales]]*H1183)), Table2[[#This Row],[Sales]])</f>
        <v>991.9701</v>
      </c>
      <c r="J1183" s="4">
        <f t="shared" si="75"/>
        <v>999</v>
      </c>
      <c r="K1183" s="1" t="s">
        <v>10</v>
      </c>
      <c r="L1183" s="1">
        <v>2.99</v>
      </c>
      <c r="M1183" s="10">
        <f t="shared" si="73"/>
        <v>1001.99</v>
      </c>
    </row>
    <row r="1184" spans="1:13" x14ac:dyDescent="0.2">
      <c r="A1184" s="1">
        <v>33568</v>
      </c>
      <c r="B1184" s="2">
        <v>41111</v>
      </c>
      <c r="C1184" s="1" t="s">
        <v>14</v>
      </c>
      <c r="D1184" s="1">
        <v>23</v>
      </c>
      <c r="E1184" s="4" t="str">
        <f t="shared" si="72"/>
        <v>Medium</v>
      </c>
      <c r="F1184" s="4" t="str">
        <f>VLOOKUP(D1184, lookup!$A$3:$B$12, 2, TRUE)</f>
        <v>Medium</v>
      </c>
      <c r="G1184" s="1">
        <v>385.81</v>
      </c>
      <c r="H1184" s="4" t="str">
        <f t="shared" si="74"/>
        <v>No Discount</v>
      </c>
      <c r="I1184" s="4">
        <f>IFERROR((Table2[[#This Row],[Sales]]-(Table2[[#This Row],[Sales]]*H1184)), Table2[[#This Row],[Sales]])</f>
        <v>385.81</v>
      </c>
      <c r="J1184" s="4">
        <f t="shared" si="75"/>
        <v>385.81</v>
      </c>
      <c r="K1184" s="1" t="s">
        <v>8</v>
      </c>
      <c r="L1184" s="1">
        <v>5.8</v>
      </c>
      <c r="M1184" s="10">
        <f t="shared" si="73"/>
        <v>385.81</v>
      </c>
    </row>
    <row r="1185" spans="1:13" x14ac:dyDescent="0.2">
      <c r="A1185" s="1">
        <v>17091</v>
      </c>
      <c r="B1185" s="2">
        <v>41111</v>
      </c>
      <c r="C1185" s="1" t="s">
        <v>14</v>
      </c>
      <c r="D1185" s="1">
        <v>45</v>
      </c>
      <c r="E1185" s="4" t="str">
        <f t="shared" si="72"/>
        <v>Large</v>
      </c>
      <c r="F1185" s="4" t="str">
        <f>VLOOKUP(D1185, lookup!$A$3:$B$12, 2, TRUE)</f>
        <v>XX Large</v>
      </c>
      <c r="G1185" s="1">
        <v>2604.3150000000001</v>
      </c>
      <c r="H1185" s="4">
        <f t="shared" si="74"/>
        <v>0.01</v>
      </c>
      <c r="I1185" s="4">
        <f>IFERROR((Table2[[#This Row],[Sales]]-(Table2[[#This Row],[Sales]]*H1185)), Table2[[#This Row],[Sales]])</f>
        <v>2578.2718500000001</v>
      </c>
      <c r="J1185" s="4">
        <f t="shared" si="75"/>
        <v>2599.0549999999998</v>
      </c>
      <c r="K1185" s="1" t="s">
        <v>10</v>
      </c>
      <c r="L1185" s="1">
        <v>5.26</v>
      </c>
      <c r="M1185" s="10">
        <f t="shared" si="73"/>
        <v>2604.3150000000001</v>
      </c>
    </row>
    <row r="1186" spans="1:13" x14ac:dyDescent="0.2">
      <c r="A1186" s="1">
        <v>20807</v>
      </c>
      <c r="B1186" s="2">
        <v>41111</v>
      </c>
      <c r="C1186" s="1" t="s">
        <v>11</v>
      </c>
      <c r="D1186" s="1">
        <v>39</v>
      </c>
      <c r="E1186" s="4" t="str">
        <f t="shared" si="72"/>
        <v>Large</v>
      </c>
      <c r="F1186" s="4" t="str">
        <f>VLOOKUP(D1186, lookup!$A$3:$B$12, 2, TRUE)</f>
        <v>Extra Large</v>
      </c>
      <c r="G1186" s="1">
        <v>6152.52</v>
      </c>
      <c r="H1186" s="4">
        <f t="shared" si="74"/>
        <v>0.01</v>
      </c>
      <c r="I1186" s="4">
        <f>IFERROR((Table2[[#This Row],[Sales]]-(Table2[[#This Row],[Sales]]*H1186)), Table2[[#This Row],[Sales]])</f>
        <v>6090.9948000000004</v>
      </c>
      <c r="J1186" s="4">
        <f t="shared" si="75"/>
        <v>6122.52</v>
      </c>
      <c r="K1186" s="1" t="s">
        <v>13</v>
      </c>
      <c r="L1186" s="1">
        <v>30</v>
      </c>
      <c r="M1186" s="10">
        <f t="shared" si="73"/>
        <v>6122.52</v>
      </c>
    </row>
    <row r="1187" spans="1:13" x14ac:dyDescent="0.2">
      <c r="A1187" s="1">
        <v>17634</v>
      </c>
      <c r="B1187" s="2">
        <v>41111</v>
      </c>
      <c r="C1187" s="1" t="s">
        <v>9</v>
      </c>
      <c r="D1187" s="1">
        <v>5</v>
      </c>
      <c r="E1187" s="4" t="str">
        <f t="shared" si="72"/>
        <v>Small</v>
      </c>
      <c r="F1187" s="4" t="str">
        <f>VLOOKUP(D1187, lookup!$A$3:$B$12, 2, TRUE)</f>
        <v>Mini</v>
      </c>
      <c r="G1187" s="1">
        <v>489.07</v>
      </c>
      <c r="H1187" s="4" t="str">
        <f t="shared" si="74"/>
        <v>No Discount</v>
      </c>
      <c r="I1187" s="4">
        <f>IFERROR((Table2[[#This Row],[Sales]]-(Table2[[#This Row],[Sales]]*H1187)), Table2[[#This Row],[Sales]])</f>
        <v>489.07</v>
      </c>
      <c r="J1187" s="4">
        <f t="shared" si="75"/>
        <v>489.07</v>
      </c>
      <c r="K1187" s="1" t="s">
        <v>13</v>
      </c>
      <c r="L1187" s="1">
        <v>42</v>
      </c>
      <c r="M1187" s="10">
        <f t="shared" si="73"/>
        <v>489.07</v>
      </c>
    </row>
    <row r="1188" spans="1:13" x14ac:dyDescent="0.2">
      <c r="A1188" s="1">
        <v>16098</v>
      </c>
      <c r="B1188" s="2">
        <v>41111</v>
      </c>
      <c r="C1188" s="1" t="s">
        <v>7</v>
      </c>
      <c r="D1188" s="1">
        <v>31</v>
      </c>
      <c r="E1188" s="4" t="str">
        <f t="shared" si="72"/>
        <v>Large</v>
      </c>
      <c r="F1188" s="4" t="str">
        <f>VLOOKUP(D1188, lookup!$A$3:$B$12, 2, TRUE)</f>
        <v>Large</v>
      </c>
      <c r="G1188" s="1">
        <v>480.43</v>
      </c>
      <c r="H1188" s="4">
        <f t="shared" si="74"/>
        <v>0.01</v>
      </c>
      <c r="I1188" s="4">
        <f>IFERROR((Table2[[#This Row],[Sales]]-(Table2[[#This Row],[Sales]]*H1188)), Table2[[#This Row],[Sales]])</f>
        <v>475.62569999999999</v>
      </c>
      <c r="J1188" s="4">
        <f t="shared" si="75"/>
        <v>480.43</v>
      </c>
      <c r="K1188" s="1" t="s">
        <v>10</v>
      </c>
      <c r="L1188" s="1">
        <v>8.99</v>
      </c>
      <c r="M1188" s="10">
        <f t="shared" si="73"/>
        <v>480.43</v>
      </c>
    </row>
    <row r="1189" spans="1:13" x14ac:dyDescent="0.2">
      <c r="A1189" s="1">
        <v>11396</v>
      </c>
      <c r="B1189" s="2">
        <v>41111</v>
      </c>
      <c r="C1189" s="1" t="s">
        <v>12</v>
      </c>
      <c r="D1189" s="1">
        <v>42</v>
      </c>
      <c r="E1189" s="4" t="str">
        <f t="shared" si="72"/>
        <v>Large</v>
      </c>
      <c r="F1189" s="4" t="str">
        <f>VLOOKUP(D1189, lookup!$A$3:$B$12, 2, TRUE)</f>
        <v>XX Large</v>
      </c>
      <c r="G1189" s="1">
        <v>12270.3</v>
      </c>
      <c r="H1189" s="4">
        <f t="shared" si="74"/>
        <v>0.01</v>
      </c>
      <c r="I1189" s="4">
        <f>IFERROR((Table2[[#This Row],[Sales]]-(Table2[[#This Row],[Sales]]*H1189)), Table2[[#This Row],[Sales]])</f>
        <v>12147.597</v>
      </c>
      <c r="J1189" s="4">
        <f t="shared" si="75"/>
        <v>12250.31</v>
      </c>
      <c r="K1189" s="1" t="s">
        <v>10</v>
      </c>
      <c r="L1189" s="1">
        <v>19.989999999999998</v>
      </c>
      <c r="M1189" s="10">
        <f t="shared" si="73"/>
        <v>12270.3</v>
      </c>
    </row>
    <row r="1190" spans="1:13" x14ac:dyDescent="0.2">
      <c r="A1190" s="1">
        <v>20807</v>
      </c>
      <c r="B1190" s="2">
        <v>41111</v>
      </c>
      <c r="C1190" s="1" t="s">
        <v>11</v>
      </c>
      <c r="D1190" s="1">
        <v>16</v>
      </c>
      <c r="E1190" s="4" t="str">
        <f t="shared" si="72"/>
        <v>Medium</v>
      </c>
      <c r="F1190" s="4" t="str">
        <f>VLOOKUP(D1190, lookup!$A$3:$B$12, 2, TRUE)</f>
        <v>Small-Medium</v>
      </c>
      <c r="G1190" s="1">
        <v>466.94749999999999</v>
      </c>
      <c r="H1190" s="4" t="str">
        <f t="shared" si="74"/>
        <v>No Discount</v>
      </c>
      <c r="I1190" s="4">
        <f>IFERROR((Table2[[#This Row],[Sales]]-(Table2[[#This Row],[Sales]]*H1190)), Table2[[#This Row],[Sales]])</f>
        <v>466.94749999999999</v>
      </c>
      <c r="J1190" s="4">
        <f t="shared" si="75"/>
        <v>466.94749999999999</v>
      </c>
      <c r="K1190" s="1" t="s">
        <v>10</v>
      </c>
      <c r="L1190" s="1">
        <v>3.3</v>
      </c>
      <c r="M1190" s="10">
        <f t="shared" si="73"/>
        <v>466.94749999999999</v>
      </c>
    </row>
    <row r="1191" spans="1:13" x14ac:dyDescent="0.2">
      <c r="A1191" s="1">
        <v>40357</v>
      </c>
      <c r="B1191" s="2">
        <v>41111</v>
      </c>
      <c r="C1191" s="1" t="s">
        <v>11</v>
      </c>
      <c r="D1191" s="1">
        <v>4</v>
      </c>
      <c r="E1191" s="4" t="str">
        <f t="shared" si="72"/>
        <v>Small</v>
      </c>
      <c r="F1191" s="4" t="str">
        <f>VLOOKUP(D1191, lookup!$A$3:$B$12, 2, TRUE)</f>
        <v>Mini</v>
      </c>
      <c r="G1191" s="1">
        <v>240.49</v>
      </c>
      <c r="H1191" s="4" t="str">
        <f t="shared" si="74"/>
        <v>No Discount</v>
      </c>
      <c r="I1191" s="4">
        <f>IFERROR((Table2[[#This Row],[Sales]]-(Table2[[#This Row],[Sales]]*H1191)), Table2[[#This Row],[Sales]])</f>
        <v>240.49</v>
      </c>
      <c r="J1191" s="4">
        <f t="shared" si="75"/>
        <v>240.49</v>
      </c>
      <c r="K1191" s="1" t="s">
        <v>10</v>
      </c>
      <c r="L1191" s="1">
        <v>13.22</v>
      </c>
      <c r="M1191" s="10">
        <f t="shared" si="73"/>
        <v>240.49</v>
      </c>
    </row>
    <row r="1192" spans="1:13" x14ac:dyDescent="0.2">
      <c r="A1192" s="1">
        <v>41831</v>
      </c>
      <c r="B1192" s="2">
        <v>41111</v>
      </c>
      <c r="C1192" s="1" t="s">
        <v>11</v>
      </c>
      <c r="D1192" s="1">
        <v>38</v>
      </c>
      <c r="E1192" s="4" t="str">
        <f t="shared" si="72"/>
        <v>Large</v>
      </c>
      <c r="F1192" s="4" t="str">
        <f>VLOOKUP(D1192, lookup!$A$3:$B$12, 2, TRUE)</f>
        <v>Extra Large</v>
      </c>
      <c r="G1192" s="1">
        <v>209.61</v>
      </c>
      <c r="H1192" s="4">
        <f t="shared" si="74"/>
        <v>0.01</v>
      </c>
      <c r="I1192" s="4">
        <f>IFERROR((Table2[[#This Row],[Sales]]-(Table2[[#This Row],[Sales]]*H1192)), Table2[[#This Row],[Sales]])</f>
        <v>207.51390000000001</v>
      </c>
      <c r="J1192" s="4">
        <f t="shared" si="75"/>
        <v>203.95000000000002</v>
      </c>
      <c r="K1192" s="1" t="s">
        <v>10</v>
      </c>
      <c r="L1192" s="1">
        <v>5.66</v>
      </c>
      <c r="M1192" s="10">
        <f t="shared" si="73"/>
        <v>209.61</v>
      </c>
    </row>
    <row r="1193" spans="1:13" x14ac:dyDescent="0.2">
      <c r="A1193" s="1">
        <v>29764</v>
      </c>
      <c r="B1193" s="2">
        <v>41112</v>
      </c>
      <c r="C1193" s="1" t="s">
        <v>12</v>
      </c>
      <c r="D1193" s="1">
        <v>10</v>
      </c>
      <c r="E1193" s="4" t="str">
        <f t="shared" si="72"/>
        <v>Small</v>
      </c>
      <c r="F1193" s="4" t="str">
        <f>VLOOKUP(D1193, lookup!$A$3:$B$12, 2, TRUE)</f>
        <v>Extra Small</v>
      </c>
      <c r="G1193" s="1">
        <v>165.09</v>
      </c>
      <c r="H1193" s="4" t="str">
        <f t="shared" si="74"/>
        <v>No Discount</v>
      </c>
      <c r="I1193" s="4">
        <f>IFERROR((Table2[[#This Row],[Sales]]-(Table2[[#This Row],[Sales]]*H1193)), Table2[[#This Row],[Sales]])</f>
        <v>165.09</v>
      </c>
      <c r="J1193" s="4">
        <f t="shared" si="75"/>
        <v>165.09</v>
      </c>
      <c r="K1193" s="1" t="s">
        <v>8</v>
      </c>
      <c r="L1193" s="1">
        <v>8.4</v>
      </c>
      <c r="M1193" s="10">
        <f t="shared" si="73"/>
        <v>165.09</v>
      </c>
    </row>
    <row r="1194" spans="1:13" x14ac:dyDescent="0.2">
      <c r="A1194" s="1">
        <v>54023</v>
      </c>
      <c r="B1194" s="2">
        <v>41112</v>
      </c>
      <c r="C1194" s="1" t="s">
        <v>11</v>
      </c>
      <c r="D1194" s="1">
        <v>45</v>
      </c>
      <c r="E1194" s="4" t="str">
        <f t="shared" si="72"/>
        <v>Large</v>
      </c>
      <c r="F1194" s="4" t="str">
        <f>VLOOKUP(D1194, lookup!$A$3:$B$12, 2, TRUE)</f>
        <v>XX Large</v>
      </c>
      <c r="G1194" s="1">
        <v>405.6</v>
      </c>
      <c r="H1194" s="4">
        <f t="shared" si="74"/>
        <v>0.01</v>
      </c>
      <c r="I1194" s="4">
        <f>IFERROR((Table2[[#This Row],[Sales]]-(Table2[[#This Row],[Sales]]*H1194)), Table2[[#This Row],[Sales]])</f>
        <v>401.54400000000004</v>
      </c>
      <c r="J1194" s="4">
        <f t="shared" si="75"/>
        <v>400</v>
      </c>
      <c r="K1194" s="1" t="s">
        <v>10</v>
      </c>
      <c r="L1194" s="1">
        <v>5.6</v>
      </c>
      <c r="M1194" s="10">
        <f t="shared" si="73"/>
        <v>405.6</v>
      </c>
    </row>
    <row r="1195" spans="1:13" x14ac:dyDescent="0.2">
      <c r="A1195" s="1">
        <v>43556</v>
      </c>
      <c r="B1195" s="2">
        <v>41112</v>
      </c>
      <c r="C1195" s="1" t="s">
        <v>7</v>
      </c>
      <c r="D1195" s="1">
        <v>31</v>
      </c>
      <c r="E1195" s="4" t="str">
        <f t="shared" si="72"/>
        <v>Large</v>
      </c>
      <c r="F1195" s="4" t="str">
        <f>VLOOKUP(D1195, lookup!$A$3:$B$12, 2, TRUE)</f>
        <v>Large</v>
      </c>
      <c r="G1195" s="1">
        <v>477.16</v>
      </c>
      <c r="H1195" s="4">
        <f t="shared" si="74"/>
        <v>0.01</v>
      </c>
      <c r="I1195" s="4">
        <f>IFERROR((Table2[[#This Row],[Sales]]-(Table2[[#This Row],[Sales]]*H1195)), Table2[[#This Row],[Sales]])</f>
        <v>472.38840000000005</v>
      </c>
      <c r="J1195" s="4">
        <f t="shared" si="75"/>
        <v>477.16</v>
      </c>
      <c r="K1195" s="1" t="s">
        <v>10</v>
      </c>
      <c r="L1195" s="1">
        <v>1.97</v>
      </c>
      <c r="M1195" s="10">
        <f t="shared" si="73"/>
        <v>477.16</v>
      </c>
    </row>
    <row r="1196" spans="1:13" x14ac:dyDescent="0.2">
      <c r="A1196" s="1">
        <v>57574</v>
      </c>
      <c r="B1196" s="2">
        <v>41113</v>
      </c>
      <c r="C1196" s="1" t="s">
        <v>12</v>
      </c>
      <c r="D1196" s="1">
        <v>20</v>
      </c>
      <c r="E1196" s="4" t="str">
        <f t="shared" si="72"/>
        <v>Medium</v>
      </c>
      <c r="F1196" s="4" t="str">
        <f>VLOOKUP(D1196, lookup!$A$3:$B$12, 2, TRUE)</f>
        <v>Small-Medium</v>
      </c>
      <c r="G1196" s="1">
        <v>466.36</v>
      </c>
      <c r="H1196" s="4" t="str">
        <f t="shared" si="74"/>
        <v>No Discount</v>
      </c>
      <c r="I1196" s="4">
        <f>IFERROR((Table2[[#This Row],[Sales]]-(Table2[[#This Row],[Sales]]*H1196)), Table2[[#This Row],[Sales]])</f>
        <v>466.36</v>
      </c>
      <c r="J1196" s="4">
        <f t="shared" si="75"/>
        <v>466.36</v>
      </c>
      <c r="K1196" s="1" t="s">
        <v>13</v>
      </c>
      <c r="L1196" s="1">
        <v>15.68</v>
      </c>
      <c r="M1196" s="10">
        <f t="shared" si="73"/>
        <v>466.36</v>
      </c>
    </row>
    <row r="1197" spans="1:13" x14ac:dyDescent="0.2">
      <c r="A1197" s="1">
        <v>17218</v>
      </c>
      <c r="B1197" s="2">
        <v>41113</v>
      </c>
      <c r="C1197" s="1" t="s">
        <v>12</v>
      </c>
      <c r="D1197" s="1">
        <v>32</v>
      </c>
      <c r="E1197" s="4" t="str">
        <f t="shared" si="72"/>
        <v>Large</v>
      </c>
      <c r="F1197" s="4" t="str">
        <f>VLOOKUP(D1197, lookup!$A$3:$B$12, 2, TRUE)</f>
        <v>Large</v>
      </c>
      <c r="G1197" s="1">
        <v>157.85</v>
      </c>
      <c r="H1197" s="4">
        <f t="shared" si="74"/>
        <v>0.01</v>
      </c>
      <c r="I1197" s="4">
        <f>IFERROR((Table2[[#This Row],[Sales]]-(Table2[[#This Row],[Sales]]*H1197)), Table2[[#This Row],[Sales]])</f>
        <v>156.2715</v>
      </c>
      <c r="J1197" s="4">
        <f t="shared" si="75"/>
        <v>157.85</v>
      </c>
      <c r="K1197" s="1" t="s">
        <v>10</v>
      </c>
      <c r="L1197" s="1">
        <v>2.04</v>
      </c>
      <c r="M1197" s="10">
        <f t="shared" si="73"/>
        <v>157.85</v>
      </c>
    </row>
    <row r="1198" spans="1:13" x14ac:dyDescent="0.2">
      <c r="A1198" s="1">
        <v>40388</v>
      </c>
      <c r="B1198" s="2">
        <v>41114</v>
      </c>
      <c r="C1198" s="1" t="s">
        <v>12</v>
      </c>
      <c r="D1198" s="1">
        <v>17</v>
      </c>
      <c r="E1198" s="4" t="str">
        <f t="shared" si="72"/>
        <v>Medium</v>
      </c>
      <c r="F1198" s="4" t="str">
        <f>VLOOKUP(D1198, lookup!$A$3:$B$12, 2, TRUE)</f>
        <v>Small-Medium</v>
      </c>
      <c r="G1198" s="1">
        <v>67.73</v>
      </c>
      <c r="H1198" s="4" t="str">
        <f t="shared" si="74"/>
        <v>No Discount</v>
      </c>
      <c r="I1198" s="4">
        <f>IFERROR((Table2[[#This Row],[Sales]]-(Table2[[#This Row],[Sales]]*H1198)), Table2[[#This Row],[Sales]])</f>
        <v>67.73</v>
      </c>
      <c r="J1198" s="4">
        <f t="shared" si="75"/>
        <v>67.73</v>
      </c>
      <c r="K1198" s="1" t="s">
        <v>10</v>
      </c>
      <c r="L1198" s="1">
        <v>0.94</v>
      </c>
      <c r="M1198" s="10">
        <f t="shared" si="73"/>
        <v>67.73</v>
      </c>
    </row>
    <row r="1199" spans="1:13" x14ac:dyDescent="0.2">
      <c r="A1199" s="1">
        <v>27201</v>
      </c>
      <c r="B1199" s="2">
        <v>41115</v>
      </c>
      <c r="C1199" s="1" t="s">
        <v>9</v>
      </c>
      <c r="D1199" s="1">
        <v>10</v>
      </c>
      <c r="E1199" s="4" t="str">
        <f t="shared" si="72"/>
        <v>Small</v>
      </c>
      <c r="F1199" s="4" t="str">
        <f>VLOOKUP(D1199, lookup!$A$3:$B$12, 2, TRUE)</f>
        <v>Extra Small</v>
      </c>
      <c r="G1199" s="1">
        <v>5056.8900000000003</v>
      </c>
      <c r="H1199" s="4" t="str">
        <f t="shared" si="74"/>
        <v>No Discount</v>
      </c>
      <c r="I1199" s="4">
        <f>IFERROR((Table2[[#This Row],[Sales]]-(Table2[[#This Row],[Sales]]*H1199)), Table2[[#This Row],[Sales]])</f>
        <v>5056.8900000000003</v>
      </c>
      <c r="J1199" s="4">
        <f t="shared" si="75"/>
        <v>5056.8900000000003</v>
      </c>
      <c r="K1199" s="1" t="s">
        <v>13</v>
      </c>
      <c r="L1199" s="1">
        <v>26</v>
      </c>
      <c r="M1199" s="10">
        <f t="shared" si="73"/>
        <v>5056.8900000000003</v>
      </c>
    </row>
    <row r="1200" spans="1:13" x14ac:dyDescent="0.2">
      <c r="A1200" s="1">
        <v>27201</v>
      </c>
      <c r="B1200" s="2">
        <v>41115</v>
      </c>
      <c r="C1200" s="1" t="s">
        <v>9</v>
      </c>
      <c r="D1200" s="1">
        <v>45</v>
      </c>
      <c r="E1200" s="4" t="str">
        <f t="shared" si="72"/>
        <v>Large</v>
      </c>
      <c r="F1200" s="4" t="str">
        <f>VLOOKUP(D1200, lookup!$A$3:$B$12, 2, TRUE)</f>
        <v>XX Large</v>
      </c>
      <c r="G1200" s="1">
        <v>3500.1</v>
      </c>
      <c r="H1200" s="4">
        <f t="shared" si="74"/>
        <v>0.01</v>
      </c>
      <c r="I1200" s="4">
        <f>IFERROR((Table2[[#This Row],[Sales]]-(Table2[[#This Row],[Sales]]*H1200)), Table2[[#This Row],[Sales]])</f>
        <v>3465.0989999999997</v>
      </c>
      <c r="J1200" s="4">
        <f t="shared" si="75"/>
        <v>3410.7999999999997</v>
      </c>
      <c r="K1200" s="1" t="s">
        <v>13</v>
      </c>
      <c r="L1200" s="1">
        <v>89.3</v>
      </c>
      <c r="M1200" s="10">
        <f t="shared" si="73"/>
        <v>3410.7999999999997</v>
      </c>
    </row>
    <row r="1201" spans="1:13" x14ac:dyDescent="0.2">
      <c r="A1201" s="1">
        <v>30727</v>
      </c>
      <c r="B1201" s="2">
        <v>41115</v>
      </c>
      <c r="C1201" s="1" t="s">
        <v>14</v>
      </c>
      <c r="D1201" s="1">
        <v>28</v>
      </c>
      <c r="E1201" s="4" t="str">
        <f t="shared" si="72"/>
        <v>Medium</v>
      </c>
      <c r="F1201" s="4" t="str">
        <f>VLOOKUP(D1201, lookup!$A$3:$B$12, 2, TRUE)</f>
        <v>Medium-Large</v>
      </c>
      <c r="G1201" s="1">
        <v>1166.29</v>
      </c>
      <c r="H1201" s="4" t="str">
        <f t="shared" si="74"/>
        <v>No Discount</v>
      </c>
      <c r="I1201" s="4">
        <f>IFERROR((Table2[[#This Row],[Sales]]-(Table2[[#This Row],[Sales]]*H1201)), Table2[[#This Row],[Sales]])</f>
        <v>1166.29</v>
      </c>
      <c r="J1201" s="4">
        <f t="shared" si="75"/>
        <v>1166.29</v>
      </c>
      <c r="K1201" s="1" t="s">
        <v>8</v>
      </c>
      <c r="L1201" s="1">
        <v>4.5</v>
      </c>
      <c r="M1201" s="10">
        <f t="shared" si="73"/>
        <v>1166.29</v>
      </c>
    </row>
    <row r="1202" spans="1:13" x14ac:dyDescent="0.2">
      <c r="A1202" s="1">
        <v>5254</v>
      </c>
      <c r="B1202" s="2">
        <v>41115</v>
      </c>
      <c r="C1202" s="1" t="s">
        <v>11</v>
      </c>
      <c r="D1202" s="1">
        <v>31</v>
      </c>
      <c r="E1202" s="4" t="str">
        <f t="shared" si="72"/>
        <v>Large</v>
      </c>
      <c r="F1202" s="4" t="str">
        <f>VLOOKUP(D1202, lookup!$A$3:$B$12, 2, TRUE)</f>
        <v>Large</v>
      </c>
      <c r="G1202" s="1">
        <v>1735.3515</v>
      </c>
      <c r="H1202" s="4">
        <f t="shared" si="74"/>
        <v>0.01</v>
      </c>
      <c r="I1202" s="4">
        <f>IFERROR((Table2[[#This Row],[Sales]]-(Table2[[#This Row],[Sales]]*H1202)), Table2[[#This Row],[Sales]])</f>
        <v>1717.997985</v>
      </c>
      <c r="J1202" s="4">
        <f t="shared" si="75"/>
        <v>1735.3515</v>
      </c>
      <c r="K1202" s="1" t="s">
        <v>10</v>
      </c>
      <c r="L1202" s="1">
        <v>8.99</v>
      </c>
      <c r="M1202" s="10">
        <f t="shared" si="73"/>
        <v>1735.3515</v>
      </c>
    </row>
    <row r="1203" spans="1:13" x14ac:dyDescent="0.2">
      <c r="A1203" s="1">
        <v>23174</v>
      </c>
      <c r="B1203" s="2">
        <v>41116</v>
      </c>
      <c r="C1203" s="1" t="s">
        <v>7</v>
      </c>
      <c r="D1203" s="1">
        <v>8</v>
      </c>
      <c r="E1203" s="4" t="str">
        <f t="shared" si="72"/>
        <v>Small</v>
      </c>
      <c r="F1203" s="4" t="str">
        <f>VLOOKUP(D1203, lookup!$A$3:$B$12, 2, TRUE)</f>
        <v>Extra Small</v>
      </c>
      <c r="G1203" s="1">
        <v>138.24</v>
      </c>
      <c r="H1203" s="4" t="str">
        <f t="shared" si="74"/>
        <v>No Discount</v>
      </c>
      <c r="I1203" s="4">
        <f>IFERROR((Table2[[#This Row],[Sales]]-(Table2[[#This Row],[Sales]]*H1203)), Table2[[#This Row],[Sales]])</f>
        <v>138.24</v>
      </c>
      <c r="J1203" s="4">
        <f t="shared" si="75"/>
        <v>138.24</v>
      </c>
      <c r="K1203" s="1" t="s">
        <v>10</v>
      </c>
      <c r="L1203" s="1">
        <v>7.04</v>
      </c>
      <c r="M1203" s="10">
        <f t="shared" si="73"/>
        <v>138.24</v>
      </c>
    </row>
    <row r="1204" spans="1:13" x14ac:dyDescent="0.2">
      <c r="A1204" s="1">
        <v>32903</v>
      </c>
      <c r="B1204" s="2">
        <v>41116</v>
      </c>
      <c r="C1204" s="1" t="s">
        <v>7</v>
      </c>
      <c r="D1204" s="1">
        <v>31</v>
      </c>
      <c r="E1204" s="4" t="str">
        <f t="shared" si="72"/>
        <v>Large</v>
      </c>
      <c r="F1204" s="4" t="str">
        <f>VLOOKUP(D1204, lookup!$A$3:$B$12, 2, TRUE)</f>
        <v>Large</v>
      </c>
      <c r="G1204" s="1">
        <v>454.58</v>
      </c>
      <c r="H1204" s="4">
        <f t="shared" si="74"/>
        <v>0.01</v>
      </c>
      <c r="I1204" s="4">
        <f>IFERROR((Table2[[#This Row],[Sales]]-(Table2[[#This Row],[Sales]]*H1204)), Table2[[#This Row],[Sales]])</f>
        <v>450.0342</v>
      </c>
      <c r="J1204" s="4">
        <f t="shared" si="75"/>
        <v>454.58</v>
      </c>
      <c r="K1204" s="1" t="s">
        <v>10</v>
      </c>
      <c r="L1204" s="1">
        <v>8.7799999999999994</v>
      </c>
      <c r="M1204" s="10">
        <f t="shared" si="73"/>
        <v>454.58</v>
      </c>
    </row>
    <row r="1205" spans="1:13" x14ac:dyDescent="0.2">
      <c r="A1205" s="1">
        <v>23174</v>
      </c>
      <c r="B1205" s="2">
        <v>41116</v>
      </c>
      <c r="C1205" s="1" t="s">
        <v>7</v>
      </c>
      <c r="D1205" s="1">
        <v>16</v>
      </c>
      <c r="E1205" s="4" t="str">
        <f t="shared" si="72"/>
        <v>Medium</v>
      </c>
      <c r="F1205" s="4" t="str">
        <f>VLOOKUP(D1205, lookup!$A$3:$B$12, 2, TRUE)</f>
        <v>Small-Medium</v>
      </c>
      <c r="G1205" s="1">
        <v>3549.9</v>
      </c>
      <c r="H1205" s="4" t="str">
        <f t="shared" si="74"/>
        <v>No Discount</v>
      </c>
      <c r="I1205" s="4">
        <f>IFERROR((Table2[[#This Row],[Sales]]-(Table2[[#This Row],[Sales]]*H1205)), Table2[[#This Row],[Sales]])</f>
        <v>3549.9</v>
      </c>
      <c r="J1205" s="4">
        <f t="shared" si="75"/>
        <v>3549.9</v>
      </c>
      <c r="K1205" s="1" t="s">
        <v>13</v>
      </c>
      <c r="L1205" s="1">
        <v>64.2</v>
      </c>
      <c r="M1205" s="10">
        <f t="shared" si="73"/>
        <v>3549.9</v>
      </c>
    </row>
    <row r="1206" spans="1:13" x14ac:dyDescent="0.2">
      <c r="A1206" s="1">
        <v>37831</v>
      </c>
      <c r="B1206" s="2">
        <v>41116</v>
      </c>
      <c r="C1206" s="1" t="s">
        <v>11</v>
      </c>
      <c r="D1206" s="1">
        <v>30</v>
      </c>
      <c r="E1206" s="4" t="str">
        <f t="shared" si="72"/>
        <v>Large</v>
      </c>
      <c r="F1206" s="4" t="str">
        <f>VLOOKUP(D1206, lookup!$A$3:$B$12, 2, TRUE)</f>
        <v>Medium-Large</v>
      </c>
      <c r="G1206" s="1">
        <v>453.87</v>
      </c>
      <c r="H1206" s="4" t="str">
        <f t="shared" si="74"/>
        <v>No Discount</v>
      </c>
      <c r="I1206" s="4">
        <f>IFERROR((Table2[[#This Row],[Sales]]-(Table2[[#This Row],[Sales]]*H1206)), Table2[[#This Row],[Sales]])</f>
        <v>453.87</v>
      </c>
      <c r="J1206" s="4">
        <f t="shared" si="75"/>
        <v>453.87</v>
      </c>
      <c r="K1206" s="1" t="s">
        <v>10</v>
      </c>
      <c r="L1206" s="1">
        <v>4</v>
      </c>
      <c r="M1206" s="10">
        <f t="shared" si="73"/>
        <v>453.87</v>
      </c>
    </row>
    <row r="1207" spans="1:13" x14ac:dyDescent="0.2">
      <c r="A1207" s="1">
        <v>11684</v>
      </c>
      <c r="B1207" s="2">
        <v>41117</v>
      </c>
      <c r="C1207" s="1" t="s">
        <v>9</v>
      </c>
      <c r="D1207" s="1">
        <v>8</v>
      </c>
      <c r="E1207" s="4" t="str">
        <f t="shared" si="72"/>
        <v>Small</v>
      </c>
      <c r="F1207" s="4" t="str">
        <f>VLOOKUP(D1207, lookup!$A$3:$B$12, 2, TRUE)</f>
        <v>Extra Small</v>
      </c>
      <c r="G1207" s="1">
        <v>1173.5</v>
      </c>
      <c r="H1207" s="4" t="str">
        <f t="shared" si="74"/>
        <v>No Discount</v>
      </c>
      <c r="I1207" s="4">
        <f>IFERROR((Table2[[#This Row],[Sales]]-(Table2[[#This Row],[Sales]]*H1207)), Table2[[#This Row],[Sales]])</f>
        <v>1173.5</v>
      </c>
      <c r="J1207" s="4">
        <f t="shared" si="75"/>
        <v>1173.5</v>
      </c>
      <c r="K1207" s="1" t="s">
        <v>10</v>
      </c>
      <c r="L1207" s="1">
        <v>24.49</v>
      </c>
      <c r="M1207" s="10">
        <f t="shared" si="73"/>
        <v>1173.5</v>
      </c>
    </row>
    <row r="1208" spans="1:13" x14ac:dyDescent="0.2">
      <c r="A1208" s="1">
        <v>42982</v>
      </c>
      <c r="B1208" s="2">
        <v>41117</v>
      </c>
      <c r="C1208" s="1" t="s">
        <v>7</v>
      </c>
      <c r="D1208" s="1">
        <v>42</v>
      </c>
      <c r="E1208" s="4" t="str">
        <f t="shared" si="72"/>
        <v>Large</v>
      </c>
      <c r="F1208" s="4" t="str">
        <f>VLOOKUP(D1208, lookup!$A$3:$B$12, 2, TRUE)</f>
        <v>XX Large</v>
      </c>
      <c r="G1208" s="1">
        <v>1587.59</v>
      </c>
      <c r="H1208" s="4">
        <f t="shared" si="74"/>
        <v>0.01</v>
      </c>
      <c r="I1208" s="4">
        <f>IFERROR((Table2[[#This Row],[Sales]]-(Table2[[#This Row],[Sales]]*H1208)), Table2[[#This Row],[Sales]])</f>
        <v>1571.7140999999999</v>
      </c>
      <c r="J1208" s="4">
        <f t="shared" si="75"/>
        <v>1584.55</v>
      </c>
      <c r="K1208" s="1" t="s">
        <v>10</v>
      </c>
      <c r="L1208" s="1">
        <v>3.04</v>
      </c>
      <c r="M1208" s="10">
        <f t="shared" si="73"/>
        <v>1587.59</v>
      </c>
    </row>
    <row r="1209" spans="1:13" x14ac:dyDescent="0.2">
      <c r="A1209" s="1">
        <v>23812</v>
      </c>
      <c r="B1209" s="2">
        <v>41117</v>
      </c>
      <c r="C1209" s="1" t="s">
        <v>12</v>
      </c>
      <c r="D1209" s="1">
        <v>32</v>
      </c>
      <c r="E1209" s="4" t="str">
        <f t="shared" si="72"/>
        <v>Large</v>
      </c>
      <c r="F1209" s="4" t="str">
        <f>VLOOKUP(D1209, lookup!$A$3:$B$12, 2, TRUE)</f>
        <v>Large</v>
      </c>
      <c r="G1209" s="1">
        <v>5845.82</v>
      </c>
      <c r="H1209" s="4">
        <f t="shared" si="74"/>
        <v>0.01</v>
      </c>
      <c r="I1209" s="4">
        <f>IFERROR((Table2[[#This Row],[Sales]]-(Table2[[#This Row],[Sales]]*H1209)), Table2[[#This Row],[Sales]])</f>
        <v>5787.3617999999997</v>
      </c>
      <c r="J1209" s="4">
        <f t="shared" si="75"/>
        <v>5845.82</v>
      </c>
      <c r="K1209" s="1" t="s">
        <v>13</v>
      </c>
      <c r="L1209" s="1">
        <v>15.59</v>
      </c>
      <c r="M1209" s="10">
        <f t="shared" si="73"/>
        <v>5845.82</v>
      </c>
    </row>
    <row r="1210" spans="1:13" x14ac:dyDescent="0.2">
      <c r="A1210" s="1">
        <v>42982</v>
      </c>
      <c r="B1210" s="2">
        <v>41117</v>
      </c>
      <c r="C1210" s="1" t="s">
        <v>7</v>
      </c>
      <c r="D1210" s="1">
        <v>12</v>
      </c>
      <c r="E1210" s="4" t="str">
        <f t="shared" si="72"/>
        <v>Small</v>
      </c>
      <c r="F1210" s="4" t="str">
        <f>VLOOKUP(D1210, lookup!$A$3:$B$12, 2, TRUE)</f>
        <v>Small</v>
      </c>
      <c r="G1210" s="1">
        <v>1318.34</v>
      </c>
      <c r="H1210" s="4" t="str">
        <f t="shared" si="74"/>
        <v>No Discount</v>
      </c>
      <c r="I1210" s="4">
        <f>IFERROR((Table2[[#This Row],[Sales]]-(Table2[[#This Row],[Sales]]*H1210)), Table2[[#This Row],[Sales]])</f>
        <v>1318.34</v>
      </c>
      <c r="J1210" s="4">
        <f t="shared" si="75"/>
        <v>1318.34</v>
      </c>
      <c r="K1210" s="1" t="s">
        <v>8</v>
      </c>
      <c r="L1210" s="1">
        <v>24.49</v>
      </c>
      <c r="M1210" s="10">
        <f t="shared" si="73"/>
        <v>1318.34</v>
      </c>
    </row>
    <row r="1211" spans="1:13" x14ac:dyDescent="0.2">
      <c r="A1211" s="1">
        <v>16161</v>
      </c>
      <c r="B1211" s="2">
        <v>41118</v>
      </c>
      <c r="C1211" s="1" t="s">
        <v>14</v>
      </c>
      <c r="D1211" s="1">
        <v>49</v>
      </c>
      <c r="E1211" s="4" t="str">
        <f t="shared" si="72"/>
        <v>Large</v>
      </c>
      <c r="F1211" s="4" t="str">
        <f>VLOOKUP(D1211, lookup!$A$3:$B$12, 2, TRUE)</f>
        <v>XXX Large</v>
      </c>
      <c r="G1211" s="1">
        <v>2692.6895</v>
      </c>
      <c r="H1211" s="4">
        <f t="shared" si="74"/>
        <v>0.01</v>
      </c>
      <c r="I1211" s="4">
        <f>IFERROR((Table2[[#This Row],[Sales]]-(Table2[[#This Row],[Sales]]*H1211)), Table2[[#This Row],[Sales]])</f>
        <v>2665.7626049999999</v>
      </c>
      <c r="J1211" s="4">
        <f t="shared" si="75"/>
        <v>2688.4895000000001</v>
      </c>
      <c r="K1211" s="1" t="s">
        <v>10</v>
      </c>
      <c r="L1211" s="1">
        <v>4.2</v>
      </c>
      <c r="M1211" s="10">
        <f t="shared" si="73"/>
        <v>2692.6895</v>
      </c>
    </row>
    <row r="1212" spans="1:13" x14ac:dyDescent="0.2">
      <c r="A1212" s="1">
        <v>49153</v>
      </c>
      <c r="B1212" s="2">
        <v>41118</v>
      </c>
      <c r="C1212" s="1" t="s">
        <v>14</v>
      </c>
      <c r="D1212" s="1">
        <v>31</v>
      </c>
      <c r="E1212" s="4" t="str">
        <f t="shared" si="72"/>
        <v>Large</v>
      </c>
      <c r="F1212" s="4" t="str">
        <f>VLOOKUP(D1212, lookup!$A$3:$B$12, 2, TRUE)</f>
        <v>Large</v>
      </c>
      <c r="G1212" s="1">
        <v>2245.7800000000002</v>
      </c>
      <c r="H1212" s="4">
        <f t="shared" si="74"/>
        <v>0.01</v>
      </c>
      <c r="I1212" s="4">
        <f>IFERROR((Table2[[#This Row],[Sales]]-(Table2[[#This Row],[Sales]]*H1212)), Table2[[#This Row],[Sales]])</f>
        <v>2223.3222000000001</v>
      </c>
      <c r="J1212" s="4">
        <f t="shared" si="75"/>
        <v>2245.7800000000002</v>
      </c>
      <c r="K1212" s="1" t="s">
        <v>13</v>
      </c>
      <c r="L1212" s="1">
        <v>30</v>
      </c>
      <c r="M1212" s="10">
        <f t="shared" si="73"/>
        <v>2245.7800000000002</v>
      </c>
    </row>
    <row r="1213" spans="1:13" x14ac:dyDescent="0.2">
      <c r="A1213" s="1">
        <v>16161</v>
      </c>
      <c r="B1213" s="2">
        <v>41118</v>
      </c>
      <c r="C1213" s="1" t="s">
        <v>14</v>
      </c>
      <c r="D1213" s="1">
        <v>38</v>
      </c>
      <c r="E1213" s="4" t="str">
        <f t="shared" si="72"/>
        <v>Large</v>
      </c>
      <c r="F1213" s="4" t="str">
        <f>VLOOKUP(D1213, lookup!$A$3:$B$12, 2, TRUE)</f>
        <v>Extra Large</v>
      </c>
      <c r="G1213" s="1">
        <v>151.19</v>
      </c>
      <c r="H1213" s="4">
        <f t="shared" si="74"/>
        <v>0.01</v>
      </c>
      <c r="I1213" s="4">
        <f>IFERROR((Table2[[#This Row],[Sales]]-(Table2[[#This Row],[Sales]]*H1213)), Table2[[#This Row],[Sales]])</f>
        <v>149.6781</v>
      </c>
      <c r="J1213" s="4">
        <f t="shared" si="75"/>
        <v>150.47999999999999</v>
      </c>
      <c r="K1213" s="1" t="s">
        <v>10</v>
      </c>
      <c r="L1213" s="1">
        <v>0.71</v>
      </c>
      <c r="M1213" s="10">
        <f t="shared" si="73"/>
        <v>151.19</v>
      </c>
    </row>
    <row r="1214" spans="1:13" x14ac:dyDescent="0.2">
      <c r="A1214" s="1">
        <v>11782</v>
      </c>
      <c r="B1214" s="2">
        <v>41118</v>
      </c>
      <c r="C1214" s="1" t="s">
        <v>7</v>
      </c>
      <c r="D1214" s="1">
        <v>27</v>
      </c>
      <c r="E1214" s="4" t="str">
        <f t="shared" si="72"/>
        <v>Medium</v>
      </c>
      <c r="F1214" s="4" t="str">
        <f>VLOOKUP(D1214, lookup!$A$3:$B$12, 2, TRUE)</f>
        <v>Medium-Large</v>
      </c>
      <c r="G1214" s="1">
        <v>1541.7809999999999</v>
      </c>
      <c r="H1214" s="4" t="str">
        <f t="shared" si="74"/>
        <v>No Discount</v>
      </c>
      <c r="I1214" s="4">
        <f>IFERROR((Table2[[#This Row],[Sales]]-(Table2[[#This Row],[Sales]]*H1214)), Table2[[#This Row],[Sales]])</f>
        <v>1541.7809999999999</v>
      </c>
      <c r="J1214" s="4">
        <f t="shared" si="75"/>
        <v>1541.7809999999999</v>
      </c>
      <c r="K1214" s="1" t="s">
        <v>10</v>
      </c>
      <c r="L1214" s="1">
        <v>13.99</v>
      </c>
      <c r="M1214" s="10">
        <f t="shared" si="73"/>
        <v>1541.7809999999999</v>
      </c>
    </row>
    <row r="1215" spans="1:13" x14ac:dyDescent="0.2">
      <c r="A1215" s="1">
        <v>55813</v>
      </c>
      <c r="B1215" s="2">
        <v>41118</v>
      </c>
      <c r="C1215" s="1" t="s">
        <v>7</v>
      </c>
      <c r="D1215" s="1">
        <v>39</v>
      </c>
      <c r="E1215" s="4" t="str">
        <f t="shared" si="72"/>
        <v>Large</v>
      </c>
      <c r="F1215" s="4" t="str">
        <f>VLOOKUP(D1215, lookup!$A$3:$B$12, 2, TRUE)</f>
        <v>Extra Large</v>
      </c>
      <c r="G1215" s="1">
        <v>2650.77</v>
      </c>
      <c r="H1215" s="4">
        <f t="shared" si="74"/>
        <v>0.01</v>
      </c>
      <c r="I1215" s="4">
        <f>IFERROR((Table2[[#This Row],[Sales]]-(Table2[[#This Row],[Sales]]*H1215)), Table2[[#This Row],[Sales]])</f>
        <v>2624.2622999999999</v>
      </c>
      <c r="J1215" s="4">
        <f t="shared" si="75"/>
        <v>2613.19</v>
      </c>
      <c r="K1215" s="1" t="s">
        <v>10</v>
      </c>
      <c r="L1215" s="1">
        <v>37.58</v>
      </c>
      <c r="M1215" s="10">
        <f t="shared" si="73"/>
        <v>2650.77</v>
      </c>
    </row>
    <row r="1216" spans="1:13" x14ac:dyDescent="0.2">
      <c r="A1216" s="1">
        <v>11782</v>
      </c>
      <c r="B1216" s="2">
        <v>41118</v>
      </c>
      <c r="C1216" s="1" t="s">
        <v>7</v>
      </c>
      <c r="D1216" s="1">
        <v>46</v>
      </c>
      <c r="E1216" s="4" t="str">
        <f t="shared" si="72"/>
        <v>Large</v>
      </c>
      <c r="F1216" s="4" t="str">
        <f>VLOOKUP(D1216, lookup!$A$3:$B$12, 2, TRUE)</f>
        <v>XXX Large</v>
      </c>
      <c r="G1216" s="1">
        <v>247.21</v>
      </c>
      <c r="H1216" s="4">
        <f t="shared" si="74"/>
        <v>0.01</v>
      </c>
      <c r="I1216" s="4">
        <f>IFERROR((Table2[[#This Row],[Sales]]-(Table2[[#This Row],[Sales]]*H1216)), Table2[[#This Row],[Sales]])</f>
        <v>244.7379</v>
      </c>
      <c r="J1216" s="4">
        <f t="shared" si="75"/>
        <v>242.46</v>
      </c>
      <c r="K1216" s="1" t="s">
        <v>10</v>
      </c>
      <c r="L1216" s="1">
        <v>4.75</v>
      </c>
      <c r="M1216" s="10">
        <f t="shared" si="73"/>
        <v>247.21</v>
      </c>
    </row>
    <row r="1217" spans="1:13" x14ac:dyDescent="0.2">
      <c r="A1217" s="1">
        <v>44423</v>
      </c>
      <c r="B1217" s="2">
        <v>41119</v>
      </c>
      <c r="C1217" s="1" t="s">
        <v>12</v>
      </c>
      <c r="D1217" s="1">
        <v>39</v>
      </c>
      <c r="E1217" s="4" t="str">
        <f t="shared" si="72"/>
        <v>Large</v>
      </c>
      <c r="F1217" s="4" t="str">
        <f>VLOOKUP(D1217, lookup!$A$3:$B$12, 2, TRUE)</f>
        <v>Extra Large</v>
      </c>
      <c r="G1217" s="1">
        <v>248.64</v>
      </c>
      <c r="H1217" s="4">
        <f t="shared" si="74"/>
        <v>0.01</v>
      </c>
      <c r="I1217" s="4">
        <f>IFERROR((Table2[[#This Row],[Sales]]-(Table2[[#This Row],[Sales]]*H1217)), Table2[[#This Row],[Sales]])</f>
        <v>246.15359999999998</v>
      </c>
      <c r="J1217" s="4">
        <f t="shared" si="75"/>
        <v>243.35</v>
      </c>
      <c r="K1217" s="1" t="s">
        <v>10</v>
      </c>
      <c r="L1217" s="1">
        <v>5.29</v>
      </c>
      <c r="M1217" s="10">
        <f t="shared" si="73"/>
        <v>248.64</v>
      </c>
    </row>
    <row r="1218" spans="1:13" x14ac:dyDescent="0.2">
      <c r="A1218" s="1">
        <v>36864</v>
      </c>
      <c r="B1218" s="2">
        <v>41119</v>
      </c>
      <c r="C1218" s="1" t="s">
        <v>7</v>
      </c>
      <c r="D1218" s="1">
        <v>9</v>
      </c>
      <c r="E1218" s="4" t="str">
        <f t="shared" ref="E1218:E1281" si="76">IF(D1218&gt;=30, "Large", IF(D1218&lt;=15, "Small","Medium"))</f>
        <v>Small</v>
      </c>
      <c r="F1218" s="4" t="str">
        <f>VLOOKUP(D1218, lookup!$A$3:$B$12, 2, TRUE)</f>
        <v>Extra Small</v>
      </c>
      <c r="G1218" s="1">
        <v>55.49</v>
      </c>
      <c r="H1218" s="4" t="str">
        <f t="shared" si="74"/>
        <v>No Discount</v>
      </c>
      <c r="I1218" s="4">
        <f>IFERROR((Table2[[#This Row],[Sales]]-(Table2[[#This Row],[Sales]]*H1218)), Table2[[#This Row],[Sales]])</f>
        <v>55.49</v>
      </c>
      <c r="J1218" s="4">
        <f t="shared" si="75"/>
        <v>55.49</v>
      </c>
      <c r="K1218" s="1" t="s">
        <v>10</v>
      </c>
      <c r="L1218" s="1">
        <v>0.91</v>
      </c>
      <c r="M1218" s="10">
        <f t="shared" ref="M1218:M1281" si="77">IF(K1218="Delivery Truck", J1218, G1218)</f>
        <v>55.49</v>
      </c>
    </row>
    <row r="1219" spans="1:13" x14ac:dyDescent="0.2">
      <c r="A1219" s="1">
        <v>59234</v>
      </c>
      <c r="B1219" s="2">
        <v>41119</v>
      </c>
      <c r="C1219" s="1" t="s">
        <v>7</v>
      </c>
      <c r="D1219" s="1">
        <v>16</v>
      </c>
      <c r="E1219" s="4" t="str">
        <f t="shared" si="76"/>
        <v>Medium</v>
      </c>
      <c r="F1219" s="4" t="str">
        <f>VLOOKUP(D1219, lookup!$A$3:$B$12, 2, TRUE)</f>
        <v>Small-Medium</v>
      </c>
      <c r="G1219" s="1">
        <v>797.24</v>
      </c>
      <c r="H1219" s="4" t="str">
        <f t="shared" ref="H1219:H1282" si="78">IF(OR(F1219="Large",F1219="Extra Large",F1219="XX Large",F1219="XXX Large"), 0.01, "No Discount")</f>
        <v>No Discount</v>
      </c>
      <c r="I1219" s="4">
        <f>IFERROR((Table2[[#This Row],[Sales]]-(Table2[[#This Row],[Sales]]*H1219)), Table2[[#This Row],[Sales]])</f>
        <v>797.24</v>
      </c>
      <c r="J1219" s="4">
        <f t="shared" ref="J1219:J1282" si="79">IF(OR(F1219="XX Large", F1219="XXX Large", F1219="Extra Large"), G1219-L1219, G1219)</f>
        <v>797.24</v>
      </c>
      <c r="K1219" s="1" t="s">
        <v>13</v>
      </c>
      <c r="L1219" s="1">
        <v>14.19</v>
      </c>
      <c r="M1219" s="10">
        <f t="shared" si="77"/>
        <v>797.24</v>
      </c>
    </row>
    <row r="1220" spans="1:13" x14ac:dyDescent="0.2">
      <c r="A1220" s="1">
        <v>26310</v>
      </c>
      <c r="B1220" s="2">
        <v>41119</v>
      </c>
      <c r="C1220" s="1" t="s">
        <v>11</v>
      </c>
      <c r="D1220" s="1">
        <v>5</v>
      </c>
      <c r="E1220" s="4" t="str">
        <f t="shared" si="76"/>
        <v>Small</v>
      </c>
      <c r="F1220" s="4" t="str">
        <f>VLOOKUP(D1220, lookup!$A$3:$B$12, 2, TRUE)</f>
        <v>Mini</v>
      </c>
      <c r="G1220" s="1">
        <v>77.41</v>
      </c>
      <c r="H1220" s="4" t="str">
        <f t="shared" si="78"/>
        <v>No Discount</v>
      </c>
      <c r="I1220" s="4">
        <f>IFERROR((Table2[[#This Row],[Sales]]-(Table2[[#This Row],[Sales]]*H1220)), Table2[[#This Row],[Sales]])</f>
        <v>77.41</v>
      </c>
      <c r="J1220" s="4">
        <f t="shared" si="79"/>
        <v>77.41</v>
      </c>
      <c r="K1220" s="1" t="s">
        <v>10</v>
      </c>
      <c r="L1220" s="1">
        <v>1.39</v>
      </c>
      <c r="M1220" s="10">
        <f t="shared" si="77"/>
        <v>77.41</v>
      </c>
    </row>
    <row r="1221" spans="1:13" x14ac:dyDescent="0.2">
      <c r="A1221" s="1">
        <v>5699</v>
      </c>
      <c r="B1221" s="2">
        <v>41119</v>
      </c>
      <c r="C1221" s="1" t="s">
        <v>7</v>
      </c>
      <c r="D1221" s="1">
        <v>41</v>
      </c>
      <c r="E1221" s="4" t="str">
        <f t="shared" si="76"/>
        <v>Large</v>
      </c>
      <c r="F1221" s="4" t="str">
        <f>VLOOKUP(D1221, lookup!$A$3:$B$12, 2, TRUE)</f>
        <v>XX Large</v>
      </c>
      <c r="G1221" s="1">
        <v>573.89</v>
      </c>
      <c r="H1221" s="4">
        <f t="shared" si="78"/>
        <v>0.01</v>
      </c>
      <c r="I1221" s="4">
        <f>IFERROR((Table2[[#This Row],[Sales]]-(Table2[[#This Row],[Sales]]*H1221)), Table2[[#This Row],[Sales]])</f>
        <v>568.15110000000004</v>
      </c>
      <c r="J1221" s="4">
        <f t="shared" si="79"/>
        <v>566.19999999999993</v>
      </c>
      <c r="K1221" s="1" t="s">
        <v>8</v>
      </c>
      <c r="L1221" s="1">
        <v>7.69</v>
      </c>
      <c r="M1221" s="10">
        <f t="shared" si="77"/>
        <v>573.89</v>
      </c>
    </row>
    <row r="1222" spans="1:13" x14ac:dyDescent="0.2">
      <c r="A1222" s="1">
        <v>40901</v>
      </c>
      <c r="B1222" s="2">
        <v>41119</v>
      </c>
      <c r="C1222" s="1" t="s">
        <v>14</v>
      </c>
      <c r="D1222" s="1">
        <v>22</v>
      </c>
      <c r="E1222" s="4" t="str">
        <f t="shared" si="76"/>
        <v>Medium</v>
      </c>
      <c r="F1222" s="4" t="str">
        <f>VLOOKUP(D1222, lookup!$A$3:$B$12, 2, TRUE)</f>
        <v>Medium</v>
      </c>
      <c r="G1222" s="1">
        <v>3100.1115</v>
      </c>
      <c r="H1222" s="4" t="str">
        <f t="shared" si="78"/>
        <v>No Discount</v>
      </c>
      <c r="I1222" s="4">
        <f>IFERROR((Table2[[#This Row],[Sales]]-(Table2[[#This Row],[Sales]]*H1222)), Table2[[#This Row],[Sales]])</f>
        <v>3100.1115</v>
      </c>
      <c r="J1222" s="4">
        <f t="shared" si="79"/>
        <v>3100.1115</v>
      </c>
      <c r="K1222" s="1" t="s">
        <v>8</v>
      </c>
      <c r="L1222" s="1">
        <v>8.08</v>
      </c>
      <c r="M1222" s="10">
        <f t="shared" si="77"/>
        <v>3100.1115</v>
      </c>
    </row>
    <row r="1223" spans="1:13" x14ac:dyDescent="0.2">
      <c r="A1223" s="1">
        <v>59234</v>
      </c>
      <c r="B1223" s="2">
        <v>41119</v>
      </c>
      <c r="C1223" s="1" t="s">
        <v>7</v>
      </c>
      <c r="D1223" s="1">
        <v>32</v>
      </c>
      <c r="E1223" s="4" t="str">
        <f t="shared" si="76"/>
        <v>Large</v>
      </c>
      <c r="F1223" s="4" t="str">
        <f>VLOOKUP(D1223, lookup!$A$3:$B$12, 2, TRUE)</f>
        <v>Large</v>
      </c>
      <c r="G1223" s="1">
        <v>5686.25</v>
      </c>
      <c r="H1223" s="4">
        <f t="shared" si="78"/>
        <v>0.01</v>
      </c>
      <c r="I1223" s="4">
        <f>IFERROR((Table2[[#This Row],[Sales]]-(Table2[[#This Row],[Sales]]*H1223)), Table2[[#This Row],[Sales]])</f>
        <v>5629.3874999999998</v>
      </c>
      <c r="J1223" s="4">
        <f t="shared" si="79"/>
        <v>5686.25</v>
      </c>
      <c r="K1223" s="1" t="s">
        <v>10</v>
      </c>
      <c r="L1223" s="1">
        <v>0.99</v>
      </c>
      <c r="M1223" s="10">
        <f t="shared" si="77"/>
        <v>5686.25</v>
      </c>
    </row>
    <row r="1224" spans="1:13" x14ac:dyDescent="0.2">
      <c r="A1224" s="1">
        <v>26310</v>
      </c>
      <c r="B1224" s="2">
        <v>41119</v>
      </c>
      <c r="C1224" s="1" t="s">
        <v>11</v>
      </c>
      <c r="D1224" s="1">
        <v>19</v>
      </c>
      <c r="E1224" s="4" t="str">
        <f t="shared" si="76"/>
        <v>Medium</v>
      </c>
      <c r="F1224" s="4" t="str">
        <f>VLOOKUP(D1224, lookup!$A$3:$B$12, 2, TRUE)</f>
        <v>Small-Medium</v>
      </c>
      <c r="G1224" s="1">
        <v>112.67</v>
      </c>
      <c r="H1224" s="4" t="str">
        <f t="shared" si="78"/>
        <v>No Discount</v>
      </c>
      <c r="I1224" s="4">
        <f>IFERROR((Table2[[#This Row],[Sales]]-(Table2[[#This Row],[Sales]]*H1224)), Table2[[#This Row],[Sales]])</f>
        <v>112.67</v>
      </c>
      <c r="J1224" s="4">
        <f t="shared" si="79"/>
        <v>112.67</v>
      </c>
      <c r="K1224" s="1" t="s">
        <v>10</v>
      </c>
      <c r="L1224" s="1">
        <v>5.14</v>
      </c>
      <c r="M1224" s="10">
        <f t="shared" si="77"/>
        <v>112.67</v>
      </c>
    </row>
    <row r="1225" spans="1:13" x14ac:dyDescent="0.2">
      <c r="A1225" s="1">
        <v>52678</v>
      </c>
      <c r="B1225" s="2">
        <v>41119</v>
      </c>
      <c r="C1225" s="1" t="s">
        <v>9</v>
      </c>
      <c r="D1225" s="1">
        <v>3</v>
      </c>
      <c r="E1225" s="4" t="str">
        <f t="shared" si="76"/>
        <v>Small</v>
      </c>
      <c r="F1225" s="4" t="str">
        <f>VLOOKUP(D1225, lookup!$A$3:$B$12, 2, TRUE)</f>
        <v>Mini</v>
      </c>
      <c r="G1225" s="1">
        <v>112.79</v>
      </c>
      <c r="H1225" s="4" t="str">
        <f t="shared" si="78"/>
        <v>No Discount</v>
      </c>
      <c r="I1225" s="4">
        <f>IFERROR((Table2[[#This Row],[Sales]]-(Table2[[#This Row],[Sales]]*H1225)), Table2[[#This Row],[Sales]])</f>
        <v>112.79</v>
      </c>
      <c r="J1225" s="4">
        <f t="shared" si="79"/>
        <v>112.79</v>
      </c>
      <c r="K1225" s="1" t="s">
        <v>13</v>
      </c>
      <c r="L1225" s="1">
        <v>53.03</v>
      </c>
      <c r="M1225" s="10">
        <f t="shared" si="77"/>
        <v>112.79</v>
      </c>
    </row>
    <row r="1226" spans="1:13" x14ac:dyDescent="0.2">
      <c r="A1226" s="1">
        <v>5699</v>
      </c>
      <c r="B1226" s="2">
        <v>41119</v>
      </c>
      <c r="C1226" s="1" t="s">
        <v>7</v>
      </c>
      <c r="D1226" s="1">
        <v>2</v>
      </c>
      <c r="E1226" s="4" t="str">
        <f t="shared" si="76"/>
        <v>Small</v>
      </c>
      <c r="F1226" s="4" t="str">
        <f>VLOOKUP(D1226, lookup!$A$3:$B$12, 2, TRUE)</f>
        <v>Mini</v>
      </c>
      <c r="G1226" s="1">
        <v>9.25</v>
      </c>
      <c r="H1226" s="4" t="str">
        <f t="shared" si="78"/>
        <v>No Discount</v>
      </c>
      <c r="I1226" s="4">
        <f>IFERROR((Table2[[#This Row],[Sales]]-(Table2[[#This Row],[Sales]]*H1226)), Table2[[#This Row],[Sales]])</f>
        <v>9.25</v>
      </c>
      <c r="J1226" s="4">
        <f t="shared" si="79"/>
        <v>9.25</v>
      </c>
      <c r="K1226" s="1" t="s">
        <v>10</v>
      </c>
      <c r="L1226" s="1">
        <v>0.99</v>
      </c>
      <c r="M1226" s="10">
        <f t="shared" si="77"/>
        <v>9.25</v>
      </c>
    </row>
    <row r="1227" spans="1:13" x14ac:dyDescent="0.2">
      <c r="A1227" s="1">
        <v>20932</v>
      </c>
      <c r="B1227" s="2">
        <v>41119</v>
      </c>
      <c r="C1227" s="1" t="s">
        <v>9</v>
      </c>
      <c r="D1227" s="1">
        <v>38</v>
      </c>
      <c r="E1227" s="4" t="str">
        <f t="shared" si="76"/>
        <v>Large</v>
      </c>
      <c r="F1227" s="4" t="str">
        <f>VLOOKUP(D1227, lookup!$A$3:$B$12, 2, TRUE)</f>
        <v>Extra Large</v>
      </c>
      <c r="G1227" s="1">
        <v>123.26</v>
      </c>
      <c r="H1227" s="4">
        <f t="shared" si="78"/>
        <v>0.01</v>
      </c>
      <c r="I1227" s="4">
        <f>IFERROR((Table2[[#This Row],[Sales]]-(Table2[[#This Row],[Sales]]*H1227)), Table2[[#This Row],[Sales]])</f>
        <v>122.0274</v>
      </c>
      <c r="J1227" s="4">
        <f t="shared" si="79"/>
        <v>121.4</v>
      </c>
      <c r="K1227" s="1" t="s">
        <v>10</v>
      </c>
      <c r="L1227" s="1">
        <v>1.86</v>
      </c>
      <c r="M1227" s="10">
        <f t="shared" si="77"/>
        <v>123.26</v>
      </c>
    </row>
    <row r="1228" spans="1:13" x14ac:dyDescent="0.2">
      <c r="A1228" s="1">
        <v>40901</v>
      </c>
      <c r="B1228" s="2">
        <v>41119</v>
      </c>
      <c r="C1228" s="1" t="s">
        <v>14</v>
      </c>
      <c r="D1228" s="1">
        <v>40</v>
      </c>
      <c r="E1228" s="4" t="str">
        <f t="shared" si="76"/>
        <v>Large</v>
      </c>
      <c r="F1228" s="4" t="str">
        <f>VLOOKUP(D1228, lookup!$A$3:$B$12, 2, TRUE)</f>
        <v>Extra Large</v>
      </c>
      <c r="G1228" s="1">
        <v>273.14</v>
      </c>
      <c r="H1228" s="4">
        <f t="shared" si="78"/>
        <v>0.01</v>
      </c>
      <c r="I1228" s="4">
        <f>IFERROR((Table2[[#This Row],[Sales]]-(Table2[[#This Row],[Sales]]*H1228)), Table2[[#This Row],[Sales]])</f>
        <v>270.40859999999998</v>
      </c>
      <c r="J1228" s="4">
        <f t="shared" si="79"/>
        <v>269.07</v>
      </c>
      <c r="K1228" s="1" t="s">
        <v>10</v>
      </c>
      <c r="L1228" s="1">
        <v>4.07</v>
      </c>
      <c r="M1228" s="10">
        <f t="shared" si="77"/>
        <v>273.14</v>
      </c>
    </row>
    <row r="1229" spans="1:13" x14ac:dyDescent="0.2">
      <c r="A1229" s="1">
        <v>26469</v>
      </c>
      <c r="B1229" s="2">
        <v>41120</v>
      </c>
      <c r="C1229" s="1" t="s">
        <v>14</v>
      </c>
      <c r="D1229" s="1">
        <v>50</v>
      </c>
      <c r="E1229" s="4" t="str">
        <f t="shared" si="76"/>
        <v>Large</v>
      </c>
      <c r="F1229" s="4" t="str">
        <f>VLOOKUP(D1229, lookup!$A$3:$B$12, 2, TRUE)</f>
        <v>XXX Large</v>
      </c>
      <c r="G1229" s="1">
        <v>350.01</v>
      </c>
      <c r="H1229" s="4">
        <f t="shared" si="78"/>
        <v>0.01</v>
      </c>
      <c r="I1229" s="4">
        <f>IFERROR((Table2[[#This Row],[Sales]]-(Table2[[#This Row],[Sales]]*H1229)), Table2[[#This Row],[Sales]])</f>
        <v>346.50990000000002</v>
      </c>
      <c r="J1229" s="4">
        <f t="shared" si="79"/>
        <v>343.08</v>
      </c>
      <c r="K1229" s="1" t="s">
        <v>10</v>
      </c>
      <c r="L1229" s="1">
        <v>6.93</v>
      </c>
      <c r="M1229" s="10">
        <f t="shared" si="77"/>
        <v>350.01</v>
      </c>
    </row>
    <row r="1230" spans="1:13" x14ac:dyDescent="0.2">
      <c r="A1230" s="1">
        <v>16352</v>
      </c>
      <c r="B1230" s="2">
        <v>41120</v>
      </c>
      <c r="C1230" s="1" t="s">
        <v>14</v>
      </c>
      <c r="D1230" s="1">
        <v>16</v>
      </c>
      <c r="E1230" s="4" t="str">
        <f t="shared" si="76"/>
        <v>Medium</v>
      </c>
      <c r="F1230" s="4" t="str">
        <f>VLOOKUP(D1230, lookup!$A$3:$B$12, 2, TRUE)</f>
        <v>Small-Medium</v>
      </c>
      <c r="G1230" s="1">
        <v>113.25</v>
      </c>
      <c r="H1230" s="4" t="str">
        <f t="shared" si="78"/>
        <v>No Discount</v>
      </c>
      <c r="I1230" s="4">
        <f>IFERROR((Table2[[#This Row],[Sales]]-(Table2[[#This Row],[Sales]]*H1230)), Table2[[#This Row],[Sales]])</f>
        <v>113.25</v>
      </c>
      <c r="J1230" s="4">
        <f t="shared" si="79"/>
        <v>113.25</v>
      </c>
      <c r="K1230" s="1" t="s">
        <v>10</v>
      </c>
      <c r="L1230" s="1">
        <v>6.65</v>
      </c>
      <c r="M1230" s="10">
        <f t="shared" si="77"/>
        <v>113.25</v>
      </c>
    </row>
    <row r="1231" spans="1:13" x14ac:dyDescent="0.2">
      <c r="A1231" s="1">
        <v>27616</v>
      </c>
      <c r="B1231" s="2">
        <v>41120</v>
      </c>
      <c r="C1231" s="1" t="s">
        <v>7</v>
      </c>
      <c r="D1231" s="1">
        <v>3</v>
      </c>
      <c r="E1231" s="4" t="str">
        <f t="shared" si="76"/>
        <v>Small</v>
      </c>
      <c r="F1231" s="4" t="str">
        <f>VLOOKUP(D1231, lookup!$A$3:$B$12, 2, TRUE)</f>
        <v>Mini</v>
      </c>
      <c r="G1231" s="1">
        <v>614.14</v>
      </c>
      <c r="H1231" s="4" t="str">
        <f t="shared" si="78"/>
        <v>No Discount</v>
      </c>
      <c r="I1231" s="4">
        <f>IFERROR((Table2[[#This Row],[Sales]]-(Table2[[#This Row],[Sales]]*H1231)), Table2[[#This Row],[Sales]])</f>
        <v>614.14</v>
      </c>
      <c r="J1231" s="4">
        <f t="shared" si="79"/>
        <v>614.14</v>
      </c>
      <c r="K1231" s="1" t="s">
        <v>10</v>
      </c>
      <c r="L1231" s="1">
        <v>24.49</v>
      </c>
      <c r="M1231" s="10">
        <f t="shared" si="77"/>
        <v>614.14</v>
      </c>
    </row>
    <row r="1232" spans="1:13" x14ac:dyDescent="0.2">
      <c r="A1232" s="1">
        <v>26469</v>
      </c>
      <c r="B1232" s="2">
        <v>41120</v>
      </c>
      <c r="C1232" s="1" t="s">
        <v>14</v>
      </c>
      <c r="D1232" s="1">
        <v>4</v>
      </c>
      <c r="E1232" s="4" t="str">
        <f t="shared" si="76"/>
        <v>Small</v>
      </c>
      <c r="F1232" s="4" t="str">
        <f>VLOOKUP(D1232, lookup!$A$3:$B$12, 2, TRUE)</f>
        <v>Mini</v>
      </c>
      <c r="G1232" s="1">
        <v>7406.49</v>
      </c>
      <c r="H1232" s="4" t="str">
        <f t="shared" si="78"/>
        <v>No Discount</v>
      </c>
      <c r="I1232" s="4">
        <f>IFERROR((Table2[[#This Row],[Sales]]-(Table2[[#This Row],[Sales]]*H1232)), Table2[[#This Row],[Sales]])</f>
        <v>7406.49</v>
      </c>
      <c r="J1232" s="4">
        <f t="shared" si="79"/>
        <v>7406.49</v>
      </c>
      <c r="K1232" s="1" t="s">
        <v>10</v>
      </c>
      <c r="L1232" s="1">
        <v>19.989999999999998</v>
      </c>
      <c r="M1232" s="10">
        <f t="shared" si="77"/>
        <v>7406.49</v>
      </c>
    </row>
    <row r="1233" spans="1:13" x14ac:dyDescent="0.2">
      <c r="A1233" s="1">
        <v>11808</v>
      </c>
      <c r="B1233" s="2">
        <v>41121</v>
      </c>
      <c r="C1233" s="1" t="s">
        <v>11</v>
      </c>
      <c r="D1233" s="1">
        <v>1</v>
      </c>
      <c r="E1233" s="4" t="str">
        <f t="shared" si="76"/>
        <v>Small</v>
      </c>
      <c r="F1233" s="4" t="str">
        <f>VLOOKUP(D1233, lookup!$A$3:$B$12, 2, TRUE)</f>
        <v>Mini</v>
      </c>
      <c r="G1233" s="1">
        <v>148.34399999999999</v>
      </c>
      <c r="H1233" s="4" t="str">
        <f t="shared" si="78"/>
        <v>No Discount</v>
      </c>
      <c r="I1233" s="4">
        <f>IFERROR((Table2[[#This Row],[Sales]]-(Table2[[#This Row],[Sales]]*H1233)), Table2[[#This Row],[Sales]])</f>
        <v>148.34399999999999</v>
      </c>
      <c r="J1233" s="4">
        <f t="shared" si="79"/>
        <v>148.34399999999999</v>
      </c>
      <c r="K1233" s="1" t="s">
        <v>13</v>
      </c>
      <c r="L1233" s="1">
        <v>39.25</v>
      </c>
      <c r="M1233" s="10">
        <f t="shared" si="77"/>
        <v>148.34399999999999</v>
      </c>
    </row>
    <row r="1234" spans="1:13" x14ac:dyDescent="0.2">
      <c r="A1234" s="1">
        <v>2562</v>
      </c>
      <c r="B1234" s="2">
        <v>41121</v>
      </c>
      <c r="C1234" s="1" t="s">
        <v>12</v>
      </c>
      <c r="D1234" s="1">
        <v>17</v>
      </c>
      <c r="E1234" s="4" t="str">
        <f t="shared" si="76"/>
        <v>Medium</v>
      </c>
      <c r="F1234" s="4" t="str">
        <f>VLOOKUP(D1234, lookup!$A$3:$B$12, 2, TRUE)</f>
        <v>Small-Medium</v>
      </c>
      <c r="G1234" s="1">
        <v>821.18</v>
      </c>
      <c r="H1234" s="4" t="str">
        <f t="shared" si="78"/>
        <v>No Discount</v>
      </c>
      <c r="I1234" s="4">
        <f>IFERROR((Table2[[#This Row],[Sales]]-(Table2[[#This Row],[Sales]]*H1234)), Table2[[#This Row],[Sales]])</f>
        <v>821.18</v>
      </c>
      <c r="J1234" s="4">
        <f t="shared" si="79"/>
        <v>821.18</v>
      </c>
      <c r="K1234" s="1" t="s">
        <v>8</v>
      </c>
      <c r="L1234" s="1">
        <v>5.81</v>
      </c>
      <c r="M1234" s="10">
        <f t="shared" si="77"/>
        <v>821.18</v>
      </c>
    </row>
    <row r="1235" spans="1:13" x14ac:dyDescent="0.2">
      <c r="A1235" s="1">
        <v>56384</v>
      </c>
      <c r="B1235" s="2">
        <v>41121</v>
      </c>
      <c r="C1235" s="1" t="s">
        <v>12</v>
      </c>
      <c r="D1235" s="1">
        <v>47</v>
      </c>
      <c r="E1235" s="4" t="str">
        <f t="shared" si="76"/>
        <v>Large</v>
      </c>
      <c r="F1235" s="4" t="str">
        <f>VLOOKUP(D1235, lookup!$A$3:$B$12, 2, TRUE)</f>
        <v>XXX Large</v>
      </c>
      <c r="G1235" s="1">
        <v>257.2</v>
      </c>
      <c r="H1235" s="4">
        <f t="shared" si="78"/>
        <v>0.01</v>
      </c>
      <c r="I1235" s="4">
        <f>IFERROR((Table2[[#This Row],[Sales]]-(Table2[[#This Row],[Sales]]*H1235)), Table2[[#This Row],[Sales]])</f>
        <v>254.62799999999999</v>
      </c>
      <c r="J1235" s="4">
        <f t="shared" si="79"/>
        <v>208.2</v>
      </c>
      <c r="K1235" s="1" t="s">
        <v>10</v>
      </c>
      <c r="L1235" s="1">
        <v>49</v>
      </c>
      <c r="M1235" s="10">
        <f t="shared" si="77"/>
        <v>257.2</v>
      </c>
    </row>
    <row r="1236" spans="1:13" x14ac:dyDescent="0.2">
      <c r="A1236" s="1">
        <v>2562</v>
      </c>
      <c r="B1236" s="2">
        <v>41121</v>
      </c>
      <c r="C1236" s="1" t="s">
        <v>12</v>
      </c>
      <c r="D1236" s="1">
        <v>6</v>
      </c>
      <c r="E1236" s="4" t="str">
        <f t="shared" si="76"/>
        <v>Small</v>
      </c>
      <c r="F1236" s="4" t="str">
        <f>VLOOKUP(D1236, lookup!$A$3:$B$12, 2, TRUE)</f>
        <v>Extra Small</v>
      </c>
      <c r="G1236" s="1">
        <v>77.599999999999994</v>
      </c>
      <c r="H1236" s="4" t="str">
        <f t="shared" si="78"/>
        <v>No Discount</v>
      </c>
      <c r="I1236" s="4">
        <f>IFERROR((Table2[[#This Row],[Sales]]-(Table2[[#This Row],[Sales]]*H1236)), Table2[[#This Row],[Sales]])</f>
        <v>77.599999999999994</v>
      </c>
      <c r="J1236" s="4">
        <f t="shared" si="79"/>
        <v>77.599999999999994</v>
      </c>
      <c r="K1236" s="1" t="s">
        <v>10</v>
      </c>
      <c r="L1236" s="1">
        <v>11.25</v>
      </c>
      <c r="M1236" s="10">
        <f t="shared" si="77"/>
        <v>77.599999999999994</v>
      </c>
    </row>
    <row r="1237" spans="1:13" x14ac:dyDescent="0.2">
      <c r="A1237" s="1">
        <v>56384</v>
      </c>
      <c r="B1237" s="2">
        <v>41121</v>
      </c>
      <c r="C1237" s="1" t="s">
        <v>12</v>
      </c>
      <c r="D1237" s="1">
        <v>29</v>
      </c>
      <c r="E1237" s="4" t="str">
        <f t="shared" si="76"/>
        <v>Medium</v>
      </c>
      <c r="F1237" s="4" t="str">
        <f>VLOOKUP(D1237, lookup!$A$3:$B$12, 2, TRUE)</f>
        <v>Medium-Large</v>
      </c>
      <c r="G1237" s="1">
        <v>6139.34</v>
      </c>
      <c r="H1237" s="4" t="str">
        <f t="shared" si="78"/>
        <v>No Discount</v>
      </c>
      <c r="I1237" s="4">
        <f>IFERROR((Table2[[#This Row],[Sales]]-(Table2[[#This Row],[Sales]]*H1237)), Table2[[#This Row],[Sales]])</f>
        <v>6139.34</v>
      </c>
      <c r="J1237" s="4">
        <f t="shared" si="79"/>
        <v>6139.34</v>
      </c>
      <c r="K1237" s="1" t="s">
        <v>13</v>
      </c>
      <c r="L1237" s="1">
        <v>69.64</v>
      </c>
      <c r="M1237" s="10">
        <f t="shared" si="77"/>
        <v>6139.34</v>
      </c>
    </row>
    <row r="1238" spans="1:13" x14ac:dyDescent="0.2">
      <c r="A1238" s="1">
        <v>2562</v>
      </c>
      <c r="B1238" s="2">
        <v>41121</v>
      </c>
      <c r="C1238" s="1" t="s">
        <v>12</v>
      </c>
      <c r="D1238" s="1">
        <v>28</v>
      </c>
      <c r="E1238" s="4" t="str">
        <f t="shared" si="76"/>
        <v>Medium</v>
      </c>
      <c r="F1238" s="4" t="str">
        <f>VLOOKUP(D1238, lookup!$A$3:$B$12, 2, TRUE)</f>
        <v>Medium-Large</v>
      </c>
      <c r="G1238" s="1">
        <v>64.819999999999993</v>
      </c>
      <c r="H1238" s="4" t="str">
        <f t="shared" si="78"/>
        <v>No Discount</v>
      </c>
      <c r="I1238" s="4">
        <f>IFERROR((Table2[[#This Row],[Sales]]-(Table2[[#This Row],[Sales]]*H1238)), Table2[[#This Row],[Sales]])</f>
        <v>64.819999999999993</v>
      </c>
      <c r="J1238" s="4">
        <f t="shared" si="79"/>
        <v>64.819999999999993</v>
      </c>
      <c r="K1238" s="1" t="s">
        <v>10</v>
      </c>
      <c r="L1238" s="1">
        <v>1.99</v>
      </c>
      <c r="M1238" s="10">
        <f t="shared" si="77"/>
        <v>64.819999999999993</v>
      </c>
    </row>
    <row r="1239" spans="1:13" x14ac:dyDescent="0.2">
      <c r="A1239" s="1">
        <v>13988</v>
      </c>
      <c r="B1239" s="2">
        <v>41122</v>
      </c>
      <c r="C1239" s="1" t="s">
        <v>11</v>
      </c>
      <c r="D1239" s="1">
        <v>34</v>
      </c>
      <c r="E1239" s="4" t="str">
        <f t="shared" si="76"/>
        <v>Large</v>
      </c>
      <c r="F1239" s="4" t="str">
        <f>VLOOKUP(D1239, lookup!$A$3:$B$12, 2, TRUE)</f>
        <v>Large</v>
      </c>
      <c r="G1239" s="1">
        <v>180.27</v>
      </c>
      <c r="H1239" s="4">
        <f t="shared" si="78"/>
        <v>0.01</v>
      </c>
      <c r="I1239" s="4">
        <f>IFERROR((Table2[[#This Row],[Sales]]-(Table2[[#This Row],[Sales]]*H1239)), Table2[[#This Row],[Sales]])</f>
        <v>178.46730000000002</v>
      </c>
      <c r="J1239" s="4">
        <f t="shared" si="79"/>
        <v>180.27</v>
      </c>
      <c r="K1239" s="1" t="s">
        <v>10</v>
      </c>
      <c r="L1239" s="1">
        <v>5.32</v>
      </c>
      <c r="M1239" s="10">
        <f t="shared" si="77"/>
        <v>180.27</v>
      </c>
    </row>
    <row r="1240" spans="1:13" x14ac:dyDescent="0.2">
      <c r="A1240" s="1">
        <v>31302</v>
      </c>
      <c r="B1240" s="2">
        <v>41122</v>
      </c>
      <c r="C1240" s="1" t="s">
        <v>9</v>
      </c>
      <c r="D1240" s="1">
        <v>41</v>
      </c>
      <c r="E1240" s="4" t="str">
        <f t="shared" si="76"/>
        <v>Large</v>
      </c>
      <c r="F1240" s="4" t="str">
        <f>VLOOKUP(D1240, lookup!$A$3:$B$12, 2, TRUE)</f>
        <v>XX Large</v>
      </c>
      <c r="G1240" s="1">
        <v>4648.6400000000003</v>
      </c>
      <c r="H1240" s="4">
        <f t="shared" si="78"/>
        <v>0.01</v>
      </c>
      <c r="I1240" s="4">
        <f>IFERROR((Table2[[#This Row],[Sales]]-(Table2[[#This Row],[Sales]]*H1240)), Table2[[#This Row],[Sales]])</f>
        <v>4602.1536000000006</v>
      </c>
      <c r="J1240" s="4">
        <f t="shared" si="79"/>
        <v>4646.6500000000005</v>
      </c>
      <c r="K1240" s="1" t="s">
        <v>10</v>
      </c>
      <c r="L1240" s="1">
        <v>1.99</v>
      </c>
      <c r="M1240" s="10">
        <f t="shared" si="77"/>
        <v>4648.6400000000003</v>
      </c>
    </row>
    <row r="1241" spans="1:13" x14ac:dyDescent="0.2">
      <c r="A1241" s="1">
        <v>47399</v>
      </c>
      <c r="B1241" s="2">
        <v>41122</v>
      </c>
      <c r="C1241" s="1" t="s">
        <v>7</v>
      </c>
      <c r="D1241" s="1">
        <v>26</v>
      </c>
      <c r="E1241" s="4" t="str">
        <f t="shared" si="76"/>
        <v>Medium</v>
      </c>
      <c r="F1241" s="4" t="str">
        <f>VLOOKUP(D1241, lookup!$A$3:$B$12, 2, TRUE)</f>
        <v>Medium-Large</v>
      </c>
      <c r="G1241" s="1">
        <v>145.76</v>
      </c>
      <c r="H1241" s="4" t="str">
        <f t="shared" si="78"/>
        <v>No Discount</v>
      </c>
      <c r="I1241" s="4">
        <f>IFERROR((Table2[[#This Row],[Sales]]-(Table2[[#This Row],[Sales]]*H1241)), Table2[[#This Row],[Sales]])</f>
        <v>145.76</v>
      </c>
      <c r="J1241" s="4">
        <f t="shared" si="79"/>
        <v>145.76</v>
      </c>
      <c r="K1241" s="1" t="s">
        <v>10</v>
      </c>
      <c r="L1241" s="1">
        <v>2.99</v>
      </c>
      <c r="M1241" s="10">
        <f t="shared" si="77"/>
        <v>145.76</v>
      </c>
    </row>
    <row r="1242" spans="1:13" x14ac:dyDescent="0.2">
      <c r="A1242" s="1">
        <v>13988</v>
      </c>
      <c r="B1242" s="2">
        <v>41122</v>
      </c>
      <c r="C1242" s="1" t="s">
        <v>11</v>
      </c>
      <c r="D1242" s="1">
        <v>39</v>
      </c>
      <c r="E1242" s="4" t="str">
        <f t="shared" si="76"/>
        <v>Large</v>
      </c>
      <c r="F1242" s="4" t="str">
        <f>VLOOKUP(D1242, lookup!$A$3:$B$12, 2, TRUE)</f>
        <v>Extra Large</v>
      </c>
      <c r="G1242" s="1">
        <v>626.96</v>
      </c>
      <c r="H1242" s="4">
        <f t="shared" si="78"/>
        <v>0.01</v>
      </c>
      <c r="I1242" s="4">
        <f>IFERROR((Table2[[#This Row],[Sales]]-(Table2[[#This Row],[Sales]]*H1242)), Table2[[#This Row],[Sales]])</f>
        <v>620.69040000000007</v>
      </c>
      <c r="J1242" s="4">
        <f t="shared" si="79"/>
        <v>619.27</v>
      </c>
      <c r="K1242" s="1" t="s">
        <v>10</v>
      </c>
      <c r="L1242" s="1">
        <v>7.69</v>
      </c>
      <c r="M1242" s="10">
        <f t="shared" si="77"/>
        <v>626.96</v>
      </c>
    </row>
    <row r="1243" spans="1:13" x14ac:dyDescent="0.2">
      <c r="A1243" s="1">
        <v>13988</v>
      </c>
      <c r="B1243" s="2">
        <v>41122</v>
      </c>
      <c r="C1243" s="1" t="s">
        <v>11</v>
      </c>
      <c r="D1243" s="1">
        <v>18</v>
      </c>
      <c r="E1243" s="4" t="str">
        <f t="shared" si="76"/>
        <v>Medium</v>
      </c>
      <c r="F1243" s="4" t="str">
        <f>VLOOKUP(D1243, lookup!$A$3:$B$12, 2, TRUE)</f>
        <v>Small-Medium</v>
      </c>
      <c r="G1243" s="1">
        <v>236.31</v>
      </c>
      <c r="H1243" s="4" t="str">
        <f t="shared" si="78"/>
        <v>No Discount</v>
      </c>
      <c r="I1243" s="4">
        <f>IFERROR((Table2[[#This Row],[Sales]]-(Table2[[#This Row],[Sales]]*H1243)), Table2[[#This Row],[Sales]])</f>
        <v>236.31</v>
      </c>
      <c r="J1243" s="4">
        <f t="shared" si="79"/>
        <v>236.31</v>
      </c>
      <c r="K1243" s="1" t="s">
        <v>8</v>
      </c>
      <c r="L1243" s="1">
        <v>4.9800000000000004</v>
      </c>
      <c r="M1243" s="10">
        <f t="shared" si="77"/>
        <v>236.31</v>
      </c>
    </row>
    <row r="1244" spans="1:13" x14ac:dyDescent="0.2">
      <c r="A1244" s="1">
        <v>11431</v>
      </c>
      <c r="B1244" s="2">
        <v>41122</v>
      </c>
      <c r="C1244" s="1" t="s">
        <v>9</v>
      </c>
      <c r="D1244" s="1">
        <v>8</v>
      </c>
      <c r="E1244" s="4" t="str">
        <f t="shared" si="76"/>
        <v>Small</v>
      </c>
      <c r="F1244" s="4" t="str">
        <f>VLOOKUP(D1244, lookup!$A$3:$B$12, 2, TRUE)</f>
        <v>Extra Small</v>
      </c>
      <c r="G1244" s="1">
        <v>1273.2660000000001</v>
      </c>
      <c r="H1244" s="4" t="str">
        <f t="shared" si="78"/>
        <v>No Discount</v>
      </c>
      <c r="I1244" s="4">
        <f>IFERROR((Table2[[#This Row],[Sales]]-(Table2[[#This Row],[Sales]]*H1244)), Table2[[#This Row],[Sales]])</f>
        <v>1273.2660000000001</v>
      </c>
      <c r="J1244" s="4">
        <f t="shared" si="79"/>
        <v>1273.2660000000001</v>
      </c>
      <c r="K1244" s="1" t="s">
        <v>10</v>
      </c>
      <c r="L1244" s="1">
        <v>8.99</v>
      </c>
      <c r="M1244" s="10">
        <f t="shared" si="77"/>
        <v>1273.2660000000001</v>
      </c>
    </row>
    <row r="1245" spans="1:13" x14ac:dyDescent="0.2">
      <c r="A1245" s="1">
        <v>11431</v>
      </c>
      <c r="B1245" s="2">
        <v>41122</v>
      </c>
      <c r="C1245" s="1" t="s">
        <v>9</v>
      </c>
      <c r="D1245" s="1">
        <v>5</v>
      </c>
      <c r="E1245" s="4" t="str">
        <f t="shared" si="76"/>
        <v>Small</v>
      </c>
      <c r="F1245" s="4" t="str">
        <f>VLOOKUP(D1245, lookup!$A$3:$B$12, 2, TRUE)</f>
        <v>Mini</v>
      </c>
      <c r="G1245" s="1">
        <v>39.68</v>
      </c>
      <c r="H1245" s="4" t="str">
        <f t="shared" si="78"/>
        <v>No Discount</v>
      </c>
      <c r="I1245" s="4">
        <f>IFERROR((Table2[[#This Row],[Sales]]-(Table2[[#This Row],[Sales]]*H1245)), Table2[[#This Row],[Sales]])</f>
        <v>39.68</v>
      </c>
      <c r="J1245" s="4">
        <f t="shared" si="79"/>
        <v>39.68</v>
      </c>
      <c r="K1245" s="1" t="s">
        <v>10</v>
      </c>
      <c r="L1245" s="1">
        <v>2.87</v>
      </c>
      <c r="M1245" s="10">
        <f t="shared" si="77"/>
        <v>39.68</v>
      </c>
    </row>
    <row r="1246" spans="1:13" x14ac:dyDescent="0.2">
      <c r="A1246" s="1">
        <v>2247</v>
      </c>
      <c r="B1246" s="2">
        <v>41122</v>
      </c>
      <c r="C1246" s="1" t="s">
        <v>11</v>
      </c>
      <c r="D1246" s="1">
        <v>6</v>
      </c>
      <c r="E1246" s="4" t="str">
        <f t="shared" si="76"/>
        <v>Small</v>
      </c>
      <c r="F1246" s="4" t="str">
        <f>VLOOKUP(D1246, lookup!$A$3:$B$12, 2, TRUE)</f>
        <v>Extra Small</v>
      </c>
      <c r="G1246" s="1">
        <v>21134.71</v>
      </c>
      <c r="H1246" s="4" t="str">
        <f t="shared" si="78"/>
        <v>No Discount</v>
      </c>
      <c r="I1246" s="4">
        <f>IFERROR((Table2[[#This Row],[Sales]]-(Table2[[#This Row],[Sales]]*H1246)), Table2[[#This Row],[Sales]])</f>
        <v>21134.71</v>
      </c>
      <c r="J1246" s="4">
        <f t="shared" si="79"/>
        <v>21134.71</v>
      </c>
      <c r="K1246" s="1" t="s">
        <v>13</v>
      </c>
      <c r="L1246" s="1">
        <v>8.73</v>
      </c>
      <c r="M1246" s="10">
        <f t="shared" si="77"/>
        <v>21134.71</v>
      </c>
    </row>
    <row r="1247" spans="1:13" x14ac:dyDescent="0.2">
      <c r="A1247" s="1">
        <v>33445</v>
      </c>
      <c r="B1247" s="2">
        <v>41123</v>
      </c>
      <c r="C1247" s="1" t="s">
        <v>7</v>
      </c>
      <c r="D1247" s="1">
        <v>18</v>
      </c>
      <c r="E1247" s="4" t="str">
        <f t="shared" si="76"/>
        <v>Medium</v>
      </c>
      <c r="F1247" s="4" t="str">
        <f>VLOOKUP(D1247, lookup!$A$3:$B$12, 2, TRUE)</f>
        <v>Small-Medium</v>
      </c>
      <c r="G1247" s="1">
        <v>1776.96</v>
      </c>
      <c r="H1247" s="4" t="str">
        <f t="shared" si="78"/>
        <v>No Discount</v>
      </c>
      <c r="I1247" s="4">
        <f>IFERROR((Table2[[#This Row],[Sales]]-(Table2[[#This Row],[Sales]]*H1247)), Table2[[#This Row],[Sales]])</f>
        <v>1776.96</v>
      </c>
      <c r="J1247" s="4">
        <f t="shared" si="79"/>
        <v>1776.96</v>
      </c>
      <c r="K1247" s="1" t="s">
        <v>13</v>
      </c>
      <c r="L1247" s="1">
        <v>35.840000000000003</v>
      </c>
      <c r="M1247" s="10">
        <f t="shared" si="77"/>
        <v>1776.96</v>
      </c>
    </row>
    <row r="1248" spans="1:13" x14ac:dyDescent="0.2">
      <c r="A1248" s="1">
        <v>52039</v>
      </c>
      <c r="B1248" s="2">
        <v>41123</v>
      </c>
      <c r="C1248" s="1" t="s">
        <v>12</v>
      </c>
      <c r="D1248" s="1">
        <v>48</v>
      </c>
      <c r="E1248" s="4" t="str">
        <f t="shared" si="76"/>
        <v>Large</v>
      </c>
      <c r="F1248" s="4" t="str">
        <f>VLOOKUP(D1248, lookup!$A$3:$B$12, 2, TRUE)</f>
        <v>XXX Large</v>
      </c>
      <c r="G1248" s="1">
        <v>2006.38</v>
      </c>
      <c r="H1248" s="4">
        <f t="shared" si="78"/>
        <v>0.01</v>
      </c>
      <c r="I1248" s="4">
        <f>IFERROR((Table2[[#This Row],[Sales]]-(Table2[[#This Row],[Sales]]*H1248)), Table2[[#This Row],[Sales]])</f>
        <v>1986.3162000000002</v>
      </c>
      <c r="J1248" s="4">
        <f t="shared" si="79"/>
        <v>2004.39</v>
      </c>
      <c r="K1248" s="1" t="s">
        <v>10</v>
      </c>
      <c r="L1248" s="1">
        <v>1.99</v>
      </c>
      <c r="M1248" s="10">
        <f t="shared" si="77"/>
        <v>2006.38</v>
      </c>
    </row>
    <row r="1249" spans="1:13" x14ac:dyDescent="0.2">
      <c r="A1249" s="1">
        <v>33445</v>
      </c>
      <c r="B1249" s="2">
        <v>41123</v>
      </c>
      <c r="C1249" s="1" t="s">
        <v>7</v>
      </c>
      <c r="D1249" s="1">
        <v>49</v>
      </c>
      <c r="E1249" s="4" t="str">
        <f t="shared" si="76"/>
        <v>Large</v>
      </c>
      <c r="F1249" s="4" t="str">
        <f>VLOOKUP(D1249, lookup!$A$3:$B$12, 2, TRUE)</f>
        <v>XXX Large</v>
      </c>
      <c r="G1249" s="1">
        <v>3642.14</v>
      </c>
      <c r="H1249" s="4">
        <f t="shared" si="78"/>
        <v>0.01</v>
      </c>
      <c r="I1249" s="4">
        <f>IFERROR((Table2[[#This Row],[Sales]]-(Table2[[#This Row],[Sales]]*H1249)), Table2[[#This Row],[Sales]])</f>
        <v>3605.7185999999997</v>
      </c>
      <c r="J1249" s="4">
        <f t="shared" si="79"/>
        <v>3615.4</v>
      </c>
      <c r="K1249" s="1" t="s">
        <v>13</v>
      </c>
      <c r="L1249" s="1">
        <v>26.74</v>
      </c>
      <c r="M1249" s="10">
        <f t="shared" si="77"/>
        <v>3615.4</v>
      </c>
    </row>
    <row r="1250" spans="1:13" x14ac:dyDescent="0.2">
      <c r="A1250" s="1">
        <v>33445</v>
      </c>
      <c r="B1250" s="2">
        <v>41123</v>
      </c>
      <c r="C1250" s="1" t="s">
        <v>7</v>
      </c>
      <c r="D1250" s="1">
        <v>16</v>
      </c>
      <c r="E1250" s="4" t="str">
        <f t="shared" si="76"/>
        <v>Medium</v>
      </c>
      <c r="F1250" s="4" t="str">
        <f>VLOOKUP(D1250, lookup!$A$3:$B$12, 2, TRUE)</f>
        <v>Small-Medium</v>
      </c>
      <c r="G1250" s="1">
        <v>2982.5</v>
      </c>
      <c r="H1250" s="4" t="str">
        <f t="shared" si="78"/>
        <v>No Discount</v>
      </c>
      <c r="I1250" s="4">
        <f>IFERROR((Table2[[#This Row],[Sales]]-(Table2[[#This Row],[Sales]]*H1250)), Table2[[#This Row],[Sales]])</f>
        <v>2982.5</v>
      </c>
      <c r="J1250" s="4">
        <f t="shared" si="79"/>
        <v>2982.5</v>
      </c>
      <c r="K1250" s="1" t="s">
        <v>10</v>
      </c>
      <c r="L1250" s="1">
        <v>69</v>
      </c>
      <c r="M1250" s="10">
        <f t="shared" si="77"/>
        <v>2982.5</v>
      </c>
    </row>
    <row r="1251" spans="1:13" x14ac:dyDescent="0.2">
      <c r="A1251" s="1">
        <v>37412</v>
      </c>
      <c r="B1251" s="2">
        <v>41124</v>
      </c>
      <c r="C1251" s="1" t="s">
        <v>9</v>
      </c>
      <c r="D1251" s="1">
        <v>17</v>
      </c>
      <c r="E1251" s="4" t="str">
        <f t="shared" si="76"/>
        <v>Medium</v>
      </c>
      <c r="F1251" s="4" t="str">
        <f>VLOOKUP(D1251, lookup!$A$3:$B$12, 2, TRUE)</f>
        <v>Small-Medium</v>
      </c>
      <c r="G1251" s="1">
        <v>191.67</v>
      </c>
      <c r="H1251" s="4" t="str">
        <f t="shared" si="78"/>
        <v>No Discount</v>
      </c>
      <c r="I1251" s="4">
        <f>IFERROR((Table2[[#This Row],[Sales]]-(Table2[[#This Row],[Sales]]*H1251)), Table2[[#This Row],[Sales]])</f>
        <v>191.67</v>
      </c>
      <c r="J1251" s="4">
        <f t="shared" si="79"/>
        <v>191.67</v>
      </c>
      <c r="K1251" s="1" t="s">
        <v>10</v>
      </c>
      <c r="L1251" s="1">
        <v>3.37</v>
      </c>
      <c r="M1251" s="10">
        <f t="shared" si="77"/>
        <v>191.67</v>
      </c>
    </row>
    <row r="1252" spans="1:13" x14ac:dyDescent="0.2">
      <c r="A1252" s="1">
        <v>26691</v>
      </c>
      <c r="B1252" s="2">
        <v>41124</v>
      </c>
      <c r="C1252" s="1" t="s">
        <v>11</v>
      </c>
      <c r="D1252" s="1">
        <v>37</v>
      </c>
      <c r="E1252" s="4" t="str">
        <f t="shared" si="76"/>
        <v>Large</v>
      </c>
      <c r="F1252" s="4" t="str">
        <f>VLOOKUP(D1252, lookup!$A$3:$B$12, 2, TRUE)</f>
        <v>Extra Large</v>
      </c>
      <c r="G1252" s="1">
        <v>270.43</v>
      </c>
      <c r="H1252" s="4">
        <f t="shared" si="78"/>
        <v>0.01</v>
      </c>
      <c r="I1252" s="4">
        <f>IFERROR((Table2[[#This Row],[Sales]]-(Table2[[#This Row],[Sales]]*H1252)), Table2[[#This Row],[Sales]])</f>
        <v>267.72570000000002</v>
      </c>
      <c r="J1252" s="4">
        <f t="shared" si="79"/>
        <v>264.27</v>
      </c>
      <c r="K1252" s="1" t="s">
        <v>10</v>
      </c>
      <c r="L1252" s="1">
        <v>6.16</v>
      </c>
      <c r="M1252" s="10">
        <f t="shared" si="77"/>
        <v>270.43</v>
      </c>
    </row>
    <row r="1253" spans="1:13" x14ac:dyDescent="0.2">
      <c r="A1253" s="1">
        <v>36803</v>
      </c>
      <c r="B1253" s="2">
        <v>41125</v>
      </c>
      <c r="C1253" s="1" t="s">
        <v>11</v>
      </c>
      <c r="D1253" s="1">
        <v>42</v>
      </c>
      <c r="E1253" s="4" t="str">
        <f t="shared" si="76"/>
        <v>Large</v>
      </c>
      <c r="F1253" s="4" t="str">
        <f>VLOOKUP(D1253, lookup!$A$3:$B$12, 2, TRUE)</f>
        <v>XX Large</v>
      </c>
      <c r="G1253" s="1">
        <v>121.65</v>
      </c>
      <c r="H1253" s="4">
        <f t="shared" si="78"/>
        <v>0.01</v>
      </c>
      <c r="I1253" s="4">
        <f>IFERROR((Table2[[#This Row],[Sales]]-(Table2[[#This Row],[Sales]]*H1253)), Table2[[#This Row],[Sales]])</f>
        <v>120.43350000000001</v>
      </c>
      <c r="J1253" s="4">
        <f t="shared" si="79"/>
        <v>120.66000000000001</v>
      </c>
      <c r="K1253" s="1" t="s">
        <v>10</v>
      </c>
      <c r="L1253" s="1">
        <v>0.99</v>
      </c>
      <c r="M1253" s="10">
        <f t="shared" si="77"/>
        <v>121.65</v>
      </c>
    </row>
    <row r="1254" spans="1:13" x14ac:dyDescent="0.2">
      <c r="A1254" s="1">
        <v>52197</v>
      </c>
      <c r="B1254" s="2">
        <v>41125</v>
      </c>
      <c r="C1254" s="1" t="s">
        <v>12</v>
      </c>
      <c r="D1254" s="1">
        <v>6</v>
      </c>
      <c r="E1254" s="4" t="str">
        <f t="shared" si="76"/>
        <v>Small</v>
      </c>
      <c r="F1254" s="4" t="str">
        <f>VLOOKUP(D1254, lookup!$A$3:$B$12, 2, TRUE)</f>
        <v>Extra Small</v>
      </c>
      <c r="G1254" s="1">
        <v>377.03</v>
      </c>
      <c r="H1254" s="4" t="str">
        <f t="shared" si="78"/>
        <v>No Discount</v>
      </c>
      <c r="I1254" s="4">
        <f>IFERROR((Table2[[#This Row],[Sales]]-(Table2[[#This Row],[Sales]]*H1254)), Table2[[#This Row],[Sales]])</f>
        <v>377.03</v>
      </c>
      <c r="J1254" s="4">
        <f t="shared" si="79"/>
        <v>377.03</v>
      </c>
      <c r="K1254" s="1" t="s">
        <v>10</v>
      </c>
      <c r="L1254" s="1">
        <v>6.88</v>
      </c>
      <c r="M1254" s="10">
        <f t="shared" si="77"/>
        <v>377.03</v>
      </c>
    </row>
    <row r="1255" spans="1:13" x14ac:dyDescent="0.2">
      <c r="A1255" s="1">
        <v>8167</v>
      </c>
      <c r="B1255" s="2">
        <v>41125</v>
      </c>
      <c r="C1255" s="1" t="s">
        <v>12</v>
      </c>
      <c r="D1255" s="1">
        <v>48</v>
      </c>
      <c r="E1255" s="4" t="str">
        <f t="shared" si="76"/>
        <v>Large</v>
      </c>
      <c r="F1255" s="4" t="str">
        <f>VLOOKUP(D1255, lookup!$A$3:$B$12, 2, TRUE)</f>
        <v>XXX Large</v>
      </c>
      <c r="G1255" s="1">
        <v>1449.3009999999999</v>
      </c>
      <c r="H1255" s="4">
        <f t="shared" si="78"/>
        <v>0.01</v>
      </c>
      <c r="I1255" s="4">
        <f>IFERROR((Table2[[#This Row],[Sales]]-(Table2[[#This Row],[Sales]]*H1255)), Table2[[#This Row],[Sales]])</f>
        <v>1434.80799</v>
      </c>
      <c r="J1255" s="4">
        <f t="shared" si="79"/>
        <v>1448.0509999999999</v>
      </c>
      <c r="K1255" s="1" t="s">
        <v>10</v>
      </c>
      <c r="L1255" s="1">
        <v>1.25</v>
      </c>
      <c r="M1255" s="10">
        <f t="shared" si="77"/>
        <v>1449.3009999999999</v>
      </c>
    </row>
    <row r="1256" spans="1:13" x14ac:dyDescent="0.2">
      <c r="A1256" s="1">
        <v>54886</v>
      </c>
      <c r="B1256" s="2">
        <v>41125</v>
      </c>
      <c r="C1256" s="1" t="s">
        <v>12</v>
      </c>
      <c r="D1256" s="1">
        <v>39</v>
      </c>
      <c r="E1256" s="4" t="str">
        <f t="shared" si="76"/>
        <v>Large</v>
      </c>
      <c r="F1256" s="4" t="str">
        <f>VLOOKUP(D1256, lookup!$A$3:$B$12, 2, TRUE)</f>
        <v>Extra Large</v>
      </c>
      <c r="G1256" s="1">
        <v>419.95</v>
      </c>
      <c r="H1256" s="4">
        <f t="shared" si="78"/>
        <v>0.01</v>
      </c>
      <c r="I1256" s="4">
        <f>IFERROR((Table2[[#This Row],[Sales]]-(Table2[[#This Row],[Sales]]*H1256)), Table2[[#This Row],[Sales]])</f>
        <v>415.75049999999999</v>
      </c>
      <c r="J1256" s="4">
        <f t="shared" si="79"/>
        <v>414.78999999999996</v>
      </c>
      <c r="K1256" s="1" t="s">
        <v>10</v>
      </c>
      <c r="L1256" s="1">
        <v>5.16</v>
      </c>
      <c r="M1256" s="10">
        <f t="shared" si="77"/>
        <v>419.95</v>
      </c>
    </row>
    <row r="1257" spans="1:13" x14ac:dyDescent="0.2">
      <c r="A1257" s="1">
        <v>36803</v>
      </c>
      <c r="B1257" s="2">
        <v>41125</v>
      </c>
      <c r="C1257" s="1" t="s">
        <v>11</v>
      </c>
      <c r="D1257" s="1">
        <v>2</v>
      </c>
      <c r="E1257" s="4" t="str">
        <f t="shared" si="76"/>
        <v>Small</v>
      </c>
      <c r="F1257" s="4" t="str">
        <f>VLOOKUP(D1257, lookup!$A$3:$B$12, 2, TRUE)</f>
        <v>Mini</v>
      </c>
      <c r="G1257" s="1">
        <v>19.02</v>
      </c>
      <c r="H1257" s="4" t="str">
        <f t="shared" si="78"/>
        <v>No Discount</v>
      </c>
      <c r="I1257" s="4">
        <f>IFERROR((Table2[[#This Row],[Sales]]-(Table2[[#This Row],[Sales]]*H1257)), Table2[[#This Row],[Sales]])</f>
        <v>19.02</v>
      </c>
      <c r="J1257" s="4">
        <f t="shared" si="79"/>
        <v>19.02</v>
      </c>
      <c r="K1257" s="1" t="s">
        <v>8</v>
      </c>
      <c r="L1257" s="1">
        <v>5.33</v>
      </c>
      <c r="M1257" s="10">
        <f t="shared" si="77"/>
        <v>19.02</v>
      </c>
    </row>
    <row r="1258" spans="1:13" x14ac:dyDescent="0.2">
      <c r="A1258" s="1">
        <v>36803</v>
      </c>
      <c r="B1258" s="2">
        <v>41125</v>
      </c>
      <c r="C1258" s="1" t="s">
        <v>11</v>
      </c>
      <c r="D1258" s="1">
        <v>2</v>
      </c>
      <c r="E1258" s="4" t="str">
        <f t="shared" si="76"/>
        <v>Small</v>
      </c>
      <c r="F1258" s="4" t="str">
        <f>VLOOKUP(D1258, lookup!$A$3:$B$12, 2, TRUE)</f>
        <v>Mini</v>
      </c>
      <c r="G1258" s="1">
        <v>103.105</v>
      </c>
      <c r="H1258" s="4" t="str">
        <f t="shared" si="78"/>
        <v>No Discount</v>
      </c>
      <c r="I1258" s="4">
        <f>IFERROR((Table2[[#This Row],[Sales]]-(Table2[[#This Row],[Sales]]*H1258)), Table2[[#This Row],[Sales]])</f>
        <v>103.105</v>
      </c>
      <c r="J1258" s="4">
        <f t="shared" si="79"/>
        <v>103.105</v>
      </c>
      <c r="K1258" s="1" t="s">
        <v>10</v>
      </c>
      <c r="L1258" s="1">
        <v>2.5</v>
      </c>
      <c r="M1258" s="10">
        <f t="shared" si="77"/>
        <v>103.105</v>
      </c>
    </row>
    <row r="1259" spans="1:13" x14ac:dyDescent="0.2">
      <c r="A1259" s="1">
        <v>8167</v>
      </c>
      <c r="B1259" s="2">
        <v>41125</v>
      </c>
      <c r="C1259" s="1" t="s">
        <v>12</v>
      </c>
      <c r="D1259" s="1">
        <v>4</v>
      </c>
      <c r="E1259" s="4" t="str">
        <f t="shared" si="76"/>
        <v>Small</v>
      </c>
      <c r="F1259" s="4" t="str">
        <f>VLOOKUP(D1259, lookup!$A$3:$B$12, 2, TRUE)</f>
        <v>Mini</v>
      </c>
      <c r="G1259" s="1">
        <v>30.95</v>
      </c>
      <c r="H1259" s="4" t="str">
        <f t="shared" si="78"/>
        <v>No Discount</v>
      </c>
      <c r="I1259" s="4">
        <f>IFERROR((Table2[[#This Row],[Sales]]-(Table2[[#This Row],[Sales]]*H1259)), Table2[[#This Row],[Sales]])</f>
        <v>30.95</v>
      </c>
      <c r="J1259" s="4">
        <f t="shared" si="79"/>
        <v>30.95</v>
      </c>
      <c r="K1259" s="1" t="s">
        <v>10</v>
      </c>
      <c r="L1259" s="1">
        <v>6.22</v>
      </c>
      <c r="M1259" s="10">
        <f t="shared" si="77"/>
        <v>30.95</v>
      </c>
    </row>
    <row r="1260" spans="1:13" x14ac:dyDescent="0.2">
      <c r="A1260" s="1">
        <v>52197</v>
      </c>
      <c r="B1260" s="2">
        <v>41125</v>
      </c>
      <c r="C1260" s="1" t="s">
        <v>12</v>
      </c>
      <c r="D1260" s="1">
        <v>23</v>
      </c>
      <c r="E1260" s="4" t="str">
        <f t="shared" si="76"/>
        <v>Medium</v>
      </c>
      <c r="F1260" s="4" t="str">
        <f>VLOOKUP(D1260, lookup!$A$3:$B$12, 2, TRUE)</f>
        <v>Medium</v>
      </c>
      <c r="G1260" s="1">
        <v>91.94</v>
      </c>
      <c r="H1260" s="4" t="str">
        <f t="shared" si="78"/>
        <v>No Discount</v>
      </c>
      <c r="I1260" s="4">
        <f>IFERROR((Table2[[#This Row],[Sales]]-(Table2[[#This Row],[Sales]]*H1260)), Table2[[#This Row],[Sales]])</f>
        <v>91.94</v>
      </c>
      <c r="J1260" s="4">
        <f t="shared" si="79"/>
        <v>91.94</v>
      </c>
      <c r="K1260" s="1" t="s">
        <v>10</v>
      </c>
      <c r="L1260" s="1">
        <v>2</v>
      </c>
      <c r="M1260" s="10">
        <f t="shared" si="77"/>
        <v>91.94</v>
      </c>
    </row>
    <row r="1261" spans="1:13" x14ac:dyDescent="0.2">
      <c r="A1261" s="1">
        <v>1540</v>
      </c>
      <c r="B1261" s="2">
        <v>41125</v>
      </c>
      <c r="C1261" s="1" t="s">
        <v>9</v>
      </c>
      <c r="D1261" s="1">
        <v>30</v>
      </c>
      <c r="E1261" s="4" t="str">
        <f t="shared" si="76"/>
        <v>Large</v>
      </c>
      <c r="F1261" s="4" t="str">
        <f>VLOOKUP(D1261, lookup!$A$3:$B$12, 2, TRUE)</f>
        <v>Medium-Large</v>
      </c>
      <c r="G1261" s="1">
        <v>80.900000000000006</v>
      </c>
      <c r="H1261" s="4" t="str">
        <f t="shared" si="78"/>
        <v>No Discount</v>
      </c>
      <c r="I1261" s="4">
        <f>IFERROR((Table2[[#This Row],[Sales]]-(Table2[[#This Row],[Sales]]*H1261)), Table2[[#This Row],[Sales]])</f>
        <v>80.900000000000006</v>
      </c>
      <c r="J1261" s="4">
        <f t="shared" si="79"/>
        <v>80.900000000000006</v>
      </c>
      <c r="K1261" s="1" t="s">
        <v>10</v>
      </c>
      <c r="L1261" s="1">
        <v>0.7</v>
      </c>
      <c r="M1261" s="10">
        <f t="shared" si="77"/>
        <v>80.900000000000006</v>
      </c>
    </row>
    <row r="1262" spans="1:13" x14ac:dyDescent="0.2">
      <c r="A1262" s="1">
        <v>33761</v>
      </c>
      <c r="B1262" s="2">
        <v>41125</v>
      </c>
      <c r="C1262" s="1" t="s">
        <v>9</v>
      </c>
      <c r="D1262" s="1">
        <v>45</v>
      </c>
      <c r="E1262" s="4" t="str">
        <f t="shared" si="76"/>
        <v>Large</v>
      </c>
      <c r="F1262" s="4" t="str">
        <f>VLOOKUP(D1262, lookup!$A$3:$B$12, 2, TRUE)</f>
        <v>XX Large</v>
      </c>
      <c r="G1262" s="1">
        <v>463.93</v>
      </c>
      <c r="H1262" s="4">
        <f t="shared" si="78"/>
        <v>0.01</v>
      </c>
      <c r="I1262" s="4">
        <f>IFERROR((Table2[[#This Row],[Sales]]-(Table2[[#This Row],[Sales]]*H1262)), Table2[[#This Row],[Sales]])</f>
        <v>459.29070000000002</v>
      </c>
      <c r="J1262" s="4">
        <f t="shared" si="79"/>
        <v>461.04</v>
      </c>
      <c r="K1262" s="1" t="s">
        <v>10</v>
      </c>
      <c r="L1262" s="1">
        <v>2.89</v>
      </c>
      <c r="M1262" s="10">
        <f t="shared" si="77"/>
        <v>463.93</v>
      </c>
    </row>
    <row r="1263" spans="1:13" x14ac:dyDescent="0.2">
      <c r="A1263" s="1">
        <v>933</v>
      </c>
      <c r="B1263" s="2">
        <v>41125</v>
      </c>
      <c r="C1263" s="1" t="s">
        <v>11</v>
      </c>
      <c r="D1263" s="1">
        <v>15</v>
      </c>
      <c r="E1263" s="4" t="str">
        <f t="shared" si="76"/>
        <v>Small</v>
      </c>
      <c r="F1263" s="4" t="str">
        <f>VLOOKUP(D1263, lookup!$A$3:$B$12, 2, TRUE)</f>
        <v>Small</v>
      </c>
      <c r="G1263" s="1">
        <v>80.61</v>
      </c>
      <c r="H1263" s="4" t="str">
        <f t="shared" si="78"/>
        <v>No Discount</v>
      </c>
      <c r="I1263" s="4">
        <f>IFERROR((Table2[[#This Row],[Sales]]-(Table2[[#This Row],[Sales]]*H1263)), Table2[[#This Row],[Sales]])</f>
        <v>80.61</v>
      </c>
      <c r="J1263" s="4">
        <f t="shared" si="79"/>
        <v>80.61</v>
      </c>
      <c r="K1263" s="1" t="s">
        <v>10</v>
      </c>
      <c r="L1263" s="1">
        <v>2.99</v>
      </c>
      <c r="M1263" s="10">
        <f t="shared" si="77"/>
        <v>80.61</v>
      </c>
    </row>
    <row r="1264" spans="1:13" x14ac:dyDescent="0.2">
      <c r="A1264" s="1">
        <v>59909</v>
      </c>
      <c r="B1264" s="2">
        <v>41126</v>
      </c>
      <c r="C1264" s="1" t="s">
        <v>7</v>
      </c>
      <c r="D1264" s="1">
        <v>11</v>
      </c>
      <c r="E1264" s="4" t="str">
        <f t="shared" si="76"/>
        <v>Small</v>
      </c>
      <c r="F1264" s="4" t="str">
        <f>VLOOKUP(D1264, lookup!$A$3:$B$12, 2, TRUE)</f>
        <v>Small</v>
      </c>
      <c r="G1264" s="1">
        <v>1255.48</v>
      </c>
      <c r="H1264" s="4" t="str">
        <f t="shared" si="78"/>
        <v>No Discount</v>
      </c>
      <c r="I1264" s="4">
        <f>IFERROR((Table2[[#This Row],[Sales]]-(Table2[[#This Row],[Sales]]*H1264)), Table2[[#This Row],[Sales]])</f>
        <v>1255.48</v>
      </c>
      <c r="J1264" s="4">
        <f t="shared" si="79"/>
        <v>1255.48</v>
      </c>
      <c r="K1264" s="1" t="s">
        <v>13</v>
      </c>
      <c r="L1264" s="1">
        <v>56.14</v>
      </c>
      <c r="M1264" s="10">
        <f t="shared" si="77"/>
        <v>1255.48</v>
      </c>
    </row>
    <row r="1265" spans="1:13" x14ac:dyDescent="0.2">
      <c r="A1265" s="1">
        <v>18849</v>
      </c>
      <c r="B1265" s="2">
        <v>41126</v>
      </c>
      <c r="C1265" s="1" t="s">
        <v>9</v>
      </c>
      <c r="D1265" s="1">
        <v>43</v>
      </c>
      <c r="E1265" s="4" t="str">
        <f t="shared" si="76"/>
        <v>Large</v>
      </c>
      <c r="F1265" s="4" t="str">
        <f>VLOOKUP(D1265, lookup!$A$3:$B$12, 2, TRUE)</f>
        <v>XX Large</v>
      </c>
      <c r="G1265" s="1">
        <v>471.87</v>
      </c>
      <c r="H1265" s="4">
        <f t="shared" si="78"/>
        <v>0.01</v>
      </c>
      <c r="I1265" s="4">
        <f>IFERROR((Table2[[#This Row],[Sales]]-(Table2[[#This Row],[Sales]]*H1265)), Table2[[#This Row],[Sales]])</f>
        <v>467.15129999999999</v>
      </c>
      <c r="J1265" s="4">
        <f t="shared" si="79"/>
        <v>466.62</v>
      </c>
      <c r="K1265" s="1" t="s">
        <v>10</v>
      </c>
      <c r="L1265" s="1">
        <v>5.25</v>
      </c>
      <c r="M1265" s="10">
        <f t="shared" si="77"/>
        <v>471.87</v>
      </c>
    </row>
    <row r="1266" spans="1:13" x14ac:dyDescent="0.2">
      <c r="A1266" s="1">
        <v>27299</v>
      </c>
      <c r="B1266" s="2">
        <v>41126</v>
      </c>
      <c r="C1266" s="1" t="s">
        <v>12</v>
      </c>
      <c r="D1266" s="1">
        <v>41</v>
      </c>
      <c r="E1266" s="4" t="str">
        <f t="shared" si="76"/>
        <v>Large</v>
      </c>
      <c r="F1266" s="4" t="str">
        <f>VLOOKUP(D1266, lookup!$A$3:$B$12, 2, TRUE)</f>
        <v>XX Large</v>
      </c>
      <c r="G1266" s="1">
        <v>802.16</v>
      </c>
      <c r="H1266" s="4">
        <f t="shared" si="78"/>
        <v>0.01</v>
      </c>
      <c r="I1266" s="4">
        <f>IFERROR((Table2[[#This Row],[Sales]]-(Table2[[#This Row],[Sales]]*H1266)), Table2[[#This Row],[Sales]])</f>
        <v>794.13839999999993</v>
      </c>
      <c r="J1266" s="4">
        <f t="shared" si="79"/>
        <v>787.29</v>
      </c>
      <c r="K1266" s="1" t="s">
        <v>10</v>
      </c>
      <c r="L1266" s="1">
        <v>14.87</v>
      </c>
      <c r="M1266" s="10">
        <f t="shared" si="77"/>
        <v>802.16</v>
      </c>
    </row>
    <row r="1267" spans="1:13" x14ac:dyDescent="0.2">
      <c r="A1267" s="1">
        <v>18849</v>
      </c>
      <c r="B1267" s="2">
        <v>41126</v>
      </c>
      <c r="C1267" s="1" t="s">
        <v>9</v>
      </c>
      <c r="D1267" s="1">
        <v>6</v>
      </c>
      <c r="E1267" s="4" t="str">
        <f t="shared" si="76"/>
        <v>Small</v>
      </c>
      <c r="F1267" s="4" t="str">
        <f>VLOOKUP(D1267, lookup!$A$3:$B$12, 2, TRUE)</f>
        <v>Extra Small</v>
      </c>
      <c r="G1267" s="1">
        <v>751.71</v>
      </c>
      <c r="H1267" s="4" t="str">
        <f t="shared" si="78"/>
        <v>No Discount</v>
      </c>
      <c r="I1267" s="4">
        <f>IFERROR((Table2[[#This Row],[Sales]]-(Table2[[#This Row],[Sales]]*H1267)), Table2[[#This Row],[Sales]])</f>
        <v>751.71</v>
      </c>
      <c r="J1267" s="4">
        <f t="shared" si="79"/>
        <v>751.71</v>
      </c>
      <c r="K1267" s="1" t="s">
        <v>10</v>
      </c>
      <c r="L1267" s="1">
        <v>0.99</v>
      </c>
      <c r="M1267" s="10">
        <f t="shared" si="77"/>
        <v>751.71</v>
      </c>
    </row>
    <row r="1268" spans="1:13" x14ac:dyDescent="0.2">
      <c r="A1268" s="1">
        <v>30597</v>
      </c>
      <c r="B1268" s="2">
        <v>41126</v>
      </c>
      <c r="C1268" s="1" t="s">
        <v>9</v>
      </c>
      <c r="D1268" s="1">
        <v>42</v>
      </c>
      <c r="E1268" s="4" t="str">
        <f t="shared" si="76"/>
        <v>Large</v>
      </c>
      <c r="F1268" s="4" t="str">
        <f>VLOOKUP(D1268, lookup!$A$3:$B$12, 2, TRUE)</f>
        <v>XX Large</v>
      </c>
      <c r="G1268" s="1">
        <v>639.84</v>
      </c>
      <c r="H1268" s="4">
        <f t="shared" si="78"/>
        <v>0.01</v>
      </c>
      <c r="I1268" s="4">
        <f>IFERROR((Table2[[#This Row],[Sales]]-(Table2[[#This Row],[Sales]]*H1268)), Table2[[#This Row],[Sales]])</f>
        <v>633.44159999999999</v>
      </c>
      <c r="J1268" s="4">
        <f t="shared" si="79"/>
        <v>635.31000000000006</v>
      </c>
      <c r="K1268" s="1" t="s">
        <v>10</v>
      </c>
      <c r="L1268" s="1">
        <v>4.53</v>
      </c>
      <c r="M1268" s="10">
        <f t="shared" si="77"/>
        <v>639.84</v>
      </c>
    </row>
    <row r="1269" spans="1:13" x14ac:dyDescent="0.2">
      <c r="A1269" s="1">
        <v>30597</v>
      </c>
      <c r="B1269" s="2">
        <v>41126</v>
      </c>
      <c r="C1269" s="1" t="s">
        <v>9</v>
      </c>
      <c r="D1269" s="1">
        <v>18</v>
      </c>
      <c r="E1269" s="4" t="str">
        <f t="shared" si="76"/>
        <v>Medium</v>
      </c>
      <c r="F1269" s="4" t="str">
        <f>VLOOKUP(D1269, lookup!$A$3:$B$12, 2, TRUE)</f>
        <v>Small-Medium</v>
      </c>
      <c r="G1269" s="1">
        <v>93.02</v>
      </c>
      <c r="H1269" s="4" t="str">
        <f t="shared" si="78"/>
        <v>No Discount</v>
      </c>
      <c r="I1269" s="4">
        <f>IFERROR((Table2[[#This Row],[Sales]]-(Table2[[#This Row],[Sales]]*H1269)), Table2[[#This Row],[Sales]])</f>
        <v>93.02</v>
      </c>
      <c r="J1269" s="4">
        <f t="shared" si="79"/>
        <v>93.02</v>
      </c>
      <c r="K1269" s="1" t="s">
        <v>10</v>
      </c>
      <c r="L1269" s="1">
        <v>2.0299999999999998</v>
      </c>
      <c r="M1269" s="10">
        <f t="shared" si="77"/>
        <v>93.02</v>
      </c>
    </row>
    <row r="1270" spans="1:13" x14ac:dyDescent="0.2">
      <c r="A1270" s="1">
        <v>59909</v>
      </c>
      <c r="B1270" s="2">
        <v>41126</v>
      </c>
      <c r="C1270" s="1" t="s">
        <v>7</v>
      </c>
      <c r="D1270" s="1">
        <v>46</v>
      </c>
      <c r="E1270" s="4" t="str">
        <f t="shared" si="76"/>
        <v>Large</v>
      </c>
      <c r="F1270" s="4" t="str">
        <f>VLOOKUP(D1270, lookup!$A$3:$B$12, 2, TRUE)</f>
        <v>XXX Large</v>
      </c>
      <c r="G1270" s="1">
        <v>411.56</v>
      </c>
      <c r="H1270" s="4">
        <f t="shared" si="78"/>
        <v>0.01</v>
      </c>
      <c r="I1270" s="4">
        <f>IFERROR((Table2[[#This Row],[Sales]]-(Table2[[#This Row],[Sales]]*H1270)), Table2[[#This Row],[Sales]])</f>
        <v>407.44440000000003</v>
      </c>
      <c r="J1270" s="4">
        <f t="shared" si="79"/>
        <v>404.28000000000003</v>
      </c>
      <c r="K1270" s="1" t="s">
        <v>8</v>
      </c>
      <c r="L1270" s="1">
        <v>7.28</v>
      </c>
      <c r="M1270" s="10">
        <f t="shared" si="77"/>
        <v>411.56</v>
      </c>
    </row>
    <row r="1271" spans="1:13" x14ac:dyDescent="0.2">
      <c r="A1271" s="1">
        <v>16423</v>
      </c>
      <c r="B1271" s="2">
        <v>41126</v>
      </c>
      <c r="C1271" s="1" t="s">
        <v>14</v>
      </c>
      <c r="D1271" s="1">
        <v>19</v>
      </c>
      <c r="E1271" s="4" t="str">
        <f t="shared" si="76"/>
        <v>Medium</v>
      </c>
      <c r="F1271" s="4" t="str">
        <f>VLOOKUP(D1271, lookup!$A$3:$B$12, 2, TRUE)</f>
        <v>Small-Medium</v>
      </c>
      <c r="G1271" s="1">
        <v>128.21</v>
      </c>
      <c r="H1271" s="4" t="str">
        <f t="shared" si="78"/>
        <v>No Discount</v>
      </c>
      <c r="I1271" s="4">
        <f>IFERROR((Table2[[#This Row],[Sales]]-(Table2[[#This Row],[Sales]]*H1271)), Table2[[#This Row],[Sales]])</f>
        <v>128.21</v>
      </c>
      <c r="J1271" s="4">
        <f t="shared" si="79"/>
        <v>128.21</v>
      </c>
      <c r="K1271" s="1" t="s">
        <v>10</v>
      </c>
      <c r="L1271" s="1">
        <v>6.57</v>
      </c>
      <c r="M1271" s="10">
        <f t="shared" si="77"/>
        <v>128.21</v>
      </c>
    </row>
    <row r="1272" spans="1:13" x14ac:dyDescent="0.2">
      <c r="A1272" s="1">
        <v>18849</v>
      </c>
      <c r="B1272" s="2">
        <v>41126</v>
      </c>
      <c r="C1272" s="1" t="s">
        <v>9</v>
      </c>
      <c r="D1272" s="1">
        <v>39</v>
      </c>
      <c r="E1272" s="4" t="str">
        <f t="shared" si="76"/>
        <v>Large</v>
      </c>
      <c r="F1272" s="4" t="str">
        <f>VLOOKUP(D1272, lookup!$A$3:$B$12, 2, TRUE)</f>
        <v>Extra Large</v>
      </c>
      <c r="G1272" s="1">
        <v>539.6</v>
      </c>
      <c r="H1272" s="4">
        <f t="shared" si="78"/>
        <v>0.01</v>
      </c>
      <c r="I1272" s="4">
        <f>IFERROR((Table2[[#This Row],[Sales]]-(Table2[[#This Row],[Sales]]*H1272)), Table2[[#This Row],[Sales]])</f>
        <v>534.20400000000006</v>
      </c>
      <c r="J1272" s="4">
        <f t="shared" si="79"/>
        <v>530.82000000000005</v>
      </c>
      <c r="K1272" s="1" t="s">
        <v>10</v>
      </c>
      <c r="L1272" s="1">
        <v>8.7799999999999994</v>
      </c>
      <c r="M1272" s="10">
        <f t="shared" si="77"/>
        <v>539.6</v>
      </c>
    </row>
    <row r="1273" spans="1:13" x14ac:dyDescent="0.2">
      <c r="A1273" s="1">
        <v>11398</v>
      </c>
      <c r="B1273" s="2">
        <v>41127</v>
      </c>
      <c r="C1273" s="1" t="s">
        <v>9</v>
      </c>
      <c r="D1273" s="1">
        <v>26</v>
      </c>
      <c r="E1273" s="4" t="str">
        <f t="shared" si="76"/>
        <v>Medium</v>
      </c>
      <c r="F1273" s="4" t="str">
        <f>VLOOKUP(D1273, lookup!$A$3:$B$12, 2, TRUE)</f>
        <v>Medium-Large</v>
      </c>
      <c r="G1273" s="1">
        <v>80.89</v>
      </c>
      <c r="H1273" s="4" t="str">
        <f t="shared" si="78"/>
        <v>No Discount</v>
      </c>
      <c r="I1273" s="4">
        <f>IFERROR((Table2[[#This Row],[Sales]]-(Table2[[#This Row],[Sales]]*H1273)), Table2[[#This Row],[Sales]])</f>
        <v>80.89</v>
      </c>
      <c r="J1273" s="4">
        <f t="shared" si="79"/>
        <v>80.89</v>
      </c>
      <c r="K1273" s="1" t="s">
        <v>10</v>
      </c>
      <c r="L1273" s="1">
        <v>0.81</v>
      </c>
      <c r="M1273" s="10">
        <f t="shared" si="77"/>
        <v>80.89</v>
      </c>
    </row>
    <row r="1274" spans="1:13" x14ac:dyDescent="0.2">
      <c r="A1274" s="1">
        <v>28454</v>
      </c>
      <c r="B1274" s="2">
        <v>41127</v>
      </c>
      <c r="C1274" s="1" t="s">
        <v>14</v>
      </c>
      <c r="D1274" s="1">
        <v>25</v>
      </c>
      <c r="E1274" s="4" t="str">
        <f t="shared" si="76"/>
        <v>Medium</v>
      </c>
      <c r="F1274" s="4" t="str">
        <f>VLOOKUP(D1274, lookup!$A$3:$B$12, 2, TRUE)</f>
        <v>Medium</v>
      </c>
      <c r="G1274" s="1">
        <v>157.4</v>
      </c>
      <c r="H1274" s="4" t="str">
        <f t="shared" si="78"/>
        <v>No Discount</v>
      </c>
      <c r="I1274" s="4">
        <f>IFERROR((Table2[[#This Row],[Sales]]-(Table2[[#This Row],[Sales]]*H1274)), Table2[[#This Row],[Sales]])</f>
        <v>157.4</v>
      </c>
      <c r="J1274" s="4">
        <f t="shared" si="79"/>
        <v>157.4</v>
      </c>
      <c r="K1274" s="1" t="s">
        <v>10</v>
      </c>
      <c r="L1274" s="1">
        <v>6.74</v>
      </c>
      <c r="M1274" s="10">
        <f t="shared" si="77"/>
        <v>157.4</v>
      </c>
    </row>
    <row r="1275" spans="1:13" x14ac:dyDescent="0.2">
      <c r="A1275" s="1">
        <v>11398</v>
      </c>
      <c r="B1275" s="2">
        <v>41127</v>
      </c>
      <c r="C1275" s="1" t="s">
        <v>9</v>
      </c>
      <c r="D1275" s="1">
        <v>16</v>
      </c>
      <c r="E1275" s="4" t="str">
        <f t="shared" si="76"/>
        <v>Medium</v>
      </c>
      <c r="F1275" s="4" t="str">
        <f>VLOOKUP(D1275, lookup!$A$3:$B$12, 2, TRUE)</f>
        <v>Small-Medium</v>
      </c>
      <c r="G1275" s="1">
        <v>109.7</v>
      </c>
      <c r="H1275" s="4" t="str">
        <f t="shared" si="78"/>
        <v>No Discount</v>
      </c>
      <c r="I1275" s="4">
        <f>IFERROR((Table2[[#This Row],[Sales]]-(Table2[[#This Row],[Sales]]*H1275)), Table2[[#This Row],[Sales]])</f>
        <v>109.7</v>
      </c>
      <c r="J1275" s="4">
        <f t="shared" si="79"/>
        <v>109.7</v>
      </c>
      <c r="K1275" s="1" t="s">
        <v>10</v>
      </c>
      <c r="L1275" s="1">
        <v>10.39</v>
      </c>
      <c r="M1275" s="10">
        <f t="shared" si="77"/>
        <v>109.7</v>
      </c>
    </row>
    <row r="1276" spans="1:13" x14ac:dyDescent="0.2">
      <c r="A1276" s="1">
        <v>45670</v>
      </c>
      <c r="B1276" s="2">
        <v>41128</v>
      </c>
      <c r="C1276" s="1" t="s">
        <v>7</v>
      </c>
      <c r="D1276" s="1">
        <v>2</v>
      </c>
      <c r="E1276" s="4" t="str">
        <f t="shared" si="76"/>
        <v>Small</v>
      </c>
      <c r="F1276" s="4" t="str">
        <f>VLOOKUP(D1276, lookup!$A$3:$B$12, 2, TRUE)</f>
        <v>Mini</v>
      </c>
      <c r="G1276" s="1">
        <v>20.16</v>
      </c>
      <c r="H1276" s="4" t="str">
        <f t="shared" si="78"/>
        <v>No Discount</v>
      </c>
      <c r="I1276" s="4">
        <f>IFERROR((Table2[[#This Row],[Sales]]-(Table2[[#This Row],[Sales]]*H1276)), Table2[[#This Row],[Sales]])</f>
        <v>20.16</v>
      </c>
      <c r="J1276" s="4">
        <f t="shared" si="79"/>
        <v>20.16</v>
      </c>
      <c r="K1276" s="1" t="s">
        <v>10</v>
      </c>
      <c r="L1276" s="1">
        <v>7.86</v>
      </c>
      <c r="M1276" s="10">
        <f t="shared" si="77"/>
        <v>20.16</v>
      </c>
    </row>
    <row r="1277" spans="1:13" x14ac:dyDescent="0.2">
      <c r="A1277" s="1">
        <v>51365</v>
      </c>
      <c r="B1277" s="2">
        <v>41128</v>
      </c>
      <c r="C1277" s="1" t="s">
        <v>9</v>
      </c>
      <c r="D1277" s="1">
        <v>35</v>
      </c>
      <c r="E1277" s="4" t="str">
        <f t="shared" si="76"/>
        <v>Large</v>
      </c>
      <c r="F1277" s="4" t="str">
        <f>VLOOKUP(D1277, lookup!$A$3:$B$12, 2, TRUE)</f>
        <v>Large</v>
      </c>
      <c r="G1277" s="1">
        <v>4051.8</v>
      </c>
      <c r="H1277" s="4">
        <f t="shared" si="78"/>
        <v>0.01</v>
      </c>
      <c r="I1277" s="4">
        <f>IFERROR((Table2[[#This Row],[Sales]]-(Table2[[#This Row],[Sales]]*H1277)), Table2[[#This Row],[Sales]])</f>
        <v>4011.2820000000002</v>
      </c>
      <c r="J1277" s="4">
        <f t="shared" si="79"/>
        <v>4051.8</v>
      </c>
      <c r="K1277" s="1" t="s">
        <v>13</v>
      </c>
      <c r="L1277" s="1">
        <v>51.94</v>
      </c>
      <c r="M1277" s="10">
        <f t="shared" si="77"/>
        <v>4051.8</v>
      </c>
    </row>
    <row r="1278" spans="1:13" x14ac:dyDescent="0.2">
      <c r="A1278" s="1">
        <v>15296</v>
      </c>
      <c r="B1278" s="2">
        <v>41128</v>
      </c>
      <c r="C1278" s="1" t="s">
        <v>11</v>
      </c>
      <c r="D1278" s="1">
        <v>38</v>
      </c>
      <c r="E1278" s="4" t="str">
        <f t="shared" si="76"/>
        <v>Large</v>
      </c>
      <c r="F1278" s="4" t="str">
        <f>VLOOKUP(D1278, lookup!$A$3:$B$12, 2, TRUE)</f>
        <v>Extra Large</v>
      </c>
      <c r="G1278" s="1">
        <v>6216.6</v>
      </c>
      <c r="H1278" s="4">
        <f t="shared" si="78"/>
        <v>0.01</v>
      </c>
      <c r="I1278" s="4">
        <f>IFERROR((Table2[[#This Row],[Sales]]-(Table2[[#This Row],[Sales]]*H1278)), Table2[[#This Row],[Sales]])</f>
        <v>6154.4340000000002</v>
      </c>
      <c r="J1278" s="4">
        <f t="shared" si="79"/>
        <v>6196.6100000000006</v>
      </c>
      <c r="K1278" s="1" t="s">
        <v>10</v>
      </c>
      <c r="L1278" s="1">
        <v>19.989999999999998</v>
      </c>
      <c r="M1278" s="10">
        <f t="shared" si="77"/>
        <v>6216.6</v>
      </c>
    </row>
    <row r="1279" spans="1:13" x14ac:dyDescent="0.2">
      <c r="A1279" s="1">
        <v>44323</v>
      </c>
      <c r="B1279" s="2">
        <v>41128</v>
      </c>
      <c r="C1279" s="1" t="s">
        <v>14</v>
      </c>
      <c r="D1279" s="1">
        <v>27</v>
      </c>
      <c r="E1279" s="4" t="str">
        <f t="shared" si="76"/>
        <v>Medium</v>
      </c>
      <c r="F1279" s="4" t="str">
        <f>VLOOKUP(D1279, lookup!$A$3:$B$12, 2, TRUE)</f>
        <v>Medium-Large</v>
      </c>
      <c r="G1279" s="1">
        <v>21320.58</v>
      </c>
      <c r="H1279" s="4" t="str">
        <f t="shared" si="78"/>
        <v>No Discount</v>
      </c>
      <c r="I1279" s="4">
        <f>IFERROR((Table2[[#This Row],[Sales]]-(Table2[[#This Row],[Sales]]*H1279)), Table2[[#This Row],[Sales]])</f>
        <v>21320.58</v>
      </c>
      <c r="J1279" s="4">
        <f t="shared" si="79"/>
        <v>21320.58</v>
      </c>
      <c r="K1279" s="1" t="s">
        <v>13</v>
      </c>
      <c r="L1279" s="1">
        <v>16.059999999999999</v>
      </c>
      <c r="M1279" s="10">
        <f t="shared" si="77"/>
        <v>21320.58</v>
      </c>
    </row>
    <row r="1280" spans="1:13" x14ac:dyDescent="0.2">
      <c r="A1280" s="1">
        <v>51365</v>
      </c>
      <c r="B1280" s="2">
        <v>41128</v>
      </c>
      <c r="C1280" s="1" t="s">
        <v>9</v>
      </c>
      <c r="D1280" s="1">
        <v>35</v>
      </c>
      <c r="E1280" s="4" t="str">
        <f t="shared" si="76"/>
        <v>Large</v>
      </c>
      <c r="F1280" s="4" t="str">
        <f>VLOOKUP(D1280, lookup!$A$3:$B$12, 2, TRUE)</f>
        <v>Large</v>
      </c>
      <c r="G1280" s="1">
        <v>195.23</v>
      </c>
      <c r="H1280" s="4">
        <f t="shared" si="78"/>
        <v>0.01</v>
      </c>
      <c r="I1280" s="4">
        <f>IFERROR((Table2[[#This Row],[Sales]]-(Table2[[#This Row],[Sales]]*H1280)), Table2[[#This Row],[Sales]])</f>
        <v>193.27769999999998</v>
      </c>
      <c r="J1280" s="4">
        <f t="shared" si="79"/>
        <v>195.23</v>
      </c>
      <c r="K1280" s="1" t="s">
        <v>10</v>
      </c>
      <c r="L1280" s="1">
        <v>5.57</v>
      </c>
      <c r="M1280" s="10">
        <f t="shared" si="77"/>
        <v>195.23</v>
      </c>
    </row>
    <row r="1281" spans="1:13" x14ac:dyDescent="0.2">
      <c r="A1281" s="1">
        <v>25861</v>
      </c>
      <c r="B1281" s="2">
        <v>41128</v>
      </c>
      <c r="C1281" s="1" t="s">
        <v>9</v>
      </c>
      <c r="D1281" s="1">
        <v>44</v>
      </c>
      <c r="E1281" s="4" t="str">
        <f t="shared" si="76"/>
        <v>Large</v>
      </c>
      <c r="F1281" s="4" t="str">
        <f>VLOOKUP(D1281, lookup!$A$3:$B$12, 2, TRUE)</f>
        <v>XX Large</v>
      </c>
      <c r="G1281" s="1">
        <v>23775.56</v>
      </c>
      <c r="H1281" s="4">
        <f t="shared" si="78"/>
        <v>0.01</v>
      </c>
      <c r="I1281" s="4">
        <f>IFERROR((Table2[[#This Row],[Sales]]-(Table2[[#This Row],[Sales]]*H1281)), Table2[[#This Row],[Sales]])</f>
        <v>23537.804400000001</v>
      </c>
      <c r="J1281" s="4">
        <f t="shared" si="79"/>
        <v>23760.86</v>
      </c>
      <c r="K1281" s="1" t="s">
        <v>13</v>
      </c>
      <c r="L1281" s="1">
        <v>14.7</v>
      </c>
      <c r="M1281" s="10">
        <f t="shared" si="77"/>
        <v>23760.86</v>
      </c>
    </row>
    <row r="1282" spans="1:13" x14ac:dyDescent="0.2">
      <c r="A1282" s="1">
        <v>32327</v>
      </c>
      <c r="B1282" s="2">
        <v>41128</v>
      </c>
      <c r="C1282" s="1" t="s">
        <v>7</v>
      </c>
      <c r="D1282" s="1">
        <v>45</v>
      </c>
      <c r="E1282" s="4" t="str">
        <f t="shared" ref="E1282:E1345" si="80">IF(D1282&gt;=30, "Large", IF(D1282&lt;=15, "Small","Medium"))</f>
        <v>Large</v>
      </c>
      <c r="F1282" s="4" t="str">
        <f>VLOOKUP(D1282, lookup!$A$3:$B$12, 2, TRUE)</f>
        <v>XX Large</v>
      </c>
      <c r="G1282" s="1">
        <v>20333.815999999999</v>
      </c>
      <c r="H1282" s="4">
        <f t="shared" si="78"/>
        <v>0.01</v>
      </c>
      <c r="I1282" s="4">
        <f>IFERROR((Table2[[#This Row],[Sales]]-(Table2[[#This Row],[Sales]]*H1282)), Table2[[#This Row],[Sales]])</f>
        <v>20130.47784</v>
      </c>
      <c r="J1282" s="4">
        <f t="shared" si="79"/>
        <v>20186.696</v>
      </c>
      <c r="K1282" s="1" t="s">
        <v>13</v>
      </c>
      <c r="L1282" s="1">
        <v>147.12</v>
      </c>
      <c r="M1282" s="10">
        <f t="shared" ref="M1282:M1345" si="81">IF(K1282="Delivery Truck", J1282, G1282)</f>
        <v>20186.696</v>
      </c>
    </row>
    <row r="1283" spans="1:13" x14ac:dyDescent="0.2">
      <c r="A1283" s="1">
        <v>13543</v>
      </c>
      <c r="B1283" s="2">
        <v>41129</v>
      </c>
      <c r="C1283" s="1" t="s">
        <v>14</v>
      </c>
      <c r="D1283" s="1">
        <v>2</v>
      </c>
      <c r="E1283" s="4" t="str">
        <f t="shared" si="80"/>
        <v>Small</v>
      </c>
      <c r="F1283" s="4" t="str">
        <f>VLOOKUP(D1283, lookup!$A$3:$B$12, 2, TRUE)</f>
        <v>Mini</v>
      </c>
      <c r="G1283" s="1">
        <v>27.83</v>
      </c>
      <c r="H1283" s="4" t="str">
        <f t="shared" ref="H1283:H1346" si="82">IF(OR(F1283="Large",F1283="Extra Large",F1283="XX Large",F1283="XXX Large"), 0.01, "No Discount")</f>
        <v>No Discount</v>
      </c>
      <c r="I1283" s="4">
        <f>IFERROR((Table2[[#This Row],[Sales]]-(Table2[[#This Row],[Sales]]*H1283)), Table2[[#This Row],[Sales]])</f>
        <v>27.83</v>
      </c>
      <c r="J1283" s="4">
        <f t="shared" ref="J1283:J1346" si="83">IF(OR(F1283="XX Large", F1283="XXX Large", F1283="Extra Large"), G1283-L1283, G1283)</f>
        <v>27.83</v>
      </c>
      <c r="K1283" s="1" t="s">
        <v>10</v>
      </c>
      <c r="L1283" s="1">
        <v>9.4499999999999993</v>
      </c>
      <c r="M1283" s="10">
        <f t="shared" si="81"/>
        <v>27.83</v>
      </c>
    </row>
    <row r="1284" spans="1:13" x14ac:dyDescent="0.2">
      <c r="A1284" s="1">
        <v>42400</v>
      </c>
      <c r="B1284" s="2">
        <v>41130</v>
      </c>
      <c r="C1284" s="1" t="s">
        <v>7</v>
      </c>
      <c r="D1284" s="1">
        <v>44</v>
      </c>
      <c r="E1284" s="4" t="str">
        <f t="shared" si="80"/>
        <v>Large</v>
      </c>
      <c r="F1284" s="4" t="str">
        <f>VLOOKUP(D1284, lookup!$A$3:$B$12, 2, TRUE)</f>
        <v>XX Large</v>
      </c>
      <c r="G1284" s="1">
        <v>865.27</v>
      </c>
      <c r="H1284" s="4">
        <f t="shared" si="82"/>
        <v>0.01</v>
      </c>
      <c r="I1284" s="4">
        <f>IFERROR((Table2[[#This Row],[Sales]]-(Table2[[#This Row],[Sales]]*H1284)), Table2[[#This Row],[Sales]])</f>
        <v>856.6173</v>
      </c>
      <c r="J1284" s="4">
        <f t="shared" si="83"/>
        <v>861.27</v>
      </c>
      <c r="K1284" s="1" t="s">
        <v>10</v>
      </c>
      <c r="L1284" s="1">
        <v>4</v>
      </c>
      <c r="M1284" s="10">
        <f t="shared" si="81"/>
        <v>865.27</v>
      </c>
    </row>
    <row r="1285" spans="1:13" x14ac:dyDescent="0.2">
      <c r="A1285" s="1">
        <v>48774</v>
      </c>
      <c r="B1285" s="2">
        <v>41130</v>
      </c>
      <c r="C1285" s="1" t="s">
        <v>9</v>
      </c>
      <c r="D1285" s="1">
        <v>31</v>
      </c>
      <c r="E1285" s="4" t="str">
        <f t="shared" si="80"/>
        <v>Large</v>
      </c>
      <c r="F1285" s="4" t="str">
        <f>VLOOKUP(D1285, lookup!$A$3:$B$12, 2, TRUE)</f>
        <v>Large</v>
      </c>
      <c r="G1285" s="1">
        <v>7323.78</v>
      </c>
      <c r="H1285" s="4">
        <f t="shared" si="82"/>
        <v>0.01</v>
      </c>
      <c r="I1285" s="4">
        <f>IFERROR((Table2[[#This Row],[Sales]]-(Table2[[#This Row],[Sales]]*H1285)), Table2[[#This Row],[Sales]])</f>
        <v>7250.5421999999999</v>
      </c>
      <c r="J1285" s="4">
        <f t="shared" si="83"/>
        <v>7323.78</v>
      </c>
      <c r="K1285" s="1" t="s">
        <v>13</v>
      </c>
      <c r="L1285" s="1">
        <v>62.94</v>
      </c>
      <c r="M1285" s="10">
        <f t="shared" si="81"/>
        <v>7323.78</v>
      </c>
    </row>
    <row r="1286" spans="1:13" x14ac:dyDescent="0.2">
      <c r="A1286" s="1">
        <v>49442</v>
      </c>
      <c r="B1286" s="2">
        <v>41130</v>
      </c>
      <c r="C1286" s="1" t="s">
        <v>9</v>
      </c>
      <c r="D1286" s="1">
        <v>11</v>
      </c>
      <c r="E1286" s="4" t="str">
        <f t="shared" si="80"/>
        <v>Small</v>
      </c>
      <c r="F1286" s="4" t="str">
        <f>VLOOKUP(D1286, lookup!$A$3:$B$12, 2, TRUE)</f>
        <v>Small</v>
      </c>
      <c r="G1286" s="1">
        <v>131.12</v>
      </c>
      <c r="H1286" s="4" t="str">
        <f t="shared" si="82"/>
        <v>No Discount</v>
      </c>
      <c r="I1286" s="4">
        <f>IFERROR((Table2[[#This Row],[Sales]]-(Table2[[#This Row],[Sales]]*H1286)), Table2[[#This Row],[Sales]])</f>
        <v>131.12</v>
      </c>
      <c r="J1286" s="4">
        <f t="shared" si="83"/>
        <v>131.12</v>
      </c>
      <c r="K1286" s="1" t="s">
        <v>10</v>
      </c>
      <c r="L1286" s="1">
        <v>7.19</v>
      </c>
      <c r="M1286" s="10">
        <f t="shared" si="81"/>
        <v>131.12</v>
      </c>
    </row>
    <row r="1287" spans="1:13" x14ac:dyDescent="0.2">
      <c r="A1287" s="1">
        <v>42436</v>
      </c>
      <c r="B1287" s="2">
        <v>41130</v>
      </c>
      <c r="C1287" s="1" t="s">
        <v>12</v>
      </c>
      <c r="D1287" s="1">
        <v>30</v>
      </c>
      <c r="E1287" s="4" t="str">
        <f t="shared" si="80"/>
        <v>Large</v>
      </c>
      <c r="F1287" s="4" t="str">
        <f>VLOOKUP(D1287, lookup!$A$3:$B$12, 2, TRUE)</f>
        <v>Medium-Large</v>
      </c>
      <c r="G1287" s="1">
        <v>10994.74</v>
      </c>
      <c r="H1287" s="4" t="str">
        <f t="shared" si="82"/>
        <v>No Discount</v>
      </c>
      <c r="I1287" s="4">
        <f>IFERROR((Table2[[#This Row],[Sales]]-(Table2[[#This Row],[Sales]]*H1287)), Table2[[#This Row],[Sales]])</f>
        <v>10994.74</v>
      </c>
      <c r="J1287" s="4">
        <f t="shared" si="83"/>
        <v>10994.74</v>
      </c>
      <c r="K1287" s="1" t="s">
        <v>13</v>
      </c>
      <c r="L1287" s="1">
        <v>48.26</v>
      </c>
      <c r="M1287" s="10">
        <f t="shared" si="81"/>
        <v>10994.74</v>
      </c>
    </row>
    <row r="1288" spans="1:13" x14ac:dyDescent="0.2">
      <c r="A1288" s="1">
        <v>9347</v>
      </c>
      <c r="B1288" s="2">
        <v>41130</v>
      </c>
      <c r="C1288" s="1" t="s">
        <v>7</v>
      </c>
      <c r="D1288" s="1">
        <v>31</v>
      </c>
      <c r="E1288" s="4" t="str">
        <f t="shared" si="80"/>
        <v>Large</v>
      </c>
      <c r="F1288" s="4" t="str">
        <f>VLOOKUP(D1288, lookup!$A$3:$B$12, 2, TRUE)</f>
        <v>Large</v>
      </c>
      <c r="G1288" s="1">
        <v>131.19999999999999</v>
      </c>
      <c r="H1288" s="4">
        <f t="shared" si="82"/>
        <v>0.01</v>
      </c>
      <c r="I1288" s="4">
        <f>IFERROR((Table2[[#This Row],[Sales]]-(Table2[[#This Row],[Sales]]*H1288)), Table2[[#This Row],[Sales]])</f>
        <v>129.88799999999998</v>
      </c>
      <c r="J1288" s="4">
        <f t="shared" si="83"/>
        <v>131.19999999999999</v>
      </c>
      <c r="K1288" s="1" t="s">
        <v>10</v>
      </c>
      <c r="L1288" s="1">
        <v>5.13</v>
      </c>
      <c r="M1288" s="10">
        <f t="shared" si="81"/>
        <v>131.19999999999999</v>
      </c>
    </row>
    <row r="1289" spans="1:13" x14ac:dyDescent="0.2">
      <c r="A1289" s="1">
        <v>42400</v>
      </c>
      <c r="B1289" s="2">
        <v>41130</v>
      </c>
      <c r="C1289" s="1" t="s">
        <v>7</v>
      </c>
      <c r="D1289" s="1">
        <v>41</v>
      </c>
      <c r="E1289" s="4" t="str">
        <f t="shared" si="80"/>
        <v>Large</v>
      </c>
      <c r="F1289" s="4" t="str">
        <f>VLOOKUP(D1289, lookup!$A$3:$B$12, 2, TRUE)</f>
        <v>XX Large</v>
      </c>
      <c r="G1289" s="1">
        <v>429.28</v>
      </c>
      <c r="H1289" s="4">
        <f t="shared" si="82"/>
        <v>0.01</v>
      </c>
      <c r="I1289" s="4">
        <f>IFERROR((Table2[[#This Row],[Sales]]-(Table2[[#This Row],[Sales]]*H1289)), Table2[[#This Row],[Sales]])</f>
        <v>424.98719999999997</v>
      </c>
      <c r="J1289" s="4">
        <f t="shared" si="83"/>
        <v>422.78</v>
      </c>
      <c r="K1289" s="1" t="s">
        <v>10</v>
      </c>
      <c r="L1289" s="1">
        <v>6.5</v>
      </c>
      <c r="M1289" s="10">
        <f t="shared" si="81"/>
        <v>429.28</v>
      </c>
    </row>
    <row r="1290" spans="1:13" x14ac:dyDescent="0.2">
      <c r="A1290" s="1">
        <v>45440</v>
      </c>
      <c r="B1290" s="2">
        <v>41130</v>
      </c>
      <c r="C1290" s="1" t="s">
        <v>12</v>
      </c>
      <c r="D1290" s="1">
        <v>5</v>
      </c>
      <c r="E1290" s="4" t="str">
        <f t="shared" si="80"/>
        <v>Small</v>
      </c>
      <c r="F1290" s="4" t="str">
        <f>VLOOKUP(D1290, lookup!$A$3:$B$12, 2, TRUE)</f>
        <v>Mini</v>
      </c>
      <c r="G1290" s="1">
        <v>748.29</v>
      </c>
      <c r="H1290" s="4" t="str">
        <f t="shared" si="82"/>
        <v>No Discount</v>
      </c>
      <c r="I1290" s="4">
        <f>IFERROR((Table2[[#This Row],[Sales]]-(Table2[[#This Row],[Sales]]*H1290)), Table2[[#This Row],[Sales]])</f>
        <v>748.29</v>
      </c>
      <c r="J1290" s="4">
        <f t="shared" si="83"/>
        <v>748.29</v>
      </c>
      <c r="K1290" s="1" t="s">
        <v>13</v>
      </c>
      <c r="L1290" s="1">
        <v>28.63</v>
      </c>
      <c r="M1290" s="10">
        <f t="shared" si="81"/>
        <v>748.29</v>
      </c>
    </row>
    <row r="1291" spans="1:13" x14ac:dyDescent="0.2">
      <c r="A1291" s="1">
        <v>54630</v>
      </c>
      <c r="B1291" s="2">
        <v>41131</v>
      </c>
      <c r="C1291" s="1" t="s">
        <v>7</v>
      </c>
      <c r="D1291" s="1">
        <v>11</v>
      </c>
      <c r="E1291" s="4" t="str">
        <f t="shared" si="80"/>
        <v>Small</v>
      </c>
      <c r="F1291" s="4" t="str">
        <f>VLOOKUP(D1291, lookup!$A$3:$B$12, 2, TRUE)</f>
        <v>Small</v>
      </c>
      <c r="G1291" s="1">
        <v>73.22</v>
      </c>
      <c r="H1291" s="4" t="str">
        <f t="shared" si="82"/>
        <v>No Discount</v>
      </c>
      <c r="I1291" s="4">
        <f>IFERROR((Table2[[#This Row],[Sales]]-(Table2[[#This Row],[Sales]]*H1291)), Table2[[#This Row],[Sales]])</f>
        <v>73.22</v>
      </c>
      <c r="J1291" s="4">
        <f t="shared" si="83"/>
        <v>73.22</v>
      </c>
      <c r="K1291" s="1" t="s">
        <v>10</v>
      </c>
      <c r="L1291" s="1">
        <v>6.22</v>
      </c>
      <c r="M1291" s="10">
        <f t="shared" si="81"/>
        <v>73.22</v>
      </c>
    </row>
    <row r="1292" spans="1:13" x14ac:dyDescent="0.2">
      <c r="A1292" s="1">
        <v>23748</v>
      </c>
      <c r="B1292" s="2">
        <v>41131</v>
      </c>
      <c r="C1292" s="1" t="s">
        <v>9</v>
      </c>
      <c r="D1292" s="1">
        <v>26</v>
      </c>
      <c r="E1292" s="4" t="str">
        <f t="shared" si="80"/>
        <v>Medium</v>
      </c>
      <c r="F1292" s="4" t="str">
        <f>VLOOKUP(D1292, lookup!$A$3:$B$12, 2, TRUE)</f>
        <v>Medium-Large</v>
      </c>
      <c r="G1292" s="1">
        <v>6163.52</v>
      </c>
      <c r="H1292" s="4" t="str">
        <f t="shared" si="82"/>
        <v>No Discount</v>
      </c>
      <c r="I1292" s="4">
        <f>IFERROR((Table2[[#This Row],[Sales]]-(Table2[[#This Row],[Sales]]*H1292)), Table2[[#This Row],[Sales]])</f>
        <v>6163.52</v>
      </c>
      <c r="J1292" s="4">
        <f t="shared" si="83"/>
        <v>6163.52</v>
      </c>
      <c r="K1292" s="1" t="s">
        <v>13</v>
      </c>
      <c r="L1292" s="1">
        <v>28.66</v>
      </c>
      <c r="M1292" s="10">
        <f t="shared" si="81"/>
        <v>6163.52</v>
      </c>
    </row>
    <row r="1293" spans="1:13" x14ac:dyDescent="0.2">
      <c r="A1293" s="1">
        <v>28738</v>
      </c>
      <c r="B1293" s="2">
        <v>41131</v>
      </c>
      <c r="C1293" s="1" t="s">
        <v>14</v>
      </c>
      <c r="D1293" s="1">
        <v>2</v>
      </c>
      <c r="E1293" s="4" t="str">
        <f t="shared" si="80"/>
        <v>Small</v>
      </c>
      <c r="F1293" s="4" t="str">
        <f>VLOOKUP(D1293, lookup!$A$3:$B$12, 2, TRUE)</f>
        <v>Mini</v>
      </c>
      <c r="G1293" s="1">
        <v>23.54</v>
      </c>
      <c r="H1293" s="4" t="str">
        <f t="shared" si="82"/>
        <v>No Discount</v>
      </c>
      <c r="I1293" s="4">
        <f>IFERROR((Table2[[#This Row],[Sales]]-(Table2[[#This Row],[Sales]]*H1293)), Table2[[#This Row],[Sales]])</f>
        <v>23.54</v>
      </c>
      <c r="J1293" s="4">
        <f t="shared" si="83"/>
        <v>23.54</v>
      </c>
      <c r="K1293" s="1" t="s">
        <v>10</v>
      </c>
      <c r="L1293" s="1">
        <v>6.19</v>
      </c>
      <c r="M1293" s="10">
        <f t="shared" si="81"/>
        <v>23.54</v>
      </c>
    </row>
    <row r="1294" spans="1:13" x14ac:dyDescent="0.2">
      <c r="A1294" s="1">
        <v>35299</v>
      </c>
      <c r="B1294" s="2">
        <v>41131</v>
      </c>
      <c r="C1294" s="1" t="s">
        <v>11</v>
      </c>
      <c r="D1294" s="1">
        <v>41</v>
      </c>
      <c r="E1294" s="4" t="str">
        <f t="shared" si="80"/>
        <v>Large</v>
      </c>
      <c r="F1294" s="4" t="str">
        <f>VLOOKUP(D1294, lookup!$A$3:$B$12, 2, TRUE)</f>
        <v>XX Large</v>
      </c>
      <c r="G1294" s="1">
        <v>4359</v>
      </c>
      <c r="H1294" s="4">
        <f t="shared" si="82"/>
        <v>0.01</v>
      </c>
      <c r="I1294" s="4">
        <f>IFERROR((Table2[[#This Row],[Sales]]-(Table2[[#This Row],[Sales]]*H1294)), Table2[[#This Row],[Sales]])</f>
        <v>4315.41</v>
      </c>
      <c r="J1294" s="4">
        <f t="shared" si="83"/>
        <v>4339.01</v>
      </c>
      <c r="K1294" s="1" t="s">
        <v>10</v>
      </c>
      <c r="L1294" s="1">
        <v>19.989999999999998</v>
      </c>
      <c r="M1294" s="10">
        <f t="shared" si="81"/>
        <v>4359</v>
      </c>
    </row>
    <row r="1295" spans="1:13" x14ac:dyDescent="0.2">
      <c r="A1295" s="1">
        <v>8293</v>
      </c>
      <c r="B1295" s="2">
        <v>41131</v>
      </c>
      <c r="C1295" s="1" t="s">
        <v>7</v>
      </c>
      <c r="D1295" s="1">
        <v>22</v>
      </c>
      <c r="E1295" s="4" t="str">
        <f t="shared" si="80"/>
        <v>Medium</v>
      </c>
      <c r="F1295" s="4" t="str">
        <f>VLOOKUP(D1295, lookup!$A$3:$B$12, 2, TRUE)</f>
        <v>Medium</v>
      </c>
      <c r="G1295" s="1">
        <v>75.03</v>
      </c>
      <c r="H1295" s="4" t="str">
        <f t="shared" si="82"/>
        <v>No Discount</v>
      </c>
      <c r="I1295" s="4">
        <f>IFERROR((Table2[[#This Row],[Sales]]-(Table2[[#This Row],[Sales]]*H1295)), Table2[[#This Row],[Sales]])</f>
        <v>75.03</v>
      </c>
      <c r="J1295" s="4">
        <f t="shared" si="83"/>
        <v>75.03</v>
      </c>
      <c r="K1295" s="1" t="s">
        <v>10</v>
      </c>
      <c r="L1295" s="1">
        <v>1.92</v>
      </c>
      <c r="M1295" s="10">
        <f t="shared" si="81"/>
        <v>75.03</v>
      </c>
    </row>
    <row r="1296" spans="1:13" x14ac:dyDescent="0.2">
      <c r="A1296" s="1">
        <v>8801</v>
      </c>
      <c r="B1296" s="2">
        <v>41131</v>
      </c>
      <c r="C1296" s="1" t="s">
        <v>7</v>
      </c>
      <c r="D1296" s="1">
        <v>25</v>
      </c>
      <c r="E1296" s="4" t="str">
        <f t="shared" si="80"/>
        <v>Medium</v>
      </c>
      <c r="F1296" s="4" t="str">
        <f>VLOOKUP(D1296, lookup!$A$3:$B$12, 2, TRUE)</f>
        <v>Medium</v>
      </c>
      <c r="G1296" s="1">
        <v>2529.3960000000002</v>
      </c>
      <c r="H1296" s="4" t="str">
        <f t="shared" si="82"/>
        <v>No Discount</v>
      </c>
      <c r="I1296" s="4">
        <f>IFERROR((Table2[[#This Row],[Sales]]-(Table2[[#This Row],[Sales]]*H1296)), Table2[[#This Row],[Sales]])</f>
        <v>2529.3960000000002</v>
      </c>
      <c r="J1296" s="4">
        <f t="shared" si="83"/>
        <v>2529.3960000000002</v>
      </c>
      <c r="K1296" s="1" t="s">
        <v>8</v>
      </c>
      <c r="L1296" s="1">
        <v>3</v>
      </c>
      <c r="M1296" s="10">
        <f t="shared" si="81"/>
        <v>2529.3960000000002</v>
      </c>
    </row>
    <row r="1297" spans="1:13" x14ac:dyDescent="0.2">
      <c r="A1297" s="1">
        <v>38656</v>
      </c>
      <c r="B1297" s="2">
        <v>41131</v>
      </c>
      <c r="C1297" s="1" t="s">
        <v>7</v>
      </c>
      <c r="D1297" s="1">
        <v>41</v>
      </c>
      <c r="E1297" s="4" t="str">
        <f t="shared" si="80"/>
        <v>Large</v>
      </c>
      <c r="F1297" s="4" t="str">
        <f>VLOOKUP(D1297, lookup!$A$3:$B$12, 2, TRUE)</f>
        <v>XX Large</v>
      </c>
      <c r="G1297" s="1">
        <v>162.51</v>
      </c>
      <c r="H1297" s="4">
        <f t="shared" si="82"/>
        <v>0.01</v>
      </c>
      <c r="I1297" s="4">
        <f>IFERROR((Table2[[#This Row],[Sales]]-(Table2[[#This Row],[Sales]]*H1297)), Table2[[#This Row],[Sales]])</f>
        <v>160.88489999999999</v>
      </c>
      <c r="J1297" s="4">
        <f t="shared" si="83"/>
        <v>157.16999999999999</v>
      </c>
      <c r="K1297" s="1" t="s">
        <v>10</v>
      </c>
      <c r="L1297" s="1">
        <v>5.34</v>
      </c>
      <c r="M1297" s="10">
        <f t="shared" si="81"/>
        <v>162.51</v>
      </c>
    </row>
    <row r="1298" spans="1:13" x14ac:dyDescent="0.2">
      <c r="A1298" s="1">
        <v>38656</v>
      </c>
      <c r="B1298" s="2">
        <v>41131</v>
      </c>
      <c r="C1298" s="1" t="s">
        <v>7</v>
      </c>
      <c r="D1298" s="1">
        <v>3</v>
      </c>
      <c r="E1298" s="4" t="str">
        <f t="shared" si="80"/>
        <v>Small</v>
      </c>
      <c r="F1298" s="4" t="str">
        <f>VLOOKUP(D1298, lookup!$A$3:$B$12, 2, TRUE)</f>
        <v>Mini</v>
      </c>
      <c r="G1298" s="1">
        <v>561.42999999999995</v>
      </c>
      <c r="H1298" s="4" t="str">
        <f t="shared" si="82"/>
        <v>No Discount</v>
      </c>
      <c r="I1298" s="4">
        <f>IFERROR((Table2[[#This Row],[Sales]]-(Table2[[#This Row],[Sales]]*H1298)), Table2[[#This Row],[Sales]])</f>
        <v>561.42999999999995</v>
      </c>
      <c r="J1298" s="4">
        <f t="shared" si="83"/>
        <v>561.42999999999995</v>
      </c>
      <c r="K1298" s="1" t="s">
        <v>13</v>
      </c>
      <c r="L1298" s="1">
        <v>26.2</v>
      </c>
      <c r="M1298" s="10">
        <f t="shared" si="81"/>
        <v>561.42999999999995</v>
      </c>
    </row>
    <row r="1299" spans="1:13" x14ac:dyDescent="0.2">
      <c r="A1299" s="1">
        <v>8293</v>
      </c>
      <c r="B1299" s="2">
        <v>41131</v>
      </c>
      <c r="C1299" s="1" t="s">
        <v>7</v>
      </c>
      <c r="D1299" s="1">
        <v>50</v>
      </c>
      <c r="E1299" s="4" t="str">
        <f t="shared" si="80"/>
        <v>Large</v>
      </c>
      <c r="F1299" s="4" t="str">
        <f>VLOOKUP(D1299, lookup!$A$3:$B$12, 2, TRUE)</f>
        <v>XXX Large</v>
      </c>
      <c r="G1299" s="1">
        <v>1497.7594999999999</v>
      </c>
      <c r="H1299" s="4">
        <f t="shared" si="82"/>
        <v>0.01</v>
      </c>
      <c r="I1299" s="4">
        <f>IFERROR((Table2[[#This Row],[Sales]]-(Table2[[#This Row],[Sales]]*H1299)), Table2[[#This Row],[Sales]])</f>
        <v>1482.7819049999998</v>
      </c>
      <c r="J1299" s="4">
        <f t="shared" si="83"/>
        <v>1496.6595</v>
      </c>
      <c r="K1299" s="1" t="s">
        <v>10</v>
      </c>
      <c r="L1299" s="1">
        <v>1.1000000000000001</v>
      </c>
      <c r="M1299" s="10">
        <f t="shared" si="81"/>
        <v>1497.7594999999999</v>
      </c>
    </row>
    <row r="1300" spans="1:13" x14ac:dyDescent="0.2">
      <c r="A1300" s="1">
        <v>28738</v>
      </c>
      <c r="B1300" s="2">
        <v>41131</v>
      </c>
      <c r="C1300" s="1" t="s">
        <v>14</v>
      </c>
      <c r="D1300" s="1">
        <v>10</v>
      </c>
      <c r="E1300" s="4" t="str">
        <f t="shared" si="80"/>
        <v>Small</v>
      </c>
      <c r="F1300" s="4" t="str">
        <f>VLOOKUP(D1300, lookup!$A$3:$B$12, 2, TRUE)</f>
        <v>Extra Small</v>
      </c>
      <c r="G1300" s="1">
        <v>1539.83</v>
      </c>
      <c r="H1300" s="4" t="str">
        <f t="shared" si="82"/>
        <v>No Discount</v>
      </c>
      <c r="I1300" s="4">
        <f>IFERROR((Table2[[#This Row],[Sales]]-(Table2[[#This Row],[Sales]]*H1300)), Table2[[#This Row],[Sales]])</f>
        <v>1539.83</v>
      </c>
      <c r="J1300" s="4">
        <f t="shared" si="83"/>
        <v>1539.83</v>
      </c>
      <c r="K1300" s="1" t="s">
        <v>10</v>
      </c>
      <c r="L1300" s="1">
        <v>19.989999999999998</v>
      </c>
      <c r="M1300" s="10">
        <f t="shared" si="81"/>
        <v>1539.83</v>
      </c>
    </row>
    <row r="1301" spans="1:13" x14ac:dyDescent="0.2">
      <c r="A1301" s="1">
        <v>38656</v>
      </c>
      <c r="B1301" s="2">
        <v>41131</v>
      </c>
      <c r="C1301" s="1" t="s">
        <v>7</v>
      </c>
      <c r="D1301" s="1">
        <v>13</v>
      </c>
      <c r="E1301" s="4" t="str">
        <f t="shared" si="80"/>
        <v>Small</v>
      </c>
      <c r="F1301" s="4" t="str">
        <f>VLOOKUP(D1301, lookup!$A$3:$B$12, 2, TRUE)</f>
        <v>Small</v>
      </c>
      <c r="G1301" s="1">
        <v>64.459999999999994</v>
      </c>
      <c r="H1301" s="4" t="str">
        <f t="shared" si="82"/>
        <v>No Discount</v>
      </c>
      <c r="I1301" s="4">
        <f>IFERROR((Table2[[#This Row],[Sales]]-(Table2[[#This Row],[Sales]]*H1301)), Table2[[#This Row],[Sales]])</f>
        <v>64.459999999999994</v>
      </c>
      <c r="J1301" s="4">
        <f t="shared" si="83"/>
        <v>64.459999999999994</v>
      </c>
      <c r="K1301" s="1" t="s">
        <v>10</v>
      </c>
      <c r="L1301" s="1">
        <v>0.5</v>
      </c>
      <c r="M1301" s="10">
        <f t="shared" si="81"/>
        <v>64.459999999999994</v>
      </c>
    </row>
    <row r="1302" spans="1:13" x14ac:dyDescent="0.2">
      <c r="A1302" s="1">
        <v>8801</v>
      </c>
      <c r="B1302" s="2">
        <v>41131</v>
      </c>
      <c r="C1302" s="1" t="s">
        <v>7</v>
      </c>
      <c r="D1302" s="1">
        <v>32</v>
      </c>
      <c r="E1302" s="4" t="str">
        <f t="shared" si="80"/>
        <v>Large</v>
      </c>
      <c r="F1302" s="4" t="str">
        <f>VLOOKUP(D1302, lookup!$A$3:$B$12, 2, TRUE)</f>
        <v>Large</v>
      </c>
      <c r="G1302" s="1">
        <v>2593.08</v>
      </c>
      <c r="H1302" s="4">
        <f t="shared" si="82"/>
        <v>0.01</v>
      </c>
      <c r="I1302" s="4">
        <f>IFERROR((Table2[[#This Row],[Sales]]-(Table2[[#This Row],[Sales]]*H1302)), Table2[[#This Row],[Sales]])</f>
        <v>2567.1491999999998</v>
      </c>
      <c r="J1302" s="4">
        <f t="shared" si="83"/>
        <v>2593.08</v>
      </c>
      <c r="K1302" s="1" t="s">
        <v>8</v>
      </c>
      <c r="L1302" s="1">
        <v>48.2</v>
      </c>
      <c r="M1302" s="10">
        <f t="shared" si="81"/>
        <v>2593.08</v>
      </c>
    </row>
    <row r="1303" spans="1:13" x14ac:dyDescent="0.2">
      <c r="A1303" s="1">
        <v>29376</v>
      </c>
      <c r="B1303" s="2">
        <v>41132</v>
      </c>
      <c r="C1303" s="1" t="s">
        <v>12</v>
      </c>
      <c r="D1303" s="1">
        <v>20</v>
      </c>
      <c r="E1303" s="4" t="str">
        <f t="shared" si="80"/>
        <v>Medium</v>
      </c>
      <c r="F1303" s="4" t="str">
        <f>VLOOKUP(D1303, lookup!$A$3:$B$12, 2, TRUE)</f>
        <v>Small-Medium</v>
      </c>
      <c r="G1303" s="1">
        <v>2850.31</v>
      </c>
      <c r="H1303" s="4" t="str">
        <f t="shared" si="82"/>
        <v>No Discount</v>
      </c>
      <c r="I1303" s="4">
        <f>IFERROR((Table2[[#This Row],[Sales]]-(Table2[[#This Row],[Sales]]*H1303)), Table2[[#This Row],[Sales]])</f>
        <v>2850.31</v>
      </c>
      <c r="J1303" s="4">
        <f t="shared" si="83"/>
        <v>2850.31</v>
      </c>
      <c r="K1303" s="1" t="s">
        <v>10</v>
      </c>
      <c r="L1303" s="1">
        <v>7.07</v>
      </c>
      <c r="M1303" s="10">
        <f t="shared" si="81"/>
        <v>2850.31</v>
      </c>
    </row>
    <row r="1304" spans="1:13" x14ac:dyDescent="0.2">
      <c r="A1304" s="1">
        <v>47846</v>
      </c>
      <c r="B1304" s="2">
        <v>41132</v>
      </c>
      <c r="C1304" s="1" t="s">
        <v>9</v>
      </c>
      <c r="D1304" s="1">
        <v>25</v>
      </c>
      <c r="E1304" s="4" t="str">
        <f t="shared" si="80"/>
        <v>Medium</v>
      </c>
      <c r="F1304" s="4" t="str">
        <f>VLOOKUP(D1304, lookup!$A$3:$B$12, 2, TRUE)</f>
        <v>Medium</v>
      </c>
      <c r="G1304" s="1">
        <v>2674.18</v>
      </c>
      <c r="H1304" s="4" t="str">
        <f t="shared" si="82"/>
        <v>No Discount</v>
      </c>
      <c r="I1304" s="4">
        <f>IFERROR((Table2[[#This Row],[Sales]]-(Table2[[#This Row],[Sales]]*H1304)), Table2[[#This Row],[Sales]])</f>
        <v>2674.18</v>
      </c>
      <c r="J1304" s="4">
        <f t="shared" si="83"/>
        <v>2674.18</v>
      </c>
      <c r="K1304" s="1" t="s">
        <v>10</v>
      </c>
      <c r="L1304" s="1">
        <v>13.99</v>
      </c>
      <c r="M1304" s="10">
        <f t="shared" si="81"/>
        <v>2674.18</v>
      </c>
    </row>
    <row r="1305" spans="1:13" x14ac:dyDescent="0.2">
      <c r="A1305" s="1">
        <v>47846</v>
      </c>
      <c r="B1305" s="2">
        <v>41132</v>
      </c>
      <c r="C1305" s="1" t="s">
        <v>9</v>
      </c>
      <c r="D1305" s="1">
        <v>50</v>
      </c>
      <c r="E1305" s="4" t="str">
        <f t="shared" si="80"/>
        <v>Large</v>
      </c>
      <c r="F1305" s="4" t="str">
        <f>VLOOKUP(D1305, lookup!$A$3:$B$12, 2, TRUE)</f>
        <v>XXX Large</v>
      </c>
      <c r="G1305" s="1">
        <v>5513.82</v>
      </c>
      <c r="H1305" s="4">
        <f t="shared" si="82"/>
        <v>0.01</v>
      </c>
      <c r="I1305" s="4">
        <f>IFERROR((Table2[[#This Row],[Sales]]-(Table2[[#This Row],[Sales]]*H1305)), Table2[[#This Row],[Sales]])</f>
        <v>5458.6817999999994</v>
      </c>
      <c r="J1305" s="4">
        <f t="shared" si="83"/>
        <v>5499.83</v>
      </c>
      <c r="K1305" s="1" t="s">
        <v>10</v>
      </c>
      <c r="L1305" s="1">
        <v>13.99</v>
      </c>
      <c r="M1305" s="10">
        <f t="shared" si="81"/>
        <v>5513.82</v>
      </c>
    </row>
    <row r="1306" spans="1:13" x14ac:dyDescent="0.2">
      <c r="A1306" s="1">
        <v>47846</v>
      </c>
      <c r="B1306" s="2">
        <v>41132</v>
      </c>
      <c r="C1306" s="1" t="s">
        <v>9</v>
      </c>
      <c r="D1306" s="1">
        <v>5</v>
      </c>
      <c r="E1306" s="4" t="str">
        <f t="shared" si="80"/>
        <v>Small</v>
      </c>
      <c r="F1306" s="4" t="str">
        <f>VLOOKUP(D1306, lookup!$A$3:$B$12, 2, TRUE)</f>
        <v>Mini</v>
      </c>
      <c r="G1306" s="1">
        <v>66.430000000000007</v>
      </c>
      <c r="H1306" s="4" t="str">
        <f t="shared" si="82"/>
        <v>No Discount</v>
      </c>
      <c r="I1306" s="4">
        <f>IFERROR((Table2[[#This Row],[Sales]]-(Table2[[#This Row],[Sales]]*H1306)), Table2[[#This Row],[Sales]])</f>
        <v>66.430000000000007</v>
      </c>
      <c r="J1306" s="4">
        <f t="shared" si="83"/>
        <v>66.430000000000007</v>
      </c>
      <c r="K1306" s="1" t="s">
        <v>10</v>
      </c>
      <c r="L1306" s="1">
        <v>13.04</v>
      </c>
      <c r="M1306" s="10">
        <f t="shared" si="81"/>
        <v>66.430000000000007</v>
      </c>
    </row>
    <row r="1307" spans="1:13" x14ac:dyDescent="0.2">
      <c r="A1307" s="1">
        <v>47846</v>
      </c>
      <c r="B1307" s="2">
        <v>41132</v>
      </c>
      <c r="C1307" s="1" t="s">
        <v>9</v>
      </c>
      <c r="D1307" s="1">
        <v>37</v>
      </c>
      <c r="E1307" s="4" t="str">
        <f t="shared" si="80"/>
        <v>Large</v>
      </c>
      <c r="F1307" s="4" t="str">
        <f>VLOOKUP(D1307, lookup!$A$3:$B$12, 2, TRUE)</f>
        <v>Extra Large</v>
      </c>
      <c r="G1307" s="1">
        <v>241.14</v>
      </c>
      <c r="H1307" s="4">
        <f t="shared" si="82"/>
        <v>0.01</v>
      </c>
      <c r="I1307" s="4">
        <f>IFERROR((Table2[[#This Row],[Sales]]-(Table2[[#This Row],[Sales]]*H1307)), Table2[[#This Row],[Sales]])</f>
        <v>238.7286</v>
      </c>
      <c r="J1307" s="4">
        <f t="shared" si="83"/>
        <v>234.20999999999998</v>
      </c>
      <c r="K1307" s="1" t="s">
        <v>10</v>
      </c>
      <c r="L1307" s="1">
        <v>6.93</v>
      </c>
      <c r="M1307" s="10">
        <f t="shared" si="81"/>
        <v>241.14</v>
      </c>
    </row>
    <row r="1308" spans="1:13" x14ac:dyDescent="0.2">
      <c r="A1308" s="1">
        <v>58883</v>
      </c>
      <c r="B1308" s="2">
        <v>41133</v>
      </c>
      <c r="C1308" s="1" t="s">
        <v>7</v>
      </c>
      <c r="D1308" s="1">
        <v>36</v>
      </c>
      <c r="E1308" s="4" t="str">
        <f t="shared" si="80"/>
        <v>Large</v>
      </c>
      <c r="F1308" s="4" t="str">
        <f>VLOOKUP(D1308, lookup!$A$3:$B$12, 2, TRUE)</f>
        <v>Extra Large</v>
      </c>
      <c r="G1308" s="1">
        <v>161.56</v>
      </c>
      <c r="H1308" s="4">
        <f t="shared" si="82"/>
        <v>0.01</v>
      </c>
      <c r="I1308" s="4">
        <f>IFERROR((Table2[[#This Row],[Sales]]-(Table2[[#This Row],[Sales]]*H1308)), Table2[[#This Row],[Sales]])</f>
        <v>159.9444</v>
      </c>
      <c r="J1308" s="4">
        <f t="shared" si="83"/>
        <v>160.57</v>
      </c>
      <c r="K1308" s="1" t="s">
        <v>10</v>
      </c>
      <c r="L1308" s="1">
        <v>0.99</v>
      </c>
      <c r="M1308" s="10">
        <f t="shared" si="81"/>
        <v>161.56</v>
      </c>
    </row>
    <row r="1309" spans="1:13" x14ac:dyDescent="0.2">
      <c r="A1309" s="1">
        <v>39490</v>
      </c>
      <c r="B1309" s="2">
        <v>41133</v>
      </c>
      <c r="C1309" s="1" t="s">
        <v>7</v>
      </c>
      <c r="D1309" s="1">
        <v>38</v>
      </c>
      <c r="E1309" s="4" t="str">
        <f t="shared" si="80"/>
        <v>Large</v>
      </c>
      <c r="F1309" s="4" t="str">
        <f>VLOOKUP(D1309, lookup!$A$3:$B$12, 2, TRUE)</f>
        <v>Extra Large</v>
      </c>
      <c r="G1309" s="1">
        <v>456.03</v>
      </c>
      <c r="H1309" s="4">
        <f t="shared" si="82"/>
        <v>0.01</v>
      </c>
      <c r="I1309" s="4">
        <f>IFERROR((Table2[[#This Row],[Sales]]-(Table2[[#This Row],[Sales]]*H1309)), Table2[[#This Row],[Sales]])</f>
        <v>451.46969999999999</v>
      </c>
      <c r="J1309" s="4">
        <f t="shared" si="83"/>
        <v>450.21999999999997</v>
      </c>
      <c r="K1309" s="1" t="s">
        <v>10</v>
      </c>
      <c r="L1309" s="1">
        <v>5.81</v>
      </c>
      <c r="M1309" s="10">
        <f t="shared" si="81"/>
        <v>456.03</v>
      </c>
    </row>
    <row r="1310" spans="1:13" x14ac:dyDescent="0.2">
      <c r="A1310" s="1">
        <v>45860</v>
      </c>
      <c r="B1310" s="2">
        <v>41133</v>
      </c>
      <c r="C1310" s="1" t="s">
        <v>7</v>
      </c>
      <c r="D1310" s="1">
        <v>12</v>
      </c>
      <c r="E1310" s="4" t="str">
        <f t="shared" si="80"/>
        <v>Small</v>
      </c>
      <c r="F1310" s="4" t="str">
        <f>VLOOKUP(D1310, lookup!$A$3:$B$12, 2, TRUE)</f>
        <v>Small</v>
      </c>
      <c r="G1310" s="1">
        <v>69.97</v>
      </c>
      <c r="H1310" s="4" t="str">
        <f t="shared" si="82"/>
        <v>No Discount</v>
      </c>
      <c r="I1310" s="4">
        <f>IFERROR((Table2[[#This Row],[Sales]]-(Table2[[#This Row],[Sales]]*H1310)), Table2[[#This Row],[Sales]])</f>
        <v>69.97</v>
      </c>
      <c r="J1310" s="4">
        <f t="shared" si="83"/>
        <v>69.97</v>
      </c>
      <c r="K1310" s="1" t="s">
        <v>10</v>
      </c>
      <c r="L1310" s="1">
        <v>0.95</v>
      </c>
      <c r="M1310" s="10">
        <f t="shared" si="81"/>
        <v>69.97</v>
      </c>
    </row>
    <row r="1311" spans="1:13" x14ac:dyDescent="0.2">
      <c r="A1311" s="1">
        <v>19905</v>
      </c>
      <c r="B1311" s="2">
        <v>41133</v>
      </c>
      <c r="C1311" s="1" t="s">
        <v>12</v>
      </c>
      <c r="D1311" s="1">
        <v>25</v>
      </c>
      <c r="E1311" s="4" t="str">
        <f t="shared" si="80"/>
        <v>Medium</v>
      </c>
      <c r="F1311" s="4" t="str">
        <f>VLOOKUP(D1311, lookup!$A$3:$B$12, 2, TRUE)</f>
        <v>Medium</v>
      </c>
      <c r="G1311" s="1">
        <v>13701.35</v>
      </c>
      <c r="H1311" s="4" t="str">
        <f t="shared" si="82"/>
        <v>No Discount</v>
      </c>
      <c r="I1311" s="4">
        <f>IFERROR((Table2[[#This Row],[Sales]]-(Table2[[#This Row],[Sales]]*H1311)), Table2[[#This Row],[Sales]])</f>
        <v>13701.35</v>
      </c>
      <c r="J1311" s="4">
        <f t="shared" si="83"/>
        <v>13701.35</v>
      </c>
      <c r="K1311" s="1" t="s">
        <v>13</v>
      </c>
      <c r="L1311" s="1">
        <v>64.59</v>
      </c>
      <c r="M1311" s="10">
        <f t="shared" si="81"/>
        <v>13701.35</v>
      </c>
    </row>
    <row r="1312" spans="1:13" x14ac:dyDescent="0.2">
      <c r="A1312" s="1">
        <v>13284</v>
      </c>
      <c r="B1312" s="2">
        <v>41133</v>
      </c>
      <c r="C1312" s="1" t="s">
        <v>9</v>
      </c>
      <c r="D1312" s="1">
        <v>49</v>
      </c>
      <c r="E1312" s="4" t="str">
        <f t="shared" si="80"/>
        <v>Large</v>
      </c>
      <c r="F1312" s="4" t="str">
        <f>VLOOKUP(D1312, lookup!$A$3:$B$12, 2, TRUE)</f>
        <v>XXX Large</v>
      </c>
      <c r="G1312" s="1">
        <v>1662.57</v>
      </c>
      <c r="H1312" s="4">
        <f t="shared" si="82"/>
        <v>0.01</v>
      </c>
      <c r="I1312" s="4">
        <f>IFERROR((Table2[[#This Row],[Sales]]-(Table2[[#This Row],[Sales]]*H1312)), Table2[[#This Row],[Sales]])</f>
        <v>1645.9442999999999</v>
      </c>
      <c r="J1312" s="4">
        <f t="shared" si="83"/>
        <v>1659.58</v>
      </c>
      <c r="K1312" s="1" t="s">
        <v>10</v>
      </c>
      <c r="L1312" s="1">
        <v>2.99</v>
      </c>
      <c r="M1312" s="10">
        <f t="shared" si="81"/>
        <v>1662.57</v>
      </c>
    </row>
    <row r="1313" spans="1:13" x14ac:dyDescent="0.2">
      <c r="A1313" s="1">
        <v>20002</v>
      </c>
      <c r="B1313" s="2">
        <v>41133</v>
      </c>
      <c r="C1313" s="1" t="s">
        <v>14</v>
      </c>
      <c r="D1313" s="1">
        <v>9</v>
      </c>
      <c r="E1313" s="4" t="str">
        <f t="shared" si="80"/>
        <v>Small</v>
      </c>
      <c r="F1313" s="4" t="str">
        <f>VLOOKUP(D1313, lookup!$A$3:$B$12, 2, TRUE)</f>
        <v>Extra Small</v>
      </c>
      <c r="G1313" s="1">
        <v>41.03</v>
      </c>
      <c r="H1313" s="4" t="str">
        <f t="shared" si="82"/>
        <v>No Discount</v>
      </c>
      <c r="I1313" s="4">
        <f>IFERROR((Table2[[#This Row],[Sales]]-(Table2[[#This Row],[Sales]]*H1313)), Table2[[#This Row],[Sales]])</f>
        <v>41.03</v>
      </c>
      <c r="J1313" s="4">
        <f t="shared" si="83"/>
        <v>41.03</v>
      </c>
      <c r="K1313" s="1" t="s">
        <v>10</v>
      </c>
      <c r="L1313" s="1">
        <v>2.39</v>
      </c>
      <c r="M1313" s="10">
        <f t="shared" si="81"/>
        <v>41.03</v>
      </c>
    </row>
    <row r="1314" spans="1:13" x14ac:dyDescent="0.2">
      <c r="A1314" s="1">
        <v>19905</v>
      </c>
      <c r="B1314" s="2">
        <v>41133</v>
      </c>
      <c r="C1314" s="1" t="s">
        <v>12</v>
      </c>
      <c r="D1314" s="1">
        <v>20</v>
      </c>
      <c r="E1314" s="4" t="str">
        <f t="shared" si="80"/>
        <v>Medium</v>
      </c>
      <c r="F1314" s="4" t="str">
        <f>VLOOKUP(D1314, lookup!$A$3:$B$12, 2, TRUE)</f>
        <v>Small-Medium</v>
      </c>
      <c r="G1314" s="1">
        <v>82.97</v>
      </c>
      <c r="H1314" s="4" t="str">
        <f t="shared" si="82"/>
        <v>No Discount</v>
      </c>
      <c r="I1314" s="4">
        <f>IFERROR((Table2[[#This Row],[Sales]]-(Table2[[#This Row],[Sales]]*H1314)), Table2[[#This Row],[Sales]])</f>
        <v>82.97</v>
      </c>
      <c r="J1314" s="4">
        <f t="shared" si="83"/>
        <v>82.97</v>
      </c>
      <c r="K1314" s="1" t="s">
        <v>10</v>
      </c>
      <c r="L1314" s="1">
        <v>0.5</v>
      </c>
      <c r="M1314" s="10">
        <f t="shared" si="81"/>
        <v>82.97</v>
      </c>
    </row>
    <row r="1315" spans="1:13" x14ac:dyDescent="0.2">
      <c r="A1315" s="1">
        <v>27078</v>
      </c>
      <c r="B1315" s="2">
        <v>41133</v>
      </c>
      <c r="C1315" s="1" t="s">
        <v>11</v>
      </c>
      <c r="D1315" s="1">
        <v>22</v>
      </c>
      <c r="E1315" s="4" t="str">
        <f t="shared" si="80"/>
        <v>Medium</v>
      </c>
      <c r="F1315" s="4" t="str">
        <f>VLOOKUP(D1315, lookup!$A$3:$B$12, 2, TRUE)</f>
        <v>Medium</v>
      </c>
      <c r="G1315" s="1">
        <v>152.44</v>
      </c>
      <c r="H1315" s="4" t="str">
        <f t="shared" si="82"/>
        <v>No Discount</v>
      </c>
      <c r="I1315" s="4">
        <f>IFERROR((Table2[[#This Row],[Sales]]-(Table2[[#This Row],[Sales]]*H1315)), Table2[[#This Row],[Sales]])</f>
        <v>152.44</v>
      </c>
      <c r="J1315" s="4">
        <f t="shared" si="83"/>
        <v>152.44</v>
      </c>
      <c r="K1315" s="1" t="s">
        <v>10</v>
      </c>
      <c r="L1315" s="1">
        <v>5.86</v>
      </c>
      <c r="M1315" s="10">
        <f t="shared" si="81"/>
        <v>152.44</v>
      </c>
    </row>
    <row r="1316" spans="1:13" x14ac:dyDescent="0.2">
      <c r="A1316" s="1">
        <v>29347</v>
      </c>
      <c r="B1316" s="2">
        <v>41133</v>
      </c>
      <c r="C1316" s="1" t="s">
        <v>14</v>
      </c>
      <c r="D1316" s="1">
        <v>50</v>
      </c>
      <c r="E1316" s="4" t="str">
        <f t="shared" si="80"/>
        <v>Large</v>
      </c>
      <c r="F1316" s="4" t="str">
        <f>VLOOKUP(D1316, lookup!$A$3:$B$12, 2, TRUE)</f>
        <v>XXX Large</v>
      </c>
      <c r="G1316" s="1">
        <v>2040.39</v>
      </c>
      <c r="H1316" s="4">
        <f t="shared" si="82"/>
        <v>0.01</v>
      </c>
      <c r="I1316" s="4">
        <f>IFERROR((Table2[[#This Row],[Sales]]-(Table2[[#This Row],[Sales]]*H1316)), Table2[[#This Row],[Sales]])</f>
        <v>2019.9861000000001</v>
      </c>
      <c r="J1316" s="4">
        <f t="shared" si="83"/>
        <v>2020.4</v>
      </c>
      <c r="K1316" s="1" t="s">
        <v>10</v>
      </c>
      <c r="L1316" s="1">
        <v>19.989999999999998</v>
      </c>
      <c r="M1316" s="10">
        <f t="shared" si="81"/>
        <v>2040.39</v>
      </c>
    </row>
    <row r="1317" spans="1:13" x14ac:dyDescent="0.2">
      <c r="A1317" s="1">
        <v>39490</v>
      </c>
      <c r="B1317" s="2">
        <v>41133</v>
      </c>
      <c r="C1317" s="1" t="s">
        <v>7</v>
      </c>
      <c r="D1317" s="1">
        <v>17</v>
      </c>
      <c r="E1317" s="4" t="str">
        <f t="shared" si="80"/>
        <v>Medium</v>
      </c>
      <c r="F1317" s="4" t="str">
        <f>VLOOKUP(D1317, lookup!$A$3:$B$12, 2, TRUE)</f>
        <v>Small-Medium</v>
      </c>
      <c r="G1317" s="1">
        <v>2844.64</v>
      </c>
      <c r="H1317" s="4" t="str">
        <f t="shared" si="82"/>
        <v>No Discount</v>
      </c>
      <c r="I1317" s="4">
        <f>IFERROR((Table2[[#This Row],[Sales]]-(Table2[[#This Row],[Sales]]*H1317)), Table2[[#This Row],[Sales]])</f>
        <v>2844.64</v>
      </c>
      <c r="J1317" s="4">
        <f t="shared" si="83"/>
        <v>2844.64</v>
      </c>
      <c r="K1317" s="1" t="s">
        <v>13</v>
      </c>
      <c r="L1317" s="1">
        <v>60</v>
      </c>
      <c r="M1317" s="10">
        <f t="shared" si="81"/>
        <v>2844.64</v>
      </c>
    </row>
    <row r="1318" spans="1:13" x14ac:dyDescent="0.2">
      <c r="A1318" s="1">
        <v>13284</v>
      </c>
      <c r="B1318" s="2">
        <v>41133</v>
      </c>
      <c r="C1318" s="1" t="s">
        <v>9</v>
      </c>
      <c r="D1318" s="1">
        <v>22</v>
      </c>
      <c r="E1318" s="4" t="str">
        <f t="shared" si="80"/>
        <v>Medium</v>
      </c>
      <c r="F1318" s="4" t="str">
        <f>VLOOKUP(D1318, lookup!$A$3:$B$12, 2, TRUE)</f>
        <v>Medium</v>
      </c>
      <c r="G1318" s="1">
        <v>9062.44</v>
      </c>
      <c r="H1318" s="4" t="str">
        <f t="shared" si="82"/>
        <v>No Discount</v>
      </c>
      <c r="I1318" s="4">
        <f>IFERROR((Table2[[#This Row],[Sales]]-(Table2[[#This Row],[Sales]]*H1318)), Table2[[#This Row],[Sales]])</f>
        <v>9062.44</v>
      </c>
      <c r="J1318" s="4">
        <f t="shared" si="83"/>
        <v>9062.44</v>
      </c>
      <c r="K1318" s="1" t="s">
        <v>10</v>
      </c>
      <c r="L1318" s="1">
        <v>19.989999999999998</v>
      </c>
      <c r="M1318" s="10">
        <f t="shared" si="81"/>
        <v>9062.44</v>
      </c>
    </row>
    <row r="1319" spans="1:13" x14ac:dyDescent="0.2">
      <c r="A1319" s="1">
        <v>48000</v>
      </c>
      <c r="B1319" s="2">
        <v>41134</v>
      </c>
      <c r="C1319" s="1" t="s">
        <v>9</v>
      </c>
      <c r="D1319" s="1">
        <v>12</v>
      </c>
      <c r="E1319" s="4" t="str">
        <f t="shared" si="80"/>
        <v>Small</v>
      </c>
      <c r="F1319" s="4" t="str">
        <f>VLOOKUP(D1319, lookup!$A$3:$B$12, 2, TRUE)</f>
        <v>Small</v>
      </c>
      <c r="G1319" s="1">
        <v>214.94</v>
      </c>
      <c r="H1319" s="4" t="str">
        <f t="shared" si="82"/>
        <v>No Discount</v>
      </c>
      <c r="I1319" s="4">
        <f>IFERROR((Table2[[#This Row],[Sales]]-(Table2[[#This Row],[Sales]]*H1319)), Table2[[#This Row],[Sales]])</f>
        <v>214.94</v>
      </c>
      <c r="J1319" s="4">
        <f t="shared" si="83"/>
        <v>214.94</v>
      </c>
      <c r="K1319" s="1" t="s">
        <v>10</v>
      </c>
      <c r="L1319" s="1">
        <v>1.99</v>
      </c>
      <c r="M1319" s="10">
        <f t="shared" si="81"/>
        <v>214.94</v>
      </c>
    </row>
    <row r="1320" spans="1:13" x14ac:dyDescent="0.2">
      <c r="A1320" s="1">
        <v>10948</v>
      </c>
      <c r="B1320" s="2">
        <v>41134</v>
      </c>
      <c r="C1320" s="1" t="s">
        <v>14</v>
      </c>
      <c r="D1320" s="1">
        <v>50</v>
      </c>
      <c r="E1320" s="4" t="str">
        <f t="shared" si="80"/>
        <v>Large</v>
      </c>
      <c r="F1320" s="4" t="str">
        <f>VLOOKUP(D1320, lookup!$A$3:$B$12, 2, TRUE)</f>
        <v>XXX Large</v>
      </c>
      <c r="G1320" s="1">
        <v>193.11</v>
      </c>
      <c r="H1320" s="4">
        <f t="shared" si="82"/>
        <v>0.01</v>
      </c>
      <c r="I1320" s="4">
        <f>IFERROR((Table2[[#This Row],[Sales]]-(Table2[[#This Row],[Sales]]*H1320)), Table2[[#This Row],[Sales]])</f>
        <v>191.17890000000003</v>
      </c>
      <c r="J1320" s="4">
        <f t="shared" si="83"/>
        <v>186.10000000000002</v>
      </c>
      <c r="K1320" s="1" t="s">
        <v>10</v>
      </c>
      <c r="L1320" s="1">
        <v>7.01</v>
      </c>
      <c r="M1320" s="10">
        <f t="shared" si="81"/>
        <v>193.11</v>
      </c>
    </row>
    <row r="1321" spans="1:13" x14ac:dyDescent="0.2">
      <c r="A1321" s="1">
        <v>42596</v>
      </c>
      <c r="B1321" s="2">
        <v>41135</v>
      </c>
      <c r="C1321" s="1" t="s">
        <v>14</v>
      </c>
      <c r="D1321" s="1">
        <v>9</v>
      </c>
      <c r="E1321" s="4" t="str">
        <f t="shared" si="80"/>
        <v>Small</v>
      </c>
      <c r="F1321" s="4" t="str">
        <f>VLOOKUP(D1321, lookup!$A$3:$B$12, 2, TRUE)</f>
        <v>Extra Small</v>
      </c>
      <c r="G1321" s="1">
        <v>51.75</v>
      </c>
      <c r="H1321" s="4" t="str">
        <f t="shared" si="82"/>
        <v>No Discount</v>
      </c>
      <c r="I1321" s="4">
        <f>IFERROR((Table2[[#This Row],[Sales]]-(Table2[[#This Row],[Sales]]*H1321)), Table2[[#This Row],[Sales]])</f>
        <v>51.75</v>
      </c>
      <c r="J1321" s="4">
        <f t="shared" si="83"/>
        <v>51.75</v>
      </c>
      <c r="K1321" s="1" t="s">
        <v>10</v>
      </c>
      <c r="L1321" s="1">
        <v>0.7</v>
      </c>
      <c r="M1321" s="10">
        <f t="shared" si="81"/>
        <v>51.75</v>
      </c>
    </row>
    <row r="1322" spans="1:13" x14ac:dyDescent="0.2">
      <c r="A1322" s="1">
        <v>51175</v>
      </c>
      <c r="B1322" s="2">
        <v>41135</v>
      </c>
      <c r="C1322" s="1" t="s">
        <v>9</v>
      </c>
      <c r="D1322" s="1">
        <v>28</v>
      </c>
      <c r="E1322" s="4" t="str">
        <f t="shared" si="80"/>
        <v>Medium</v>
      </c>
      <c r="F1322" s="4" t="str">
        <f>VLOOKUP(D1322, lookup!$A$3:$B$12, 2, TRUE)</f>
        <v>Medium-Large</v>
      </c>
      <c r="G1322" s="1">
        <v>1135.24</v>
      </c>
      <c r="H1322" s="4" t="str">
        <f t="shared" si="82"/>
        <v>No Discount</v>
      </c>
      <c r="I1322" s="4">
        <f>IFERROR((Table2[[#This Row],[Sales]]-(Table2[[#This Row],[Sales]]*H1322)), Table2[[#This Row],[Sales]])</f>
        <v>1135.24</v>
      </c>
      <c r="J1322" s="4">
        <f t="shared" si="83"/>
        <v>1135.24</v>
      </c>
      <c r="K1322" s="1" t="s">
        <v>10</v>
      </c>
      <c r="L1322" s="1">
        <v>4.5</v>
      </c>
      <c r="M1322" s="10">
        <f t="shared" si="81"/>
        <v>1135.24</v>
      </c>
    </row>
    <row r="1323" spans="1:13" x14ac:dyDescent="0.2">
      <c r="A1323" s="1">
        <v>24608</v>
      </c>
      <c r="B1323" s="2">
        <v>41135</v>
      </c>
      <c r="C1323" s="1" t="s">
        <v>14</v>
      </c>
      <c r="D1323" s="1">
        <v>50</v>
      </c>
      <c r="E1323" s="4" t="str">
        <f t="shared" si="80"/>
        <v>Large</v>
      </c>
      <c r="F1323" s="4" t="str">
        <f>VLOOKUP(D1323, lookup!$A$3:$B$12, 2, TRUE)</f>
        <v>XXX Large</v>
      </c>
      <c r="G1323" s="1">
        <v>197.36</v>
      </c>
      <c r="H1323" s="4">
        <f t="shared" si="82"/>
        <v>0.01</v>
      </c>
      <c r="I1323" s="4">
        <f>IFERROR((Table2[[#This Row],[Sales]]-(Table2[[#This Row],[Sales]]*H1323)), Table2[[#This Row],[Sales]])</f>
        <v>195.38640000000001</v>
      </c>
      <c r="J1323" s="4">
        <f t="shared" si="83"/>
        <v>194.37</v>
      </c>
      <c r="K1323" s="1" t="s">
        <v>10</v>
      </c>
      <c r="L1323" s="1">
        <v>2.99</v>
      </c>
      <c r="M1323" s="10">
        <f t="shared" si="81"/>
        <v>197.36</v>
      </c>
    </row>
    <row r="1324" spans="1:13" x14ac:dyDescent="0.2">
      <c r="A1324" s="1">
        <v>50532</v>
      </c>
      <c r="B1324" s="2">
        <v>41135</v>
      </c>
      <c r="C1324" s="1" t="s">
        <v>14</v>
      </c>
      <c r="D1324" s="1">
        <v>22</v>
      </c>
      <c r="E1324" s="4" t="str">
        <f t="shared" si="80"/>
        <v>Medium</v>
      </c>
      <c r="F1324" s="4" t="str">
        <f>VLOOKUP(D1324, lookup!$A$3:$B$12, 2, TRUE)</f>
        <v>Medium</v>
      </c>
      <c r="G1324" s="1">
        <v>82.98</v>
      </c>
      <c r="H1324" s="4" t="str">
        <f t="shared" si="82"/>
        <v>No Discount</v>
      </c>
      <c r="I1324" s="4">
        <f>IFERROR((Table2[[#This Row],[Sales]]-(Table2[[#This Row],[Sales]]*H1324)), Table2[[#This Row],[Sales]])</f>
        <v>82.98</v>
      </c>
      <c r="J1324" s="4">
        <f t="shared" si="83"/>
        <v>82.98</v>
      </c>
      <c r="K1324" s="1" t="s">
        <v>10</v>
      </c>
      <c r="L1324" s="1">
        <v>1.3</v>
      </c>
      <c r="M1324" s="10">
        <f t="shared" si="81"/>
        <v>82.98</v>
      </c>
    </row>
    <row r="1325" spans="1:13" x14ac:dyDescent="0.2">
      <c r="A1325" s="1">
        <v>50532</v>
      </c>
      <c r="B1325" s="2">
        <v>41135</v>
      </c>
      <c r="C1325" s="1" t="s">
        <v>14</v>
      </c>
      <c r="D1325" s="1">
        <v>10</v>
      </c>
      <c r="E1325" s="4" t="str">
        <f t="shared" si="80"/>
        <v>Small</v>
      </c>
      <c r="F1325" s="4" t="str">
        <f>VLOOKUP(D1325, lookup!$A$3:$B$12, 2, TRUE)</f>
        <v>Extra Small</v>
      </c>
      <c r="G1325" s="1">
        <v>267.06</v>
      </c>
      <c r="H1325" s="4" t="str">
        <f t="shared" si="82"/>
        <v>No Discount</v>
      </c>
      <c r="I1325" s="4">
        <f>IFERROR((Table2[[#This Row],[Sales]]-(Table2[[#This Row],[Sales]]*H1325)), Table2[[#This Row],[Sales]])</f>
        <v>267.06</v>
      </c>
      <c r="J1325" s="4">
        <f t="shared" si="83"/>
        <v>267.06</v>
      </c>
      <c r="K1325" s="1" t="s">
        <v>10</v>
      </c>
      <c r="L1325" s="1">
        <v>2.99</v>
      </c>
      <c r="M1325" s="10">
        <f t="shared" si="81"/>
        <v>267.06</v>
      </c>
    </row>
    <row r="1326" spans="1:13" x14ac:dyDescent="0.2">
      <c r="A1326" s="1">
        <v>4294</v>
      </c>
      <c r="B1326" s="2">
        <v>41135</v>
      </c>
      <c r="C1326" s="1" t="s">
        <v>14</v>
      </c>
      <c r="D1326" s="1">
        <v>8</v>
      </c>
      <c r="E1326" s="4" t="str">
        <f t="shared" si="80"/>
        <v>Small</v>
      </c>
      <c r="F1326" s="4" t="str">
        <f>VLOOKUP(D1326, lookup!$A$3:$B$12, 2, TRUE)</f>
        <v>Extra Small</v>
      </c>
      <c r="G1326" s="1">
        <v>17.72</v>
      </c>
      <c r="H1326" s="4" t="str">
        <f t="shared" si="82"/>
        <v>No Discount</v>
      </c>
      <c r="I1326" s="4">
        <f>IFERROR((Table2[[#This Row],[Sales]]-(Table2[[#This Row],[Sales]]*H1326)), Table2[[#This Row],[Sales]])</f>
        <v>17.72</v>
      </c>
      <c r="J1326" s="4">
        <f t="shared" si="83"/>
        <v>17.72</v>
      </c>
      <c r="K1326" s="1" t="s">
        <v>10</v>
      </c>
      <c r="L1326" s="1">
        <v>4.08</v>
      </c>
      <c r="M1326" s="10">
        <f t="shared" si="81"/>
        <v>17.72</v>
      </c>
    </row>
    <row r="1327" spans="1:13" x14ac:dyDescent="0.2">
      <c r="A1327" s="1">
        <v>2500</v>
      </c>
      <c r="B1327" s="2">
        <v>41135</v>
      </c>
      <c r="C1327" s="1" t="s">
        <v>9</v>
      </c>
      <c r="D1327" s="1">
        <v>5</v>
      </c>
      <c r="E1327" s="4" t="str">
        <f t="shared" si="80"/>
        <v>Small</v>
      </c>
      <c r="F1327" s="4" t="str">
        <f>VLOOKUP(D1327, lookup!$A$3:$B$12, 2, TRUE)</f>
        <v>Mini</v>
      </c>
      <c r="G1327" s="1">
        <v>22.56</v>
      </c>
      <c r="H1327" s="4" t="str">
        <f t="shared" si="82"/>
        <v>No Discount</v>
      </c>
      <c r="I1327" s="4">
        <f>IFERROR((Table2[[#This Row],[Sales]]-(Table2[[#This Row],[Sales]]*H1327)), Table2[[#This Row],[Sales]])</f>
        <v>22.56</v>
      </c>
      <c r="J1327" s="4">
        <f t="shared" si="83"/>
        <v>22.56</v>
      </c>
      <c r="K1327" s="1" t="s">
        <v>10</v>
      </c>
      <c r="L1327" s="1">
        <v>6.27</v>
      </c>
      <c r="M1327" s="10">
        <f t="shared" si="81"/>
        <v>22.56</v>
      </c>
    </row>
    <row r="1328" spans="1:13" x14ac:dyDescent="0.2">
      <c r="A1328" s="1">
        <v>51175</v>
      </c>
      <c r="B1328" s="2">
        <v>41135</v>
      </c>
      <c r="C1328" s="1" t="s">
        <v>9</v>
      </c>
      <c r="D1328" s="1">
        <v>3</v>
      </c>
      <c r="E1328" s="4" t="str">
        <f t="shared" si="80"/>
        <v>Small</v>
      </c>
      <c r="F1328" s="4" t="str">
        <f>VLOOKUP(D1328, lookup!$A$3:$B$12, 2, TRUE)</f>
        <v>Mini</v>
      </c>
      <c r="G1328" s="1">
        <v>2136.9299999999998</v>
      </c>
      <c r="H1328" s="4" t="str">
        <f t="shared" si="82"/>
        <v>No Discount</v>
      </c>
      <c r="I1328" s="4">
        <f>IFERROR((Table2[[#This Row],[Sales]]-(Table2[[#This Row],[Sales]]*H1328)), Table2[[#This Row],[Sales]])</f>
        <v>2136.9299999999998</v>
      </c>
      <c r="J1328" s="4">
        <f t="shared" si="83"/>
        <v>2136.9299999999998</v>
      </c>
      <c r="K1328" s="1" t="s">
        <v>10</v>
      </c>
      <c r="L1328" s="1">
        <v>24.49</v>
      </c>
      <c r="M1328" s="10">
        <f t="shared" si="81"/>
        <v>2136.9299999999998</v>
      </c>
    </row>
    <row r="1329" spans="1:13" x14ac:dyDescent="0.2">
      <c r="A1329" s="1">
        <v>8454</v>
      </c>
      <c r="B1329" s="2">
        <v>41136</v>
      </c>
      <c r="C1329" s="1" t="s">
        <v>14</v>
      </c>
      <c r="D1329" s="1">
        <v>38</v>
      </c>
      <c r="E1329" s="4" t="str">
        <f t="shared" si="80"/>
        <v>Large</v>
      </c>
      <c r="F1329" s="4" t="str">
        <f>VLOOKUP(D1329, lookup!$A$3:$B$12, 2, TRUE)</f>
        <v>Extra Large</v>
      </c>
      <c r="G1329" s="1">
        <v>218.77</v>
      </c>
      <c r="H1329" s="4">
        <f t="shared" si="82"/>
        <v>0.01</v>
      </c>
      <c r="I1329" s="4">
        <f>IFERROR((Table2[[#This Row],[Sales]]-(Table2[[#This Row],[Sales]]*H1329)), Table2[[#This Row],[Sales]])</f>
        <v>216.5823</v>
      </c>
      <c r="J1329" s="4">
        <f t="shared" si="83"/>
        <v>210.99</v>
      </c>
      <c r="K1329" s="1" t="s">
        <v>10</v>
      </c>
      <c r="L1329" s="1">
        <v>7.78</v>
      </c>
      <c r="M1329" s="10">
        <f t="shared" si="81"/>
        <v>218.77</v>
      </c>
    </row>
    <row r="1330" spans="1:13" x14ac:dyDescent="0.2">
      <c r="A1330" s="1">
        <v>5635</v>
      </c>
      <c r="B1330" s="2">
        <v>41136</v>
      </c>
      <c r="C1330" s="1" t="s">
        <v>14</v>
      </c>
      <c r="D1330" s="1">
        <v>50</v>
      </c>
      <c r="E1330" s="4" t="str">
        <f t="shared" si="80"/>
        <v>Large</v>
      </c>
      <c r="F1330" s="4" t="str">
        <f>VLOOKUP(D1330, lookup!$A$3:$B$12, 2, TRUE)</f>
        <v>XXX Large</v>
      </c>
      <c r="G1330" s="1">
        <v>281.58</v>
      </c>
      <c r="H1330" s="4">
        <f t="shared" si="82"/>
        <v>0.01</v>
      </c>
      <c r="I1330" s="4">
        <f>IFERROR((Table2[[#This Row],[Sales]]-(Table2[[#This Row],[Sales]]*H1330)), Table2[[#This Row],[Sales]])</f>
        <v>278.76419999999996</v>
      </c>
      <c r="J1330" s="4">
        <f t="shared" si="83"/>
        <v>275.65999999999997</v>
      </c>
      <c r="K1330" s="1" t="s">
        <v>10</v>
      </c>
      <c r="L1330" s="1">
        <v>5.92</v>
      </c>
      <c r="M1330" s="10">
        <f t="shared" si="81"/>
        <v>281.58</v>
      </c>
    </row>
    <row r="1331" spans="1:13" x14ac:dyDescent="0.2">
      <c r="A1331" s="1">
        <v>54209</v>
      </c>
      <c r="B1331" s="2">
        <v>41136</v>
      </c>
      <c r="C1331" s="1" t="s">
        <v>14</v>
      </c>
      <c r="D1331" s="1">
        <v>21</v>
      </c>
      <c r="E1331" s="4" t="str">
        <f t="shared" si="80"/>
        <v>Medium</v>
      </c>
      <c r="F1331" s="4" t="str">
        <f>VLOOKUP(D1331, lookup!$A$3:$B$12, 2, TRUE)</f>
        <v>Medium</v>
      </c>
      <c r="G1331" s="1">
        <v>664.98900000000003</v>
      </c>
      <c r="H1331" s="4" t="str">
        <f t="shared" si="82"/>
        <v>No Discount</v>
      </c>
      <c r="I1331" s="4">
        <f>IFERROR((Table2[[#This Row],[Sales]]-(Table2[[#This Row],[Sales]]*H1331)), Table2[[#This Row],[Sales]])</f>
        <v>664.98900000000003</v>
      </c>
      <c r="J1331" s="4">
        <f t="shared" si="83"/>
        <v>664.98900000000003</v>
      </c>
      <c r="K1331" s="1" t="s">
        <v>10</v>
      </c>
      <c r="L1331" s="1">
        <v>5.99</v>
      </c>
      <c r="M1331" s="10">
        <f t="shared" si="81"/>
        <v>664.98900000000003</v>
      </c>
    </row>
    <row r="1332" spans="1:13" x14ac:dyDescent="0.2">
      <c r="A1332" s="1">
        <v>5635</v>
      </c>
      <c r="B1332" s="2">
        <v>41136</v>
      </c>
      <c r="C1332" s="1" t="s">
        <v>14</v>
      </c>
      <c r="D1332" s="1">
        <v>17</v>
      </c>
      <c r="E1332" s="4" t="str">
        <f t="shared" si="80"/>
        <v>Medium</v>
      </c>
      <c r="F1332" s="4" t="str">
        <f>VLOOKUP(D1332, lookup!$A$3:$B$12, 2, TRUE)</f>
        <v>Small-Medium</v>
      </c>
      <c r="G1332" s="1">
        <v>198.78</v>
      </c>
      <c r="H1332" s="4" t="str">
        <f t="shared" si="82"/>
        <v>No Discount</v>
      </c>
      <c r="I1332" s="4">
        <f>IFERROR((Table2[[#This Row],[Sales]]-(Table2[[#This Row],[Sales]]*H1332)), Table2[[#This Row],[Sales]])</f>
        <v>198.78</v>
      </c>
      <c r="J1332" s="4">
        <f t="shared" si="83"/>
        <v>198.78</v>
      </c>
      <c r="K1332" s="1" t="s">
        <v>10</v>
      </c>
      <c r="L1332" s="1">
        <v>7.19</v>
      </c>
      <c r="M1332" s="10">
        <f t="shared" si="81"/>
        <v>198.78</v>
      </c>
    </row>
    <row r="1333" spans="1:13" x14ac:dyDescent="0.2">
      <c r="A1333" s="1">
        <v>11108</v>
      </c>
      <c r="B1333" s="2">
        <v>41137</v>
      </c>
      <c r="C1333" s="1" t="s">
        <v>11</v>
      </c>
      <c r="D1333" s="1">
        <v>20</v>
      </c>
      <c r="E1333" s="4" t="str">
        <f t="shared" si="80"/>
        <v>Medium</v>
      </c>
      <c r="F1333" s="4" t="str">
        <f>VLOOKUP(D1333, lookup!$A$3:$B$12, 2, TRUE)</f>
        <v>Small-Medium</v>
      </c>
      <c r="G1333" s="1">
        <v>131.71</v>
      </c>
      <c r="H1333" s="4" t="str">
        <f t="shared" si="82"/>
        <v>No Discount</v>
      </c>
      <c r="I1333" s="4">
        <f>IFERROR((Table2[[#This Row],[Sales]]-(Table2[[#This Row],[Sales]]*H1333)), Table2[[#This Row],[Sales]])</f>
        <v>131.71</v>
      </c>
      <c r="J1333" s="4">
        <f t="shared" si="83"/>
        <v>131.71</v>
      </c>
      <c r="K1333" s="1" t="s">
        <v>10</v>
      </c>
      <c r="L1333" s="1">
        <v>5.74</v>
      </c>
      <c r="M1333" s="10">
        <f t="shared" si="81"/>
        <v>131.71</v>
      </c>
    </row>
    <row r="1334" spans="1:13" x14ac:dyDescent="0.2">
      <c r="A1334" s="1">
        <v>36038</v>
      </c>
      <c r="B1334" s="2">
        <v>41137</v>
      </c>
      <c r="C1334" s="1" t="s">
        <v>9</v>
      </c>
      <c r="D1334" s="1">
        <v>26</v>
      </c>
      <c r="E1334" s="4" t="str">
        <f t="shared" si="80"/>
        <v>Medium</v>
      </c>
      <c r="F1334" s="4" t="str">
        <f>VLOOKUP(D1334, lookup!$A$3:$B$12, 2, TRUE)</f>
        <v>Medium-Large</v>
      </c>
      <c r="G1334" s="1">
        <v>95.26</v>
      </c>
      <c r="H1334" s="4" t="str">
        <f t="shared" si="82"/>
        <v>No Discount</v>
      </c>
      <c r="I1334" s="4">
        <f>IFERROR((Table2[[#This Row],[Sales]]-(Table2[[#This Row],[Sales]]*H1334)), Table2[[#This Row],[Sales]])</f>
        <v>95.26</v>
      </c>
      <c r="J1334" s="4">
        <f t="shared" si="83"/>
        <v>95.26</v>
      </c>
      <c r="K1334" s="1" t="s">
        <v>10</v>
      </c>
      <c r="L1334" s="1">
        <v>5</v>
      </c>
      <c r="M1334" s="10">
        <f t="shared" si="81"/>
        <v>95.26</v>
      </c>
    </row>
    <row r="1335" spans="1:13" x14ac:dyDescent="0.2">
      <c r="A1335" s="1">
        <v>13601</v>
      </c>
      <c r="B1335" s="2">
        <v>41137</v>
      </c>
      <c r="C1335" s="1" t="s">
        <v>7</v>
      </c>
      <c r="D1335" s="1">
        <v>17</v>
      </c>
      <c r="E1335" s="4" t="str">
        <f t="shared" si="80"/>
        <v>Medium</v>
      </c>
      <c r="F1335" s="4" t="str">
        <f>VLOOKUP(D1335, lookup!$A$3:$B$12, 2, TRUE)</f>
        <v>Small-Medium</v>
      </c>
      <c r="G1335" s="1">
        <v>822.91</v>
      </c>
      <c r="H1335" s="4" t="str">
        <f t="shared" si="82"/>
        <v>No Discount</v>
      </c>
      <c r="I1335" s="4">
        <f>IFERROR((Table2[[#This Row],[Sales]]-(Table2[[#This Row],[Sales]]*H1335)), Table2[[#This Row],[Sales]])</f>
        <v>822.91</v>
      </c>
      <c r="J1335" s="4">
        <f t="shared" si="83"/>
        <v>822.91</v>
      </c>
      <c r="K1335" s="1" t="s">
        <v>10</v>
      </c>
      <c r="L1335" s="1">
        <v>19.989999999999998</v>
      </c>
      <c r="M1335" s="10">
        <f t="shared" si="81"/>
        <v>822.91</v>
      </c>
    </row>
    <row r="1336" spans="1:13" x14ac:dyDescent="0.2">
      <c r="A1336" s="1">
        <v>39877</v>
      </c>
      <c r="B1336" s="2">
        <v>41137</v>
      </c>
      <c r="C1336" s="1" t="s">
        <v>12</v>
      </c>
      <c r="D1336" s="1">
        <v>41</v>
      </c>
      <c r="E1336" s="4" t="str">
        <f t="shared" si="80"/>
        <v>Large</v>
      </c>
      <c r="F1336" s="4" t="str">
        <f>VLOOKUP(D1336, lookup!$A$3:$B$12, 2, TRUE)</f>
        <v>XX Large</v>
      </c>
      <c r="G1336" s="1">
        <v>90.88</v>
      </c>
      <c r="H1336" s="4">
        <f t="shared" si="82"/>
        <v>0.01</v>
      </c>
      <c r="I1336" s="4">
        <f>IFERROR((Table2[[#This Row],[Sales]]-(Table2[[#This Row],[Sales]]*H1336)), Table2[[#This Row],[Sales]])</f>
        <v>89.971199999999996</v>
      </c>
      <c r="J1336" s="4">
        <f t="shared" si="83"/>
        <v>90.1</v>
      </c>
      <c r="K1336" s="1" t="s">
        <v>10</v>
      </c>
      <c r="L1336" s="1">
        <v>0.78</v>
      </c>
      <c r="M1336" s="10">
        <f t="shared" si="81"/>
        <v>90.88</v>
      </c>
    </row>
    <row r="1337" spans="1:13" x14ac:dyDescent="0.2">
      <c r="A1337" s="1">
        <v>39425</v>
      </c>
      <c r="B1337" s="2">
        <v>41137</v>
      </c>
      <c r="C1337" s="1" t="s">
        <v>12</v>
      </c>
      <c r="D1337" s="1">
        <v>23</v>
      </c>
      <c r="E1337" s="4" t="str">
        <f t="shared" si="80"/>
        <v>Medium</v>
      </c>
      <c r="F1337" s="4" t="str">
        <f>VLOOKUP(D1337, lookup!$A$3:$B$12, 2, TRUE)</f>
        <v>Medium</v>
      </c>
      <c r="G1337" s="1">
        <v>1267.4604999999999</v>
      </c>
      <c r="H1337" s="4" t="str">
        <f t="shared" si="82"/>
        <v>No Discount</v>
      </c>
      <c r="I1337" s="4">
        <f>IFERROR((Table2[[#This Row],[Sales]]-(Table2[[#This Row],[Sales]]*H1337)), Table2[[#This Row],[Sales]])</f>
        <v>1267.4604999999999</v>
      </c>
      <c r="J1337" s="4">
        <f t="shared" si="83"/>
        <v>1267.4604999999999</v>
      </c>
      <c r="K1337" s="1" t="s">
        <v>10</v>
      </c>
      <c r="L1337" s="1">
        <v>5.99</v>
      </c>
      <c r="M1337" s="10">
        <f t="shared" si="81"/>
        <v>1267.4604999999999</v>
      </c>
    </row>
    <row r="1338" spans="1:13" x14ac:dyDescent="0.2">
      <c r="A1338" s="1">
        <v>38884</v>
      </c>
      <c r="B1338" s="2">
        <v>41138</v>
      </c>
      <c r="C1338" s="1" t="s">
        <v>9</v>
      </c>
      <c r="D1338" s="1">
        <v>47</v>
      </c>
      <c r="E1338" s="4" t="str">
        <f t="shared" si="80"/>
        <v>Large</v>
      </c>
      <c r="F1338" s="4" t="str">
        <f>VLOOKUP(D1338, lookup!$A$3:$B$12, 2, TRUE)</f>
        <v>XXX Large</v>
      </c>
      <c r="G1338" s="1">
        <v>256</v>
      </c>
      <c r="H1338" s="4">
        <f t="shared" si="82"/>
        <v>0.01</v>
      </c>
      <c r="I1338" s="4">
        <f>IFERROR((Table2[[#This Row],[Sales]]-(Table2[[#This Row],[Sales]]*H1338)), Table2[[#This Row],[Sales]])</f>
        <v>253.44</v>
      </c>
      <c r="J1338" s="4">
        <f t="shared" si="83"/>
        <v>250.34</v>
      </c>
      <c r="K1338" s="1" t="s">
        <v>10</v>
      </c>
      <c r="L1338" s="1">
        <v>5.66</v>
      </c>
      <c r="M1338" s="10">
        <f t="shared" si="81"/>
        <v>256</v>
      </c>
    </row>
    <row r="1339" spans="1:13" x14ac:dyDescent="0.2">
      <c r="A1339" s="1">
        <v>56930</v>
      </c>
      <c r="B1339" s="2">
        <v>41138</v>
      </c>
      <c r="C1339" s="1" t="s">
        <v>7</v>
      </c>
      <c r="D1339" s="1">
        <v>47</v>
      </c>
      <c r="E1339" s="4" t="str">
        <f t="shared" si="80"/>
        <v>Large</v>
      </c>
      <c r="F1339" s="4" t="str">
        <f>VLOOKUP(D1339, lookup!$A$3:$B$12, 2, TRUE)</f>
        <v>XXX Large</v>
      </c>
      <c r="G1339" s="1">
        <v>228.31</v>
      </c>
      <c r="H1339" s="4">
        <f t="shared" si="82"/>
        <v>0.01</v>
      </c>
      <c r="I1339" s="4">
        <f>IFERROR((Table2[[#This Row],[Sales]]-(Table2[[#This Row],[Sales]]*H1339)), Table2[[#This Row],[Sales]])</f>
        <v>226.02690000000001</v>
      </c>
      <c r="J1339" s="4">
        <f t="shared" si="83"/>
        <v>227.61</v>
      </c>
      <c r="K1339" s="1" t="s">
        <v>10</v>
      </c>
      <c r="L1339" s="1">
        <v>0.7</v>
      </c>
      <c r="M1339" s="10">
        <f t="shared" si="81"/>
        <v>228.31</v>
      </c>
    </row>
    <row r="1340" spans="1:13" x14ac:dyDescent="0.2">
      <c r="A1340" s="1">
        <v>38884</v>
      </c>
      <c r="B1340" s="2">
        <v>41138</v>
      </c>
      <c r="C1340" s="1" t="s">
        <v>9</v>
      </c>
      <c r="D1340" s="1">
        <v>20</v>
      </c>
      <c r="E1340" s="4" t="str">
        <f t="shared" si="80"/>
        <v>Medium</v>
      </c>
      <c r="F1340" s="4" t="str">
        <f>VLOOKUP(D1340, lookup!$A$3:$B$12, 2, TRUE)</f>
        <v>Small-Medium</v>
      </c>
      <c r="G1340" s="1">
        <v>6067.76</v>
      </c>
      <c r="H1340" s="4" t="str">
        <f t="shared" si="82"/>
        <v>No Discount</v>
      </c>
      <c r="I1340" s="4">
        <f>IFERROR((Table2[[#This Row],[Sales]]-(Table2[[#This Row],[Sales]]*H1340)), Table2[[#This Row],[Sales]])</f>
        <v>6067.76</v>
      </c>
      <c r="J1340" s="4">
        <f t="shared" si="83"/>
        <v>6067.76</v>
      </c>
      <c r="K1340" s="1" t="s">
        <v>13</v>
      </c>
      <c r="L1340" s="1">
        <v>54.12</v>
      </c>
      <c r="M1340" s="10">
        <f t="shared" si="81"/>
        <v>6067.76</v>
      </c>
    </row>
    <row r="1341" spans="1:13" x14ac:dyDescent="0.2">
      <c r="A1341" s="1">
        <v>487</v>
      </c>
      <c r="B1341" s="2">
        <v>41138</v>
      </c>
      <c r="C1341" s="1" t="s">
        <v>12</v>
      </c>
      <c r="D1341" s="1">
        <v>19</v>
      </c>
      <c r="E1341" s="4" t="str">
        <f t="shared" si="80"/>
        <v>Medium</v>
      </c>
      <c r="F1341" s="4" t="str">
        <f>VLOOKUP(D1341, lookup!$A$3:$B$12, 2, TRUE)</f>
        <v>Small-Medium</v>
      </c>
      <c r="G1341" s="1">
        <v>210.4</v>
      </c>
      <c r="H1341" s="4" t="str">
        <f t="shared" si="82"/>
        <v>No Discount</v>
      </c>
      <c r="I1341" s="4">
        <f>IFERROR((Table2[[#This Row],[Sales]]-(Table2[[#This Row],[Sales]]*H1341)), Table2[[#This Row],[Sales]])</f>
        <v>210.4</v>
      </c>
      <c r="J1341" s="4">
        <f t="shared" si="83"/>
        <v>210.4</v>
      </c>
      <c r="K1341" s="1" t="s">
        <v>10</v>
      </c>
      <c r="L1341" s="1">
        <v>4.5</v>
      </c>
      <c r="M1341" s="10">
        <f t="shared" si="81"/>
        <v>210.4</v>
      </c>
    </row>
    <row r="1342" spans="1:13" x14ac:dyDescent="0.2">
      <c r="A1342" s="1">
        <v>56930</v>
      </c>
      <c r="B1342" s="2">
        <v>41138</v>
      </c>
      <c r="C1342" s="1" t="s">
        <v>7</v>
      </c>
      <c r="D1342" s="1">
        <v>10</v>
      </c>
      <c r="E1342" s="4" t="str">
        <f t="shared" si="80"/>
        <v>Small</v>
      </c>
      <c r="F1342" s="4" t="str">
        <f>VLOOKUP(D1342, lookup!$A$3:$B$12, 2, TRUE)</f>
        <v>Extra Small</v>
      </c>
      <c r="G1342" s="1">
        <v>987.54</v>
      </c>
      <c r="H1342" s="4" t="str">
        <f t="shared" si="82"/>
        <v>No Discount</v>
      </c>
      <c r="I1342" s="4">
        <f>IFERROR((Table2[[#This Row],[Sales]]-(Table2[[#This Row],[Sales]]*H1342)), Table2[[#This Row],[Sales]])</f>
        <v>987.54</v>
      </c>
      <c r="J1342" s="4">
        <f t="shared" si="83"/>
        <v>987.54</v>
      </c>
      <c r="K1342" s="1" t="s">
        <v>10</v>
      </c>
      <c r="L1342" s="1">
        <v>35</v>
      </c>
      <c r="M1342" s="10">
        <f t="shared" si="81"/>
        <v>987.54</v>
      </c>
    </row>
    <row r="1343" spans="1:13" x14ac:dyDescent="0.2">
      <c r="A1343" s="1">
        <v>3907</v>
      </c>
      <c r="B1343" s="2">
        <v>41139</v>
      </c>
      <c r="C1343" s="1" t="s">
        <v>14</v>
      </c>
      <c r="D1343" s="1">
        <v>34</v>
      </c>
      <c r="E1343" s="4" t="str">
        <f t="shared" si="80"/>
        <v>Large</v>
      </c>
      <c r="F1343" s="4" t="str">
        <f>VLOOKUP(D1343, lookup!$A$3:$B$12, 2, TRUE)</f>
        <v>Large</v>
      </c>
      <c r="G1343" s="1">
        <v>729.83</v>
      </c>
      <c r="H1343" s="4">
        <f t="shared" si="82"/>
        <v>0.01</v>
      </c>
      <c r="I1343" s="4">
        <f>IFERROR((Table2[[#This Row],[Sales]]-(Table2[[#This Row],[Sales]]*H1343)), Table2[[#This Row],[Sales]])</f>
        <v>722.5317</v>
      </c>
      <c r="J1343" s="4">
        <f t="shared" si="83"/>
        <v>729.83</v>
      </c>
      <c r="K1343" s="1" t="s">
        <v>10</v>
      </c>
      <c r="L1343" s="1">
        <v>15.1</v>
      </c>
      <c r="M1343" s="10">
        <f t="shared" si="81"/>
        <v>729.83</v>
      </c>
    </row>
    <row r="1344" spans="1:13" x14ac:dyDescent="0.2">
      <c r="A1344" s="1">
        <v>3907</v>
      </c>
      <c r="B1344" s="2">
        <v>41139</v>
      </c>
      <c r="C1344" s="1" t="s">
        <v>14</v>
      </c>
      <c r="D1344" s="1">
        <v>36</v>
      </c>
      <c r="E1344" s="4" t="str">
        <f t="shared" si="80"/>
        <v>Large</v>
      </c>
      <c r="F1344" s="4" t="str">
        <f>VLOOKUP(D1344, lookup!$A$3:$B$12, 2, TRUE)</f>
        <v>Extra Large</v>
      </c>
      <c r="G1344" s="1">
        <v>218.12</v>
      </c>
      <c r="H1344" s="4">
        <f t="shared" si="82"/>
        <v>0.01</v>
      </c>
      <c r="I1344" s="4">
        <f>IFERROR((Table2[[#This Row],[Sales]]-(Table2[[#This Row],[Sales]]*H1344)), Table2[[#This Row],[Sales]])</f>
        <v>215.93880000000001</v>
      </c>
      <c r="J1344" s="4">
        <f t="shared" si="83"/>
        <v>169.12</v>
      </c>
      <c r="K1344" s="1" t="s">
        <v>10</v>
      </c>
      <c r="L1344" s="1">
        <v>49</v>
      </c>
      <c r="M1344" s="10">
        <f t="shared" si="81"/>
        <v>218.12</v>
      </c>
    </row>
    <row r="1345" spans="1:13" x14ac:dyDescent="0.2">
      <c r="A1345" s="1">
        <v>25571</v>
      </c>
      <c r="B1345" s="2">
        <v>41139</v>
      </c>
      <c r="C1345" s="1" t="s">
        <v>12</v>
      </c>
      <c r="D1345" s="1">
        <v>42</v>
      </c>
      <c r="E1345" s="4" t="str">
        <f t="shared" si="80"/>
        <v>Large</v>
      </c>
      <c r="F1345" s="4" t="str">
        <f>VLOOKUP(D1345, lookup!$A$3:$B$12, 2, TRUE)</f>
        <v>XX Large</v>
      </c>
      <c r="G1345" s="1">
        <v>3749</v>
      </c>
      <c r="H1345" s="4">
        <f t="shared" si="82"/>
        <v>0.01</v>
      </c>
      <c r="I1345" s="4">
        <f>IFERROR((Table2[[#This Row],[Sales]]-(Table2[[#This Row],[Sales]]*H1345)), Table2[[#This Row],[Sales]])</f>
        <v>3711.51</v>
      </c>
      <c r="J1345" s="4">
        <f t="shared" si="83"/>
        <v>3714</v>
      </c>
      <c r="K1345" s="1" t="s">
        <v>10</v>
      </c>
      <c r="L1345" s="1">
        <v>35</v>
      </c>
      <c r="M1345" s="10">
        <f t="shared" si="81"/>
        <v>3749</v>
      </c>
    </row>
    <row r="1346" spans="1:13" x14ac:dyDescent="0.2">
      <c r="A1346" s="1">
        <v>6018</v>
      </c>
      <c r="B1346" s="2">
        <v>41139</v>
      </c>
      <c r="C1346" s="1" t="s">
        <v>7</v>
      </c>
      <c r="D1346" s="1">
        <v>39</v>
      </c>
      <c r="E1346" s="4" t="str">
        <f t="shared" ref="E1346:E1409" si="84">IF(D1346&gt;=30, "Large", IF(D1346&lt;=15, "Small","Medium"))</f>
        <v>Large</v>
      </c>
      <c r="F1346" s="4" t="str">
        <f>VLOOKUP(D1346, lookup!$A$3:$B$12, 2, TRUE)</f>
        <v>Extra Large</v>
      </c>
      <c r="G1346" s="1">
        <v>206.09</v>
      </c>
      <c r="H1346" s="4">
        <f t="shared" si="82"/>
        <v>0.01</v>
      </c>
      <c r="I1346" s="4">
        <f>IFERROR((Table2[[#This Row],[Sales]]-(Table2[[#This Row],[Sales]]*H1346)), Table2[[#This Row],[Sales]])</f>
        <v>204.0291</v>
      </c>
      <c r="J1346" s="4">
        <f t="shared" si="83"/>
        <v>204.06</v>
      </c>
      <c r="K1346" s="1" t="s">
        <v>10</v>
      </c>
      <c r="L1346" s="1">
        <v>2.0299999999999998</v>
      </c>
      <c r="M1346" s="10">
        <f t="shared" ref="M1346:M1409" si="85">IF(K1346="Delivery Truck", J1346, G1346)</f>
        <v>206.09</v>
      </c>
    </row>
    <row r="1347" spans="1:13" x14ac:dyDescent="0.2">
      <c r="A1347" s="1">
        <v>31297</v>
      </c>
      <c r="B1347" s="2">
        <v>41139</v>
      </c>
      <c r="C1347" s="1" t="s">
        <v>7</v>
      </c>
      <c r="D1347" s="1">
        <v>44</v>
      </c>
      <c r="E1347" s="4" t="str">
        <f t="shared" si="84"/>
        <v>Large</v>
      </c>
      <c r="F1347" s="4" t="str">
        <f>VLOOKUP(D1347, lookup!$A$3:$B$12, 2, TRUE)</f>
        <v>XX Large</v>
      </c>
      <c r="G1347" s="1">
        <v>1579.56</v>
      </c>
      <c r="H1347" s="4">
        <f t="shared" ref="H1347:H1410" si="86">IF(OR(F1347="Large",F1347="Extra Large",F1347="XX Large",F1347="XXX Large"), 0.01, "No Discount")</f>
        <v>0.01</v>
      </c>
      <c r="I1347" s="4">
        <f>IFERROR((Table2[[#This Row],[Sales]]-(Table2[[#This Row],[Sales]]*H1347)), Table2[[#This Row],[Sales]])</f>
        <v>1563.7644</v>
      </c>
      <c r="J1347" s="4">
        <f t="shared" ref="J1347:J1410" si="87">IF(OR(F1347="XX Large", F1347="XXX Large", F1347="Extra Large"), G1347-L1347, G1347)</f>
        <v>1574.6399999999999</v>
      </c>
      <c r="K1347" s="1" t="s">
        <v>10</v>
      </c>
      <c r="L1347" s="1">
        <v>4.92</v>
      </c>
      <c r="M1347" s="10">
        <f t="shared" si="85"/>
        <v>1579.56</v>
      </c>
    </row>
    <row r="1348" spans="1:13" x14ac:dyDescent="0.2">
      <c r="A1348" s="1">
        <v>31173</v>
      </c>
      <c r="B1348" s="2">
        <v>41139</v>
      </c>
      <c r="C1348" s="1" t="s">
        <v>7</v>
      </c>
      <c r="D1348" s="1">
        <v>24</v>
      </c>
      <c r="E1348" s="4" t="str">
        <f t="shared" si="84"/>
        <v>Medium</v>
      </c>
      <c r="F1348" s="4" t="str">
        <f>VLOOKUP(D1348, lookup!$A$3:$B$12, 2, TRUE)</f>
        <v>Medium</v>
      </c>
      <c r="G1348" s="1">
        <v>169.35400000000001</v>
      </c>
      <c r="H1348" s="4" t="str">
        <f t="shared" si="86"/>
        <v>No Discount</v>
      </c>
      <c r="I1348" s="4">
        <f>IFERROR((Table2[[#This Row],[Sales]]-(Table2[[#This Row],[Sales]]*H1348)), Table2[[#This Row],[Sales]])</f>
        <v>169.35400000000001</v>
      </c>
      <c r="J1348" s="4">
        <f t="shared" si="87"/>
        <v>169.35400000000001</v>
      </c>
      <c r="K1348" s="1" t="s">
        <v>8</v>
      </c>
      <c r="L1348" s="1">
        <v>5.03</v>
      </c>
      <c r="M1348" s="10">
        <f t="shared" si="85"/>
        <v>169.35400000000001</v>
      </c>
    </row>
    <row r="1349" spans="1:13" x14ac:dyDescent="0.2">
      <c r="A1349" s="1">
        <v>6018</v>
      </c>
      <c r="B1349" s="2">
        <v>41139</v>
      </c>
      <c r="C1349" s="1" t="s">
        <v>7</v>
      </c>
      <c r="D1349" s="1">
        <v>2</v>
      </c>
      <c r="E1349" s="4" t="str">
        <f t="shared" si="84"/>
        <v>Small</v>
      </c>
      <c r="F1349" s="4" t="str">
        <f>VLOOKUP(D1349, lookup!$A$3:$B$12, 2, TRUE)</f>
        <v>Mini</v>
      </c>
      <c r="G1349" s="1">
        <v>124.25</v>
      </c>
      <c r="H1349" s="4" t="str">
        <f t="shared" si="86"/>
        <v>No Discount</v>
      </c>
      <c r="I1349" s="4">
        <f>IFERROR((Table2[[#This Row],[Sales]]-(Table2[[#This Row],[Sales]]*H1349)), Table2[[#This Row],[Sales]])</f>
        <v>124.25</v>
      </c>
      <c r="J1349" s="4">
        <f t="shared" si="87"/>
        <v>124.25</v>
      </c>
      <c r="K1349" s="1" t="s">
        <v>10</v>
      </c>
      <c r="L1349" s="1">
        <v>13.88</v>
      </c>
      <c r="M1349" s="10">
        <f t="shared" si="85"/>
        <v>124.25</v>
      </c>
    </row>
    <row r="1350" spans="1:13" x14ac:dyDescent="0.2">
      <c r="A1350" s="1">
        <v>3907</v>
      </c>
      <c r="B1350" s="2">
        <v>41139</v>
      </c>
      <c r="C1350" s="1" t="s">
        <v>14</v>
      </c>
      <c r="D1350" s="1">
        <v>36</v>
      </c>
      <c r="E1350" s="4" t="str">
        <f t="shared" si="84"/>
        <v>Large</v>
      </c>
      <c r="F1350" s="4" t="str">
        <f>VLOOKUP(D1350, lookup!$A$3:$B$12, 2, TRUE)</f>
        <v>Extra Large</v>
      </c>
      <c r="G1350" s="1">
        <v>1083.19</v>
      </c>
      <c r="H1350" s="4">
        <f t="shared" si="86"/>
        <v>0.01</v>
      </c>
      <c r="I1350" s="4">
        <f>IFERROR((Table2[[#This Row],[Sales]]-(Table2[[#This Row],[Sales]]*H1350)), Table2[[#This Row],[Sales]])</f>
        <v>1072.3581000000001</v>
      </c>
      <c r="J1350" s="4">
        <f t="shared" si="87"/>
        <v>1077.69</v>
      </c>
      <c r="K1350" s="1" t="s">
        <v>8</v>
      </c>
      <c r="L1350" s="1">
        <v>5.5</v>
      </c>
      <c r="M1350" s="10">
        <f t="shared" si="85"/>
        <v>1083.19</v>
      </c>
    </row>
    <row r="1351" spans="1:13" x14ac:dyDescent="0.2">
      <c r="A1351" s="1">
        <v>31297</v>
      </c>
      <c r="B1351" s="2">
        <v>41139</v>
      </c>
      <c r="C1351" s="1" t="s">
        <v>7</v>
      </c>
      <c r="D1351" s="1">
        <v>39</v>
      </c>
      <c r="E1351" s="4" t="str">
        <f t="shared" si="84"/>
        <v>Large</v>
      </c>
      <c r="F1351" s="4" t="str">
        <f>VLOOKUP(D1351, lookup!$A$3:$B$12, 2, TRUE)</f>
        <v>Extra Large</v>
      </c>
      <c r="G1351" s="1">
        <v>679.95</v>
      </c>
      <c r="H1351" s="4">
        <f t="shared" si="86"/>
        <v>0.01</v>
      </c>
      <c r="I1351" s="4">
        <f>IFERROR((Table2[[#This Row],[Sales]]-(Table2[[#This Row],[Sales]]*H1351)), Table2[[#This Row],[Sales]])</f>
        <v>673.15050000000008</v>
      </c>
      <c r="J1351" s="4">
        <f t="shared" si="87"/>
        <v>671.30000000000007</v>
      </c>
      <c r="K1351" s="1" t="s">
        <v>10</v>
      </c>
      <c r="L1351" s="1">
        <v>8.65</v>
      </c>
      <c r="M1351" s="10">
        <f t="shared" si="85"/>
        <v>679.95</v>
      </c>
    </row>
    <row r="1352" spans="1:13" x14ac:dyDescent="0.2">
      <c r="A1352" s="1">
        <v>58084</v>
      </c>
      <c r="B1352" s="2">
        <v>41140</v>
      </c>
      <c r="C1352" s="1" t="s">
        <v>14</v>
      </c>
      <c r="D1352" s="1">
        <v>3</v>
      </c>
      <c r="E1352" s="4" t="str">
        <f t="shared" si="84"/>
        <v>Small</v>
      </c>
      <c r="F1352" s="4" t="str">
        <f>VLOOKUP(D1352, lookup!$A$3:$B$12, 2, TRUE)</f>
        <v>Mini</v>
      </c>
      <c r="G1352" s="1">
        <v>21.55</v>
      </c>
      <c r="H1352" s="4" t="str">
        <f t="shared" si="86"/>
        <v>No Discount</v>
      </c>
      <c r="I1352" s="4">
        <f>IFERROR((Table2[[#This Row],[Sales]]-(Table2[[#This Row],[Sales]]*H1352)), Table2[[#This Row],[Sales]])</f>
        <v>21.55</v>
      </c>
      <c r="J1352" s="4">
        <f t="shared" si="87"/>
        <v>21.55</v>
      </c>
      <c r="K1352" s="1" t="s">
        <v>10</v>
      </c>
      <c r="L1352" s="1">
        <v>0.49</v>
      </c>
      <c r="M1352" s="10">
        <f t="shared" si="85"/>
        <v>21.55</v>
      </c>
    </row>
    <row r="1353" spans="1:13" x14ac:dyDescent="0.2">
      <c r="A1353" s="1">
        <v>58084</v>
      </c>
      <c r="B1353" s="2">
        <v>41140</v>
      </c>
      <c r="C1353" s="1" t="s">
        <v>14</v>
      </c>
      <c r="D1353" s="1">
        <v>36</v>
      </c>
      <c r="E1353" s="4" t="str">
        <f t="shared" si="84"/>
        <v>Large</v>
      </c>
      <c r="F1353" s="4" t="str">
        <f>VLOOKUP(D1353, lookup!$A$3:$B$12, 2, TRUE)</f>
        <v>Extra Large</v>
      </c>
      <c r="G1353" s="1">
        <v>266.16000000000003</v>
      </c>
      <c r="H1353" s="4">
        <f t="shared" si="86"/>
        <v>0.01</v>
      </c>
      <c r="I1353" s="4">
        <f>IFERROR((Table2[[#This Row],[Sales]]-(Table2[[#This Row],[Sales]]*H1353)), Table2[[#This Row],[Sales]])</f>
        <v>263.4984</v>
      </c>
      <c r="J1353" s="4">
        <f t="shared" si="87"/>
        <v>264.39000000000004</v>
      </c>
      <c r="K1353" s="1" t="s">
        <v>10</v>
      </c>
      <c r="L1353" s="1">
        <v>1.77</v>
      </c>
      <c r="M1353" s="10">
        <f t="shared" si="85"/>
        <v>266.16000000000003</v>
      </c>
    </row>
    <row r="1354" spans="1:13" x14ac:dyDescent="0.2">
      <c r="A1354" s="1">
        <v>40608</v>
      </c>
      <c r="B1354" s="2">
        <v>41140</v>
      </c>
      <c r="C1354" s="1" t="s">
        <v>11</v>
      </c>
      <c r="D1354" s="1">
        <v>39</v>
      </c>
      <c r="E1354" s="4" t="str">
        <f t="shared" si="84"/>
        <v>Large</v>
      </c>
      <c r="F1354" s="4" t="str">
        <f>VLOOKUP(D1354, lookup!$A$3:$B$12, 2, TRUE)</f>
        <v>Extra Large</v>
      </c>
      <c r="G1354" s="1">
        <v>223.79</v>
      </c>
      <c r="H1354" s="4">
        <f t="shared" si="86"/>
        <v>0.01</v>
      </c>
      <c r="I1354" s="4">
        <f>IFERROR((Table2[[#This Row],[Sales]]-(Table2[[#This Row],[Sales]]*H1354)), Table2[[#This Row],[Sales]])</f>
        <v>221.5521</v>
      </c>
      <c r="J1354" s="4">
        <f t="shared" si="87"/>
        <v>218.13</v>
      </c>
      <c r="K1354" s="1" t="s">
        <v>10</v>
      </c>
      <c r="L1354" s="1">
        <v>5.66</v>
      </c>
      <c r="M1354" s="10">
        <f t="shared" si="85"/>
        <v>223.79</v>
      </c>
    </row>
    <row r="1355" spans="1:13" x14ac:dyDescent="0.2">
      <c r="A1355" s="1">
        <v>32230</v>
      </c>
      <c r="B1355" s="2">
        <v>41140</v>
      </c>
      <c r="C1355" s="1" t="s">
        <v>9</v>
      </c>
      <c r="D1355" s="1">
        <v>46</v>
      </c>
      <c r="E1355" s="4" t="str">
        <f t="shared" si="84"/>
        <v>Large</v>
      </c>
      <c r="F1355" s="4" t="str">
        <f>VLOOKUP(D1355, lookup!$A$3:$B$12, 2, TRUE)</f>
        <v>XXX Large</v>
      </c>
      <c r="G1355" s="1">
        <v>1753.75</v>
      </c>
      <c r="H1355" s="4">
        <f t="shared" si="86"/>
        <v>0.01</v>
      </c>
      <c r="I1355" s="4">
        <f>IFERROR((Table2[[#This Row],[Sales]]-(Table2[[#This Row],[Sales]]*H1355)), Table2[[#This Row],[Sales]])</f>
        <v>1736.2125000000001</v>
      </c>
      <c r="J1355" s="4">
        <f t="shared" si="87"/>
        <v>1744.55</v>
      </c>
      <c r="K1355" s="1" t="s">
        <v>10</v>
      </c>
      <c r="L1355" s="1">
        <v>9.1999999999999993</v>
      </c>
      <c r="M1355" s="10">
        <f t="shared" si="85"/>
        <v>1753.75</v>
      </c>
    </row>
    <row r="1356" spans="1:13" x14ac:dyDescent="0.2">
      <c r="A1356" s="1">
        <v>40608</v>
      </c>
      <c r="B1356" s="2">
        <v>41140</v>
      </c>
      <c r="C1356" s="1" t="s">
        <v>11</v>
      </c>
      <c r="D1356" s="1">
        <v>29</v>
      </c>
      <c r="E1356" s="4" t="str">
        <f t="shared" si="84"/>
        <v>Medium</v>
      </c>
      <c r="F1356" s="4" t="str">
        <f>VLOOKUP(D1356, lookup!$A$3:$B$12, 2, TRUE)</f>
        <v>Medium-Large</v>
      </c>
      <c r="G1356" s="1">
        <v>573.97</v>
      </c>
      <c r="H1356" s="4" t="str">
        <f t="shared" si="86"/>
        <v>No Discount</v>
      </c>
      <c r="I1356" s="4">
        <f>IFERROR((Table2[[#This Row],[Sales]]-(Table2[[#This Row],[Sales]]*H1356)), Table2[[#This Row],[Sales]])</f>
        <v>573.97</v>
      </c>
      <c r="J1356" s="4">
        <f t="shared" si="87"/>
        <v>573.97</v>
      </c>
      <c r="K1356" s="1" t="s">
        <v>10</v>
      </c>
      <c r="L1356" s="1">
        <v>9.5399999999999991</v>
      </c>
      <c r="M1356" s="10">
        <f t="shared" si="85"/>
        <v>573.97</v>
      </c>
    </row>
    <row r="1357" spans="1:13" x14ac:dyDescent="0.2">
      <c r="A1357" s="1">
        <v>32610</v>
      </c>
      <c r="B1357" s="2">
        <v>41140</v>
      </c>
      <c r="C1357" s="1" t="s">
        <v>11</v>
      </c>
      <c r="D1357" s="1">
        <v>20</v>
      </c>
      <c r="E1357" s="4" t="str">
        <f t="shared" si="84"/>
        <v>Medium</v>
      </c>
      <c r="F1357" s="4" t="str">
        <f>VLOOKUP(D1357, lookup!$A$3:$B$12, 2, TRUE)</f>
        <v>Small-Medium</v>
      </c>
      <c r="G1357" s="1">
        <v>1991.8985</v>
      </c>
      <c r="H1357" s="4" t="str">
        <f t="shared" si="86"/>
        <v>No Discount</v>
      </c>
      <c r="I1357" s="4">
        <f>IFERROR((Table2[[#This Row],[Sales]]-(Table2[[#This Row],[Sales]]*H1357)), Table2[[#This Row],[Sales]])</f>
        <v>1991.8985</v>
      </c>
      <c r="J1357" s="4">
        <f t="shared" si="87"/>
        <v>1991.8985</v>
      </c>
      <c r="K1357" s="1" t="s">
        <v>10</v>
      </c>
      <c r="L1357" s="1">
        <v>7.69</v>
      </c>
      <c r="M1357" s="10">
        <f t="shared" si="85"/>
        <v>1991.8985</v>
      </c>
    </row>
    <row r="1358" spans="1:13" x14ac:dyDescent="0.2">
      <c r="A1358" s="1">
        <v>20096</v>
      </c>
      <c r="B1358" s="2">
        <v>41140</v>
      </c>
      <c r="C1358" s="1" t="s">
        <v>7</v>
      </c>
      <c r="D1358" s="1">
        <v>35</v>
      </c>
      <c r="E1358" s="4" t="str">
        <f t="shared" si="84"/>
        <v>Large</v>
      </c>
      <c r="F1358" s="4" t="str">
        <f>VLOOKUP(D1358, lookup!$A$3:$B$12, 2, TRUE)</f>
        <v>Large</v>
      </c>
      <c r="G1358" s="1">
        <v>6116.11</v>
      </c>
      <c r="H1358" s="4">
        <f t="shared" si="86"/>
        <v>0.01</v>
      </c>
      <c r="I1358" s="4">
        <f>IFERROR((Table2[[#This Row],[Sales]]-(Table2[[#This Row],[Sales]]*H1358)), Table2[[#This Row],[Sales]])</f>
        <v>6054.9488999999994</v>
      </c>
      <c r="J1358" s="4">
        <f t="shared" si="87"/>
        <v>6116.11</v>
      </c>
      <c r="K1358" s="1" t="s">
        <v>13</v>
      </c>
      <c r="L1358" s="1">
        <v>29.21</v>
      </c>
      <c r="M1358" s="10">
        <f t="shared" si="85"/>
        <v>6116.11</v>
      </c>
    </row>
    <row r="1359" spans="1:13" x14ac:dyDescent="0.2">
      <c r="A1359" s="1">
        <v>32610</v>
      </c>
      <c r="B1359" s="2">
        <v>41140</v>
      </c>
      <c r="C1359" s="1" t="s">
        <v>11</v>
      </c>
      <c r="D1359" s="1">
        <v>47</v>
      </c>
      <c r="E1359" s="4" t="str">
        <f t="shared" si="84"/>
        <v>Large</v>
      </c>
      <c r="F1359" s="4" t="str">
        <f>VLOOKUP(D1359, lookup!$A$3:$B$12, 2, TRUE)</f>
        <v>XXX Large</v>
      </c>
      <c r="G1359" s="1">
        <v>316.99</v>
      </c>
      <c r="H1359" s="4">
        <f t="shared" si="86"/>
        <v>0.01</v>
      </c>
      <c r="I1359" s="4">
        <f>IFERROR((Table2[[#This Row],[Sales]]-(Table2[[#This Row],[Sales]]*H1359)), Table2[[#This Row],[Sales]])</f>
        <v>313.82010000000002</v>
      </c>
      <c r="J1359" s="4">
        <f t="shared" si="87"/>
        <v>308.62</v>
      </c>
      <c r="K1359" s="1" t="s">
        <v>10</v>
      </c>
      <c r="L1359" s="1">
        <v>8.3699999999999992</v>
      </c>
      <c r="M1359" s="10">
        <f t="shared" si="85"/>
        <v>316.99</v>
      </c>
    </row>
    <row r="1360" spans="1:13" x14ac:dyDescent="0.2">
      <c r="A1360" s="1">
        <v>4099</v>
      </c>
      <c r="B1360" s="2">
        <v>41141</v>
      </c>
      <c r="C1360" s="1" t="s">
        <v>12</v>
      </c>
      <c r="D1360" s="1">
        <v>42</v>
      </c>
      <c r="E1360" s="4" t="str">
        <f t="shared" si="84"/>
        <v>Large</v>
      </c>
      <c r="F1360" s="4" t="str">
        <f>VLOOKUP(D1360, lookup!$A$3:$B$12, 2, TRUE)</f>
        <v>XX Large</v>
      </c>
      <c r="G1360" s="1">
        <v>1691.51</v>
      </c>
      <c r="H1360" s="4">
        <f t="shared" si="86"/>
        <v>0.01</v>
      </c>
      <c r="I1360" s="4">
        <f>IFERROR((Table2[[#This Row],[Sales]]-(Table2[[#This Row],[Sales]]*H1360)), Table2[[#This Row],[Sales]])</f>
        <v>1674.5949000000001</v>
      </c>
      <c r="J1360" s="4">
        <f t="shared" si="87"/>
        <v>1685.29</v>
      </c>
      <c r="K1360" s="1" t="s">
        <v>10</v>
      </c>
      <c r="L1360" s="1">
        <v>6.22</v>
      </c>
      <c r="M1360" s="10">
        <f t="shared" si="85"/>
        <v>1691.51</v>
      </c>
    </row>
    <row r="1361" spans="1:13" x14ac:dyDescent="0.2">
      <c r="A1361" s="1">
        <v>4099</v>
      </c>
      <c r="B1361" s="2">
        <v>41141</v>
      </c>
      <c r="C1361" s="1" t="s">
        <v>12</v>
      </c>
      <c r="D1361" s="1">
        <v>12</v>
      </c>
      <c r="E1361" s="4" t="str">
        <f t="shared" si="84"/>
        <v>Small</v>
      </c>
      <c r="F1361" s="4" t="str">
        <f>VLOOKUP(D1361, lookup!$A$3:$B$12, 2, TRUE)</f>
        <v>Small</v>
      </c>
      <c r="G1361" s="1">
        <v>122.93</v>
      </c>
      <c r="H1361" s="4" t="str">
        <f t="shared" si="86"/>
        <v>No Discount</v>
      </c>
      <c r="I1361" s="4">
        <f>IFERROR((Table2[[#This Row],[Sales]]-(Table2[[#This Row],[Sales]]*H1361)), Table2[[#This Row],[Sales]])</f>
        <v>122.93</v>
      </c>
      <c r="J1361" s="4">
        <f t="shared" si="87"/>
        <v>122.93</v>
      </c>
      <c r="K1361" s="1" t="s">
        <v>10</v>
      </c>
      <c r="L1361" s="1">
        <v>5.76</v>
      </c>
      <c r="M1361" s="10">
        <f t="shared" si="85"/>
        <v>122.93</v>
      </c>
    </row>
    <row r="1362" spans="1:13" x14ac:dyDescent="0.2">
      <c r="A1362" s="1">
        <v>17953</v>
      </c>
      <c r="B1362" s="2">
        <v>41141</v>
      </c>
      <c r="C1362" s="1" t="s">
        <v>9</v>
      </c>
      <c r="D1362" s="1">
        <v>21</v>
      </c>
      <c r="E1362" s="4" t="str">
        <f t="shared" si="84"/>
        <v>Medium</v>
      </c>
      <c r="F1362" s="4" t="str">
        <f>VLOOKUP(D1362, lookup!$A$3:$B$12, 2, TRUE)</f>
        <v>Medium</v>
      </c>
      <c r="G1362" s="1">
        <v>1490.56</v>
      </c>
      <c r="H1362" s="4" t="str">
        <f t="shared" si="86"/>
        <v>No Discount</v>
      </c>
      <c r="I1362" s="4">
        <f>IFERROR((Table2[[#This Row],[Sales]]-(Table2[[#This Row],[Sales]]*H1362)), Table2[[#This Row],[Sales]])</f>
        <v>1490.56</v>
      </c>
      <c r="J1362" s="4">
        <f t="shared" si="87"/>
        <v>1490.56</v>
      </c>
      <c r="K1362" s="1" t="s">
        <v>13</v>
      </c>
      <c r="L1362" s="1">
        <v>60</v>
      </c>
      <c r="M1362" s="10">
        <f t="shared" si="85"/>
        <v>1490.56</v>
      </c>
    </row>
    <row r="1363" spans="1:13" x14ac:dyDescent="0.2">
      <c r="A1363" s="1">
        <v>4099</v>
      </c>
      <c r="B1363" s="2">
        <v>41141</v>
      </c>
      <c r="C1363" s="1" t="s">
        <v>12</v>
      </c>
      <c r="D1363" s="1">
        <v>4</v>
      </c>
      <c r="E1363" s="4" t="str">
        <f t="shared" si="84"/>
        <v>Small</v>
      </c>
      <c r="F1363" s="4" t="str">
        <f>VLOOKUP(D1363, lookup!$A$3:$B$12, 2, TRUE)</f>
        <v>Mini</v>
      </c>
      <c r="G1363" s="1">
        <v>47.86</v>
      </c>
      <c r="H1363" s="4" t="str">
        <f t="shared" si="86"/>
        <v>No Discount</v>
      </c>
      <c r="I1363" s="4">
        <f>IFERROR((Table2[[#This Row],[Sales]]-(Table2[[#This Row],[Sales]]*H1363)), Table2[[#This Row],[Sales]])</f>
        <v>47.86</v>
      </c>
      <c r="J1363" s="4">
        <f t="shared" si="87"/>
        <v>47.86</v>
      </c>
      <c r="K1363" s="1" t="s">
        <v>10</v>
      </c>
      <c r="L1363" s="1">
        <v>7.29</v>
      </c>
      <c r="M1363" s="10">
        <f t="shared" si="85"/>
        <v>47.86</v>
      </c>
    </row>
    <row r="1364" spans="1:13" x14ac:dyDescent="0.2">
      <c r="A1364" s="1">
        <v>36101</v>
      </c>
      <c r="B1364" s="2">
        <v>41141</v>
      </c>
      <c r="C1364" s="1" t="s">
        <v>9</v>
      </c>
      <c r="D1364" s="1">
        <v>3</v>
      </c>
      <c r="E1364" s="4" t="str">
        <f t="shared" si="84"/>
        <v>Small</v>
      </c>
      <c r="F1364" s="4" t="str">
        <f>VLOOKUP(D1364, lookup!$A$3:$B$12, 2, TRUE)</f>
        <v>Mini</v>
      </c>
      <c r="G1364" s="1">
        <v>446.05</v>
      </c>
      <c r="H1364" s="4" t="str">
        <f t="shared" si="86"/>
        <v>No Discount</v>
      </c>
      <c r="I1364" s="4">
        <f>IFERROR((Table2[[#This Row],[Sales]]-(Table2[[#This Row],[Sales]]*H1364)), Table2[[#This Row],[Sales]])</f>
        <v>446.05</v>
      </c>
      <c r="J1364" s="4">
        <f t="shared" si="87"/>
        <v>446.05</v>
      </c>
      <c r="K1364" s="1" t="s">
        <v>13</v>
      </c>
      <c r="L1364" s="1">
        <v>53.48</v>
      </c>
      <c r="M1364" s="10">
        <f t="shared" si="85"/>
        <v>446.05</v>
      </c>
    </row>
    <row r="1365" spans="1:13" x14ac:dyDescent="0.2">
      <c r="A1365" s="1">
        <v>11875</v>
      </c>
      <c r="B1365" s="2">
        <v>41141</v>
      </c>
      <c r="C1365" s="1" t="s">
        <v>14</v>
      </c>
      <c r="D1365" s="1">
        <v>19</v>
      </c>
      <c r="E1365" s="4" t="str">
        <f t="shared" si="84"/>
        <v>Medium</v>
      </c>
      <c r="F1365" s="4" t="str">
        <f>VLOOKUP(D1365, lookup!$A$3:$B$12, 2, TRUE)</f>
        <v>Small-Medium</v>
      </c>
      <c r="G1365" s="1">
        <v>242.63</v>
      </c>
      <c r="H1365" s="4" t="str">
        <f t="shared" si="86"/>
        <v>No Discount</v>
      </c>
      <c r="I1365" s="4">
        <f>IFERROR((Table2[[#This Row],[Sales]]-(Table2[[#This Row],[Sales]]*H1365)), Table2[[#This Row],[Sales]])</f>
        <v>242.63</v>
      </c>
      <c r="J1365" s="4">
        <f t="shared" si="87"/>
        <v>242.63</v>
      </c>
      <c r="K1365" s="1" t="s">
        <v>10</v>
      </c>
      <c r="L1365" s="1">
        <v>6.27</v>
      </c>
      <c r="M1365" s="10">
        <f t="shared" si="85"/>
        <v>242.63</v>
      </c>
    </row>
    <row r="1366" spans="1:13" x14ac:dyDescent="0.2">
      <c r="A1366" s="1">
        <v>4099</v>
      </c>
      <c r="B1366" s="2">
        <v>41141</v>
      </c>
      <c r="C1366" s="1" t="s">
        <v>12</v>
      </c>
      <c r="D1366" s="1">
        <v>39</v>
      </c>
      <c r="E1366" s="4" t="str">
        <f t="shared" si="84"/>
        <v>Large</v>
      </c>
      <c r="F1366" s="4" t="str">
        <f>VLOOKUP(D1366, lookup!$A$3:$B$12, 2, TRUE)</f>
        <v>Extra Large</v>
      </c>
      <c r="G1366" s="1">
        <v>3607.8505</v>
      </c>
      <c r="H1366" s="4">
        <f t="shared" si="86"/>
        <v>0.01</v>
      </c>
      <c r="I1366" s="4">
        <f>IFERROR((Table2[[#This Row],[Sales]]-(Table2[[#This Row],[Sales]]*H1366)), Table2[[#This Row],[Sales]])</f>
        <v>3571.7719950000001</v>
      </c>
      <c r="J1366" s="4">
        <f t="shared" si="87"/>
        <v>3598.8605000000002</v>
      </c>
      <c r="K1366" s="1" t="s">
        <v>10</v>
      </c>
      <c r="L1366" s="1">
        <v>8.99</v>
      </c>
      <c r="M1366" s="10">
        <f t="shared" si="85"/>
        <v>3607.8505</v>
      </c>
    </row>
    <row r="1367" spans="1:13" x14ac:dyDescent="0.2">
      <c r="A1367" s="1">
        <v>17953</v>
      </c>
      <c r="B1367" s="2">
        <v>41141</v>
      </c>
      <c r="C1367" s="1" t="s">
        <v>9</v>
      </c>
      <c r="D1367" s="1">
        <v>17</v>
      </c>
      <c r="E1367" s="4" t="str">
        <f t="shared" si="84"/>
        <v>Medium</v>
      </c>
      <c r="F1367" s="4" t="str">
        <f>VLOOKUP(D1367, lookup!$A$3:$B$12, 2, TRUE)</f>
        <v>Small-Medium</v>
      </c>
      <c r="G1367" s="1">
        <v>105.44</v>
      </c>
      <c r="H1367" s="4" t="str">
        <f t="shared" si="86"/>
        <v>No Discount</v>
      </c>
      <c r="I1367" s="4">
        <f>IFERROR((Table2[[#This Row],[Sales]]-(Table2[[#This Row],[Sales]]*H1367)), Table2[[#This Row],[Sales]])</f>
        <v>105.44</v>
      </c>
      <c r="J1367" s="4">
        <f t="shared" si="87"/>
        <v>105.44</v>
      </c>
      <c r="K1367" s="1" t="s">
        <v>10</v>
      </c>
      <c r="L1367" s="1">
        <v>1.2</v>
      </c>
      <c r="M1367" s="10">
        <f t="shared" si="85"/>
        <v>105.44</v>
      </c>
    </row>
    <row r="1368" spans="1:13" x14ac:dyDescent="0.2">
      <c r="A1368" s="1">
        <v>36294</v>
      </c>
      <c r="B1368" s="2">
        <v>41141</v>
      </c>
      <c r="C1368" s="1" t="s">
        <v>14</v>
      </c>
      <c r="D1368" s="1">
        <v>46</v>
      </c>
      <c r="E1368" s="4" t="str">
        <f t="shared" si="84"/>
        <v>Large</v>
      </c>
      <c r="F1368" s="4" t="str">
        <f>VLOOKUP(D1368, lookup!$A$3:$B$12, 2, TRUE)</f>
        <v>XXX Large</v>
      </c>
      <c r="G1368" s="1">
        <v>611.16</v>
      </c>
      <c r="H1368" s="4">
        <f t="shared" si="86"/>
        <v>0.01</v>
      </c>
      <c r="I1368" s="4">
        <f>IFERROR((Table2[[#This Row],[Sales]]-(Table2[[#This Row],[Sales]]*H1368)), Table2[[#This Row],[Sales]])</f>
        <v>605.04840000000002</v>
      </c>
      <c r="J1368" s="4">
        <f t="shared" si="87"/>
        <v>606.17999999999995</v>
      </c>
      <c r="K1368" s="1" t="s">
        <v>10</v>
      </c>
      <c r="L1368" s="1">
        <v>4.9800000000000004</v>
      </c>
      <c r="M1368" s="10">
        <f t="shared" si="85"/>
        <v>611.16</v>
      </c>
    </row>
    <row r="1369" spans="1:13" x14ac:dyDescent="0.2">
      <c r="A1369" s="1">
        <v>17953</v>
      </c>
      <c r="B1369" s="2">
        <v>41141</v>
      </c>
      <c r="C1369" s="1" t="s">
        <v>9</v>
      </c>
      <c r="D1369" s="1">
        <v>30</v>
      </c>
      <c r="E1369" s="4" t="str">
        <f t="shared" si="84"/>
        <v>Large</v>
      </c>
      <c r="F1369" s="4" t="str">
        <f>VLOOKUP(D1369, lookup!$A$3:$B$12, 2, TRUE)</f>
        <v>Medium-Large</v>
      </c>
      <c r="G1369" s="1">
        <v>975.12</v>
      </c>
      <c r="H1369" s="4" t="str">
        <f t="shared" si="86"/>
        <v>No Discount</v>
      </c>
      <c r="I1369" s="4">
        <f>IFERROR((Table2[[#This Row],[Sales]]-(Table2[[#This Row],[Sales]]*H1369)), Table2[[#This Row],[Sales]])</f>
        <v>975.12</v>
      </c>
      <c r="J1369" s="4">
        <f t="shared" si="87"/>
        <v>975.12</v>
      </c>
      <c r="K1369" s="1" t="s">
        <v>10</v>
      </c>
      <c r="L1369" s="1">
        <v>19.510000000000002</v>
      </c>
      <c r="M1369" s="10">
        <f t="shared" si="85"/>
        <v>975.12</v>
      </c>
    </row>
    <row r="1370" spans="1:13" x14ac:dyDescent="0.2">
      <c r="A1370" s="1">
        <v>4896</v>
      </c>
      <c r="B1370" s="2">
        <v>41142</v>
      </c>
      <c r="C1370" s="1" t="s">
        <v>12</v>
      </c>
      <c r="D1370" s="1">
        <v>25</v>
      </c>
      <c r="E1370" s="4" t="str">
        <f t="shared" si="84"/>
        <v>Medium</v>
      </c>
      <c r="F1370" s="4" t="str">
        <f>VLOOKUP(D1370, lookup!$A$3:$B$12, 2, TRUE)</f>
        <v>Medium</v>
      </c>
      <c r="G1370" s="1">
        <v>831.52</v>
      </c>
      <c r="H1370" s="4" t="str">
        <f t="shared" si="86"/>
        <v>No Discount</v>
      </c>
      <c r="I1370" s="4">
        <f>IFERROR((Table2[[#This Row],[Sales]]-(Table2[[#This Row],[Sales]]*H1370)), Table2[[#This Row],[Sales]])</f>
        <v>831.52</v>
      </c>
      <c r="J1370" s="4">
        <f t="shared" si="87"/>
        <v>831.52</v>
      </c>
      <c r="K1370" s="1" t="s">
        <v>10</v>
      </c>
      <c r="L1370" s="1">
        <v>1.99</v>
      </c>
      <c r="M1370" s="10">
        <f t="shared" si="85"/>
        <v>831.52</v>
      </c>
    </row>
    <row r="1371" spans="1:13" x14ac:dyDescent="0.2">
      <c r="A1371" s="1">
        <v>4896</v>
      </c>
      <c r="B1371" s="2">
        <v>41142</v>
      </c>
      <c r="C1371" s="1" t="s">
        <v>12</v>
      </c>
      <c r="D1371" s="1">
        <v>10</v>
      </c>
      <c r="E1371" s="4" t="str">
        <f t="shared" si="84"/>
        <v>Small</v>
      </c>
      <c r="F1371" s="4" t="str">
        <f>VLOOKUP(D1371, lookup!$A$3:$B$12, 2, TRUE)</f>
        <v>Extra Small</v>
      </c>
      <c r="G1371" s="1">
        <v>1089.8699999999999</v>
      </c>
      <c r="H1371" s="4" t="str">
        <f t="shared" si="86"/>
        <v>No Discount</v>
      </c>
      <c r="I1371" s="4">
        <f>IFERROR((Table2[[#This Row],[Sales]]-(Table2[[#This Row],[Sales]]*H1371)), Table2[[#This Row],[Sales]])</f>
        <v>1089.8699999999999</v>
      </c>
      <c r="J1371" s="4">
        <f t="shared" si="87"/>
        <v>1089.8699999999999</v>
      </c>
      <c r="K1371" s="1" t="s">
        <v>8</v>
      </c>
      <c r="L1371" s="1">
        <v>5.99</v>
      </c>
      <c r="M1371" s="10">
        <f t="shared" si="85"/>
        <v>1089.8699999999999</v>
      </c>
    </row>
    <row r="1372" spans="1:13" x14ac:dyDescent="0.2">
      <c r="A1372" s="1">
        <v>34148</v>
      </c>
      <c r="B1372" s="2">
        <v>41142</v>
      </c>
      <c r="C1372" s="1" t="s">
        <v>12</v>
      </c>
      <c r="D1372" s="1">
        <v>33</v>
      </c>
      <c r="E1372" s="4" t="str">
        <f t="shared" si="84"/>
        <v>Large</v>
      </c>
      <c r="F1372" s="4" t="str">
        <f>VLOOKUP(D1372, lookup!$A$3:$B$12, 2, TRUE)</f>
        <v>Large</v>
      </c>
      <c r="G1372" s="1">
        <v>136.79</v>
      </c>
      <c r="H1372" s="4">
        <f t="shared" si="86"/>
        <v>0.01</v>
      </c>
      <c r="I1372" s="4">
        <f>IFERROR((Table2[[#This Row],[Sales]]-(Table2[[#This Row],[Sales]]*H1372)), Table2[[#This Row],[Sales]])</f>
        <v>135.4221</v>
      </c>
      <c r="J1372" s="4">
        <f t="shared" si="87"/>
        <v>136.79</v>
      </c>
      <c r="K1372" s="1" t="s">
        <v>10</v>
      </c>
      <c r="L1372" s="1">
        <v>0.99</v>
      </c>
      <c r="M1372" s="10">
        <f t="shared" si="85"/>
        <v>136.79</v>
      </c>
    </row>
    <row r="1373" spans="1:13" x14ac:dyDescent="0.2">
      <c r="A1373" s="1">
        <v>25313</v>
      </c>
      <c r="B1373" s="2">
        <v>41142</v>
      </c>
      <c r="C1373" s="1" t="s">
        <v>12</v>
      </c>
      <c r="D1373" s="1">
        <v>19</v>
      </c>
      <c r="E1373" s="4" t="str">
        <f t="shared" si="84"/>
        <v>Medium</v>
      </c>
      <c r="F1373" s="4" t="str">
        <f>VLOOKUP(D1373, lookup!$A$3:$B$12, 2, TRUE)</f>
        <v>Small-Medium</v>
      </c>
      <c r="G1373" s="1">
        <v>418.7</v>
      </c>
      <c r="H1373" s="4" t="str">
        <f t="shared" si="86"/>
        <v>No Discount</v>
      </c>
      <c r="I1373" s="4">
        <f>IFERROR((Table2[[#This Row],[Sales]]-(Table2[[#This Row],[Sales]]*H1373)), Table2[[#This Row],[Sales]])</f>
        <v>418.7</v>
      </c>
      <c r="J1373" s="4">
        <f t="shared" si="87"/>
        <v>418.7</v>
      </c>
      <c r="K1373" s="1" t="s">
        <v>10</v>
      </c>
      <c r="L1373" s="1">
        <v>5.53</v>
      </c>
      <c r="M1373" s="10">
        <f t="shared" si="85"/>
        <v>418.7</v>
      </c>
    </row>
    <row r="1374" spans="1:13" x14ac:dyDescent="0.2">
      <c r="A1374" s="1">
        <v>4896</v>
      </c>
      <c r="B1374" s="2">
        <v>41142</v>
      </c>
      <c r="C1374" s="1" t="s">
        <v>12</v>
      </c>
      <c r="D1374" s="1">
        <v>21</v>
      </c>
      <c r="E1374" s="4" t="str">
        <f t="shared" si="84"/>
        <v>Medium</v>
      </c>
      <c r="F1374" s="4" t="str">
        <f>VLOOKUP(D1374, lookup!$A$3:$B$12, 2, TRUE)</f>
        <v>Medium</v>
      </c>
      <c r="G1374" s="1">
        <v>121.3</v>
      </c>
      <c r="H1374" s="4" t="str">
        <f t="shared" si="86"/>
        <v>No Discount</v>
      </c>
      <c r="I1374" s="4">
        <f>IFERROR((Table2[[#This Row],[Sales]]-(Table2[[#This Row],[Sales]]*H1374)), Table2[[#This Row],[Sales]])</f>
        <v>121.3</v>
      </c>
      <c r="J1374" s="4">
        <f t="shared" si="87"/>
        <v>121.3</v>
      </c>
      <c r="K1374" s="1" t="s">
        <v>10</v>
      </c>
      <c r="L1374" s="1">
        <v>5.59</v>
      </c>
      <c r="M1374" s="10">
        <f t="shared" si="85"/>
        <v>121.3</v>
      </c>
    </row>
    <row r="1375" spans="1:13" x14ac:dyDescent="0.2">
      <c r="A1375" s="1">
        <v>24067</v>
      </c>
      <c r="B1375" s="2">
        <v>41143</v>
      </c>
      <c r="C1375" s="1" t="s">
        <v>9</v>
      </c>
      <c r="D1375" s="1">
        <v>46</v>
      </c>
      <c r="E1375" s="4" t="str">
        <f t="shared" si="84"/>
        <v>Large</v>
      </c>
      <c r="F1375" s="4" t="str">
        <f>VLOOKUP(D1375, lookup!$A$3:$B$12, 2, TRUE)</f>
        <v>XXX Large</v>
      </c>
      <c r="G1375" s="1">
        <v>2640.6864999999998</v>
      </c>
      <c r="H1375" s="4">
        <f t="shared" si="86"/>
        <v>0.01</v>
      </c>
      <c r="I1375" s="4">
        <f>IFERROR((Table2[[#This Row],[Sales]]-(Table2[[#This Row],[Sales]]*H1375)), Table2[[#This Row],[Sales]])</f>
        <v>2614.2796349999999</v>
      </c>
      <c r="J1375" s="4">
        <f t="shared" si="87"/>
        <v>2634.7664999999997</v>
      </c>
      <c r="K1375" s="1" t="s">
        <v>8</v>
      </c>
      <c r="L1375" s="1">
        <v>5.92</v>
      </c>
      <c r="M1375" s="10">
        <f t="shared" si="85"/>
        <v>2640.6864999999998</v>
      </c>
    </row>
    <row r="1376" spans="1:13" x14ac:dyDescent="0.2">
      <c r="A1376" s="1">
        <v>24067</v>
      </c>
      <c r="B1376" s="2">
        <v>41143</v>
      </c>
      <c r="C1376" s="1" t="s">
        <v>9</v>
      </c>
      <c r="D1376" s="1">
        <v>19</v>
      </c>
      <c r="E1376" s="4" t="str">
        <f t="shared" si="84"/>
        <v>Medium</v>
      </c>
      <c r="F1376" s="4" t="str">
        <f>VLOOKUP(D1376, lookup!$A$3:$B$12, 2, TRUE)</f>
        <v>Small-Medium</v>
      </c>
      <c r="G1376" s="1">
        <v>120.56</v>
      </c>
      <c r="H1376" s="4" t="str">
        <f t="shared" si="86"/>
        <v>No Discount</v>
      </c>
      <c r="I1376" s="4">
        <f>IFERROR((Table2[[#This Row],[Sales]]-(Table2[[#This Row],[Sales]]*H1376)), Table2[[#This Row],[Sales]])</f>
        <v>120.56</v>
      </c>
      <c r="J1376" s="4">
        <f t="shared" si="87"/>
        <v>120.56</v>
      </c>
      <c r="K1376" s="1" t="s">
        <v>10</v>
      </c>
      <c r="L1376" s="1">
        <v>7.5</v>
      </c>
      <c r="M1376" s="10">
        <f t="shared" si="85"/>
        <v>120.56</v>
      </c>
    </row>
    <row r="1377" spans="1:13" x14ac:dyDescent="0.2">
      <c r="A1377" s="1">
        <v>3361</v>
      </c>
      <c r="B1377" s="2">
        <v>41143</v>
      </c>
      <c r="C1377" s="1" t="s">
        <v>11</v>
      </c>
      <c r="D1377" s="1">
        <v>49</v>
      </c>
      <c r="E1377" s="4" t="str">
        <f t="shared" si="84"/>
        <v>Large</v>
      </c>
      <c r="F1377" s="4" t="str">
        <f>VLOOKUP(D1377, lookup!$A$3:$B$12, 2, TRUE)</f>
        <v>XXX Large</v>
      </c>
      <c r="G1377" s="1">
        <v>213.71</v>
      </c>
      <c r="H1377" s="4">
        <f t="shared" si="86"/>
        <v>0.01</v>
      </c>
      <c r="I1377" s="4">
        <f>IFERROR((Table2[[#This Row],[Sales]]-(Table2[[#This Row],[Sales]]*H1377)), Table2[[#This Row],[Sales]])</f>
        <v>211.5729</v>
      </c>
      <c r="J1377" s="4">
        <f t="shared" si="87"/>
        <v>206.99</v>
      </c>
      <c r="K1377" s="1" t="s">
        <v>10</v>
      </c>
      <c r="L1377" s="1">
        <v>6.72</v>
      </c>
      <c r="M1377" s="10">
        <f t="shared" si="85"/>
        <v>213.71</v>
      </c>
    </row>
    <row r="1378" spans="1:13" x14ac:dyDescent="0.2">
      <c r="A1378" s="1">
        <v>3361</v>
      </c>
      <c r="B1378" s="2">
        <v>41143</v>
      </c>
      <c r="C1378" s="1" t="s">
        <v>11</v>
      </c>
      <c r="D1378" s="1">
        <v>23</v>
      </c>
      <c r="E1378" s="4" t="str">
        <f t="shared" si="84"/>
        <v>Medium</v>
      </c>
      <c r="F1378" s="4" t="str">
        <f>VLOOKUP(D1378, lookup!$A$3:$B$12, 2, TRUE)</f>
        <v>Medium</v>
      </c>
      <c r="G1378" s="1">
        <v>133.66</v>
      </c>
      <c r="H1378" s="4" t="str">
        <f t="shared" si="86"/>
        <v>No Discount</v>
      </c>
      <c r="I1378" s="4">
        <f>IFERROR((Table2[[#This Row],[Sales]]-(Table2[[#This Row],[Sales]]*H1378)), Table2[[#This Row],[Sales]])</f>
        <v>133.66</v>
      </c>
      <c r="J1378" s="4">
        <f t="shared" si="87"/>
        <v>133.66</v>
      </c>
      <c r="K1378" s="1" t="s">
        <v>10</v>
      </c>
      <c r="L1378" s="1">
        <v>2.27</v>
      </c>
      <c r="M1378" s="10">
        <f t="shared" si="85"/>
        <v>133.66</v>
      </c>
    </row>
    <row r="1379" spans="1:13" x14ac:dyDescent="0.2">
      <c r="A1379" s="1">
        <v>49350</v>
      </c>
      <c r="B1379" s="2">
        <v>41143</v>
      </c>
      <c r="C1379" s="1" t="s">
        <v>9</v>
      </c>
      <c r="D1379" s="1">
        <v>50</v>
      </c>
      <c r="E1379" s="4" t="str">
        <f t="shared" si="84"/>
        <v>Large</v>
      </c>
      <c r="F1379" s="4" t="str">
        <f>VLOOKUP(D1379, lookup!$A$3:$B$12, 2, TRUE)</f>
        <v>XXX Large</v>
      </c>
      <c r="G1379" s="1">
        <v>375.11</v>
      </c>
      <c r="H1379" s="4">
        <f t="shared" si="86"/>
        <v>0.01</v>
      </c>
      <c r="I1379" s="4">
        <f>IFERROR((Table2[[#This Row],[Sales]]-(Table2[[#This Row],[Sales]]*H1379)), Table2[[#This Row],[Sales]])</f>
        <v>371.35890000000001</v>
      </c>
      <c r="J1379" s="4">
        <f t="shared" si="87"/>
        <v>363.96000000000004</v>
      </c>
      <c r="K1379" s="1" t="s">
        <v>10</v>
      </c>
      <c r="L1379" s="1">
        <v>11.15</v>
      </c>
      <c r="M1379" s="10">
        <f t="shared" si="85"/>
        <v>375.11</v>
      </c>
    </row>
    <row r="1380" spans="1:13" x14ac:dyDescent="0.2">
      <c r="A1380" s="1">
        <v>24067</v>
      </c>
      <c r="B1380" s="2">
        <v>41143</v>
      </c>
      <c r="C1380" s="1" t="s">
        <v>9</v>
      </c>
      <c r="D1380" s="1">
        <v>30</v>
      </c>
      <c r="E1380" s="4" t="str">
        <f t="shared" si="84"/>
        <v>Large</v>
      </c>
      <c r="F1380" s="4" t="str">
        <f>VLOOKUP(D1380, lookup!$A$3:$B$12, 2, TRUE)</f>
        <v>Medium-Large</v>
      </c>
      <c r="G1380" s="1">
        <v>128.25</v>
      </c>
      <c r="H1380" s="4" t="str">
        <f t="shared" si="86"/>
        <v>No Discount</v>
      </c>
      <c r="I1380" s="4">
        <f>IFERROR((Table2[[#This Row],[Sales]]-(Table2[[#This Row],[Sales]]*H1380)), Table2[[#This Row],[Sales]])</f>
        <v>128.25</v>
      </c>
      <c r="J1380" s="4">
        <f t="shared" si="87"/>
        <v>128.25</v>
      </c>
      <c r="K1380" s="1" t="s">
        <v>8</v>
      </c>
      <c r="L1380" s="1">
        <v>5.26</v>
      </c>
      <c r="M1380" s="10">
        <f t="shared" si="85"/>
        <v>128.25</v>
      </c>
    </row>
    <row r="1381" spans="1:13" x14ac:dyDescent="0.2">
      <c r="A1381" s="1">
        <v>44869</v>
      </c>
      <c r="B1381" s="2">
        <v>41143</v>
      </c>
      <c r="C1381" s="1" t="s">
        <v>14</v>
      </c>
      <c r="D1381" s="1">
        <v>43</v>
      </c>
      <c r="E1381" s="4" t="str">
        <f t="shared" si="84"/>
        <v>Large</v>
      </c>
      <c r="F1381" s="4" t="str">
        <f>VLOOKUP(D1381, lookup!$A$3:$B$12, 2, TRUE)</f>
        <v>XX Large</v>
      </c>
      <c r="G1381" s="1">
        <v>283.18</v>
      </c>
      <c r="H1381" s="4">
        <f t="shared" si="86"/>
        <v>0.01</v>
      </c>
      <c r="I1381" s="4">
        <f>IFERROR((Table2[[#This Row],[Sales]]-(Table2[[#This Row],[Sales]]*H1381)), Table2[[#This Row],[Sales]])</f>
        <v>280.34820000000002</v>
      </c>
      <c r="J1381" s="4">
        <f t="shared" si="87"/>
        <v>275.69</v>
      </c>
      <c r="K1381" s="1" t="s">
        <v>10</v>
      </c>
      <c r="L1381" s="1">
        <v>7.49</v>
      </c>
      <c r="M1381" s="10">
        <f t="shared" si="85"/>
        <v>283.18</v>
      </c>
    </row>
    <row r="1382" spans="1:13" x14ac:dyDescent="0.2">
      <c r="A1382" s="1">
        <v>8039</v>
      </c>
      <c r="B1382" s="2">
        <v>41144</v>
      </c>
      <c r="C1382" s="1" t="s">
        <v>14</v>
      </c>
      <c r="D1382" s="1">
        <v>37</v>
      </c>
      <c r="E1382" s="4" t="str">
        <f t="shared" si="84"/>
        <v>Large</v>
      </c>
      <c r="F1382" s="4" t="str">
        <f>VLOOKUP(D1382, lookup!$A$3:$B$12, 2, TRUE)</f>
        <v>Extra Large</v>
      </c>
      <c r="G1382" s="1">
        <v>1199.7</v>
      </c>
      <c r="H1382" s="4">
        <f t="shared" si="86"/>
        <v>0.01</v>
      </c>
      <c r="I1382" s="4">
        <f>IFERROR((Table2[[#This Row],[Sales]]-(Table2[[#This Row],[Sales]]*H1382)), Table2[[#This Row],[Sales]])</f>
        <v>1187.703</v>
      </c>
      <c r="J1382" s="4">
        <f t="shared" si="87"/>
        <v>1180.19</v>
      </c>
      <c r="K1382" s="1" t="s">
        <v>10</v>
      </c>
      <c r="L1382" s="1">
        <v>19.510000000000002</v>
      </c>
      <c r="M1382" s="10">
        <f t="shared" si="85"/>
        <v>1199.7</v>
      </c>
    </row>
    <row r="1383" spans="1:13" x14ac:dyDescent="0.2">
      <c r="A1383" s="1">
        <v>36709</v>
      </c>
      <c r="B1383" s="2">
        <v>41144</v>
      </c>
      <c r="C1383" s="1" t="s">
        <v>12</v>
      </c>
      <c r="D1383" s="1">
        <v>42</v>
      </c>
      <c r="E1383" s="4" t="str">
        <f t="shared" si="84"/>
        <v>Large</v>
      </c>
      <c r="F1383" s="4" t="str">
        <f>VLOOKUP(D1383, lookup!$A$3:$B$12, 2, TRUE)</f>
        <v>XX Large</v>
      </c>
      <c r="G1383" s="1">
        <v>2245.6914999999999</v>
      </c>
      <c r="H1383" s="4">
        <f t="shared" si="86"/>
        <v>0.01</v>
      </c>
      <c r="I1383" s="4">
        <f>IFERROR((Table2[[#This Row],[Sales]]-(Table2[[#This Row],[Sales]]*H1383)), Table2[[#This Row],[Sales]])</f>
        <v>2223.2345849999997</v>
      </c>
      <c r="J1383" s="4">
        <f t="shared" si="87"/>
        <v>2236.7015000000001</v>
      </c>
      <c r="K1383" s="1" t="s">
        <v>10</v>
      </c>
      <c r="L1383" s="1">
        <v>8.99</v>
      </c>
      <c r="M1383" s="10">
        <f t="shared" si="85"/>
        <v>2245.6914999999999</v>
      </c>
    </row>
    <row r="1384" spans="1:13" x14ac:dyDescent="0.2">
      <c r="A1384" s="1">
        <v>16452</v>
      </c>
      <c r="B1384" s="2">
        <v>41144</v>
      </c>
      <c r="C1384" s="1" t="s">
        <v>14</v>
      </c>
      <c r="D1384" s="1">
        <v>46</v>
      </c>
      <c r="E1384" s="4" t="str">
        <f t="shared" si="84"/>
        <v>Large</v>
      </c>
      <c r="F1384" s="4" t="str">
        <f>VLOOKUP(D1384, lookup!$A$3:$B$12, 2, TRUE)</f>
        <v>XXX Large</v>
      </c>
      <c r="G1384" s="1">
        <v>134.41999999999999</v>
      </c>
      <c r="H1384" s="4">
        <f t="shared" si="86"/>
        <v>0.01</v>
      </c>
      <c r="I1384" s="4">
        <f>IFERROR((Table2[[#This Row],[Sales]]-(Table2[[#This Row],[Sales]]*H1384)), Table2[[#This Row],[Sales]])</f>
        <v>133.07579999999999</v>
      </c>
      <c r="J1384" s="4">
        <f t="shared" si="87"/>
        <v>133.41</v>
      </c>
      <c r="K1384" s="1" t="s">
        <v>10</v>
      </c>
      <c r="L1384" s="1">
        <v>1.01</v>
      </c>
      <c r="M1384" s="10">
        <f t="shared" si="85"/>
        <v>134.41999999999999</v>
      </c>
    </row>
    <row r="1385" spans="1:13" x14ac:dyDescent="0.2">
      <c r="A1385" s="1">
        <v>1185</v>
      </c>
      <c r="B1385" s="2">
        <v>41144</v>
      </c>
      <c r="C1385" s="1" t="s">
        <v>7</v>
      </c>
      <c r="D1385" s="1">
        <v>7</v>
      </c>
      <c r="E1385" s="4" t="str">
        <f t="shared" si="84"/>
        <v>Small</v>
      </c>
      <c r="F1385" s="4" t="str">
        <f>VLOOKUP(D1385, lookup!$A$3:$B$12, 2, TRUE)</f>
        <v>Extra Small</v>
      </c>
      <c r="G1385" s="1">
        <v>374.78</v>
      </c>
      <c r="H1385" s="4" t="str">
        <f t="shared" si="86"/>
        <v>No Discount</v>
      </c>
      <c r="I1385" s="4">
        <f>IFERROR((Table2[[#This Row],[Sales]]-(Table2[[#This Row],[Sales]]*H1385)), Table2[[#This Row],[Sales]])</f>
        <v>374.78</v>
      </c>
      <c r="J1385" s="4">
        <f t="shared" si="87"/>
        <v>374.78</v>
      </c>
      <c r="K1385" s="1" t="s">
        <v>10</v>
      </c>
      <c r="L1385" s="1">
        <v>14.3</v>
      </c>
      <c r="M1385" s="10">
        <f t="shared" si="85"/>
        <v>374.78</v>
      </c>
    </row>
    <row r="1386" spans="1:13" x14ac:dyDescent="0.2">
      <c r="A1386" s="1">
        <v>33031</v>
      </c>
      <c r="B1386" s="2">
        <v>41145</v>
      </c>
      <c r="C1386" s="1" t="s">
        <v>9</v>
      </c>
      <c r="D1386" s="1">
        <v>18</v>
      </c>
      <c r="E1386" s="4" t="str">
        <f t="shared" si="84"/>
        <v>Medium</v>
      </c>
      <c r="F1386" s="4" t="str">
        <f>VLOOKUP(D1386, lookup!$A$3:$B$12, 2, TRUE)</f>
        <v>Small-Medium</v>
      </c>
      <c r="G1386" s="1">
        <v>120.96</v>
      </c>
      <c r="H1386" s="4" t="str">
        <f t="shared" si="86"/>
        <v>No Discount</v>
      </c>
      <c r="I1386" s="4">
        <f>IFERROR((Table2[[#This Row],[Sales]]-(Table2[[#This Row],[Sales]]*H1386)), Table2[[#This Row],[Sales]])</f>
        <v>120.96</v>
      </c>
      <c r="J1386" s="4">
        <f t="shared" si="87"/>
        <v>120.96</v>
      </c>
      <c r="K1386" s="1" t="s">
        <v>10</v>
      </c>
      <c r="L1386" s="1">
        <v>6.65</v>
      </c>
      <c r="M1386" s="10">
        <f t="shared" si="85"/>
        <v>120.96</v>
      </c>
    </row>
    <row r="1387" spans="1:13" x14ac:dyDescent="0.2">
      <c r="A1387" s="1">
        <v>33031</v>
      </c>
      <c r="B1387" s="2">
        <v>41145</v>
      </c>
      <c r="C1387" s="1" t="s">
        <v>9</v>
      </c>
      <c r="D1387" s="1">
        <v>24</v>
      </c>
      <c r="E1387" s="4" t="str">
        <f t="shared" si="84"/>
        <v>Medium</v>
      </c>
      <c r="F1387" s="4" t="str">
        <f>VLOOKUP(D1387, lookup!$A$3:$B$12, 2, TRUE)</f>
        <v>Medium</v>
      </c>
      <c r="G1387" s="1">
        <v>550.67999999999995</v>
      </c>
      <c r="H1387" s="4" t="str">
        <f t="shared" si="86"/>
        <v>No Discount</v>
      </c>
      <c r="I1387" s="4">
        <f>IFERROR((Table2[[#This Row],[Sales]]-(Table2[[#This Row],[Sales]]*H1387)), Table2[[#This Row],[Sales]])</f>
        <v>550.67999999999995</v>
      </c>
      <c r="J1387" s="4">
        <f t="shared" si="87"/>
        <v>550.67999999999995</v>
      </c>
      <c r="K1387" s="1" t="s">
        <v>13</v>
      </c>
      <c r="L1387" s="1">
        <v>15.68</v>
      </c>
      <c r="M1387" s="10">
        <f t="shared" si="85"/>
        <v>550.67999999999995</v>
      </c>
    </row>
    <row r="1388" spans="1:13" x14ac:dyDescent="0.2">
      <c r="A1388" s="1">
        <v>20933</v>
      </c>
      <c r="B1388" s="2">
        <v>41147</v>
      </c>
      <c r="C1388" s="1" t="s">
        <v>9</v>
      </c>
      <c r="D1388" s="1">
        <v>45</v>
      </c>
      <c r="E1388" s="4" t="str">
        <f t="shared" si="84"/>
        <v>Large</v>
      </c>
      <c r="F1388" s="4" t="str">
        <f>VLOOKUP(D1388, lookup!$A$3:$B$12, 2, TRUE)</f>
        <v>XX Large</v>
      </c>
      <c r="G1388" s="1">
        <v>2079.4740000000002</v>
      </c>
      <c r="H1388" s="4">
        <f t="shared" si="86"/>
        <v>0.01</v>
      </c>
      <c r="I1388" s="4">
        <f>IFERROR((Table2[[#This Row],[Sales]]-(Table2[[#This Row],[Sales]]*H1388)), Table2[[#This Row],[Sales]])</f>
        <v>2058.6792600000003</v>
      </c>
      <c r="J1388" s="4">
        <f t="shared" si="87"/>
        <v>2074.4740000000002</v>
      </c>
      <c r="K1388" s="1" t="s">
        <v>10</v>
      </c>
      <c r="L1388" s="1">
        <v>5</v>
      </c>
      <c r="M1388" s="10">
        <f t="shared" si="85"/>
        <v>2079.4740000000002</v>
      </c>
    </row>
    <row r="1389" spans="1:13" x14ac:dyDescent="0.2">
      <c r="A1389" s="1">
        <v>2497</v>
      </c>
      <c r="B1389" s="2">
        <v>41147</v>
      </c>
      <c r="C1389" s="1" t="s">
        <v>12</v>
      </c>
      <c r="D1389" s="1">
        <v>21</v>
      </c>
      <c r="E1389" s="4" t="str">
        <f t="shared" si="84"/>
        <v>Medium</v>
      </c>
      <c r="F1389" s="4" t="str">
        <f>VLOOKUP(D1389, lookup!$A$3:$B$12, 2, TRUE)</f>
        <v>Medium</v>
      </c>
      <c r="G1389" s="1">
        <v>3629.1174999999998</v>
      </c>
      <c r="H1389" s="4" t="str">
        <f t="shared" si="86"/>
        <v>No Discount</v>
      </c>
      <c r="I1389" s="4">
        <f>IFERROR((Table2[[#This Row],[Sales]]-(Table2[[#This Row],[Sales]]*H1389)), Table2[[#This Row],[Sales]])</f>
        <v>3629.1174999999998</v>
      </c>
      <c r="J1389" s="4">
        <f t="shared" si="87"/>
        <v>3629.1174999999998</v>
      </c>
      <c r="K1389" s="1" t="s">
        <v>10</v>
      </c>
      <c r="L1389" s="1">
        <v>5.26</v>
      </c>
      <c r="M1389" s="10">
        <f t="shared" si="85"/>
        <v>3629.1174999999998</v>
      </c>
    </row>
    <row r="1390" spans="1:13" x14ac:dyDescent="0.2">
      <c r="A1390" s="1">
        <v>31460</v>
      </c>
      <c r="B1390" s="2">
        <v>41147</v>
      </c>
      <c r="C1390" s="1" t="s">
        <v>9</v>
      </c>
      <c r="D1390" s="1">
        <v>9</v>
      </c>
      <c r="E1390" s="4" t="str">
        <f t="shared" si="84"/>
        <v>Small</v>
      </c>
      <c r="F1390" s="4" t="str">
        <f>VLOOKUP(D1390, lookup!$A$3:$B$12, 2, TRUE)</f>
        <v>Extra Small</v>
      </c>
      <c r="G1390" s="1">
        <v>990.67</v>
      </c>
      <c r="H1390" s="4" t="str">
        <f t="shared" si="86"/>
        <v>No Discount</v>
      </c>
      <c r="I1390" s="4">
        <f>IFERROR((Table2[[#This Row],[Sales]]-(Table2[[#This Row],[Sales]]*H1390)), Table2[[#This Row],[Sales]])</f>
        <v>990.67</v>
      </c>
      <c r="J1390" s="4">
        <f t="shared" si="87"/>
        <v>990.67</v>
      </c>
      <c r="K1390" s="1" t="s">
        <v>10</v>
      </c>
      <c r="L1390" s="1">
        <v>35</v>
      </c>
      <c r="M1390" s="10">
        <f t="shared" si="85"/>
        <v>990.67</v>
      </c>
    </row>
    <row r="1391" spans="1:13" x14ac:dyDescent="0.2">
      <c r="A1391" s="1">
        <v>39266</v>
      </c>
      <c r="B1391" s="2">
        <v>41148</v>
      </c>
      <c r="C1391" s="1" t="s">
        <v>9</v>
      </c>
      <c r="D1391" s="1">
        <v>16</v>
      </c>
      <c r="E1391" s="4" t="str">
        <f t="shared" si="84"/>
        <v>Medium</v>
      </c>
      <c r="F1391" s="4" t="str">
        <f>VLOOKUP(D1391, lookup!$A$3:$B$12, 2, TRUE)</f>
        <v>Small-Medium</v>
      </c>
      <c r="G1391" s="1">
        <v>981.26</v>
      </c>
      <c r="H1391" s="4" t="str">
        <f t="shared" si="86"/>
        <v>No Discount</v>
      </c>
      <c r="I1391" s="4">
        <f>IFERROR((Table2[[#This Row],[Sales]]-(Table2[[#This Row],[Sales]]*H1391)), Table2[[#This Row],[Sales]])</f>
        <v>981.26</v>
      </c>
      <c r="J1391" s="4">
        <f t="shared" si="87"/>
        <v>981.26</v>
      </c>
      <c r="K1391" s="1" t="s">
        <v>10</v>
      </c>
      <c r="L1391" s="1">
        <v>49</v>
      </c>
      <c r="M1391" s="10">
        <f t="shared" si="85"/>
        <v>981.26</v>
      </c>
    </row>
    <row r="1392" spans="1:13" x14ac:dyDescent="0.2">
      <c r="A1392" s="1">
        <v>39266</v>
      </c>
      <c r="B1392" s="2">
        <v>41148</v>
      </c>
      <c r="C1392" s="1" t="s">
        <v>9</v>
      </c>
      <c r="D1392" s="1">
        <v>14</v>
      </c>
      <c r="E1392" s="4" t="str">
        <f t="shared" si="84"/>
        <v>Small</v>
      </c>
      <c r="F1392" s="4" t="str">
        <f>VLOOKUP(D1392, lookup!$A$3:$B$12, 2, TRUE)</f>
        <v>Small</v>
      </c>
      <c r="G1392" s="1">
        <v>36.409999999999997</v>
      </c>
      <c r="H1392" s="4" t="str">
        <f t="shared" si="86"/>
        <v>No Discount</v>
      </c>
      <c r="I1392" s="4">
        <f>IFERROR((Table2[[#This Row],[Sales]]-(Table2[[#This Row],[Sales]]*H1392)), Table2[[#This Row],[Sales]])</f>
        <v>36.409999999999997</v>
      </c>
      <c r="J1392" s="4">
        <f t="shared" si="87"/>
        <v>36.409999999999997</v>
      </c>
      <c r="K1392" s="1" t="s">
        <v>10</v>
      </c>
      <c r="L1392" s="1">
        <v>0.5</v>
      </c>
      <c r="M1392" s="10">
        <f t="shared" si="85"/>
        <v>36.409999999999997</v>
      </c>
    </row>
    <row r="1393" spans="1:13" x14ac:dyDescent="0.2">
      <c r="A1393" s="1">
        <v>39266</v>
      </c>
      <c r="B1393" s="2">
        <v>41148</v>
      </c>
      <c r="C1393" s="1" t="s">
        <v>9</v>
      </c>
      <c r="D1393" s="1">
        <v>4</v>
      </c>
      <c r="E1393" s="4" t="str">
        <f t="shared" si="84"/>
        <v>Small</v>
      </c>
      <c r="F1393" s="4" t="str">
        <f>VLOOKUP(D1393, lookup!$A$3:$B$12, 2, TRUE)</f>
        <v>Mini</v>
      </c>
      <c r="G1393" s="1">
        <v>64.09</v>
      </c>
      <c r="H1393" s="4" t="str">
        <f t="shared" si="86"/>
        <v>No Discount</v>
      </c>
      <c r="I1393" s="4">
        <f>IFERROR((Table2[[#This Row],[Sales]]-(Table2[[#This Row],[Sales]]*H1393)), Table2[[#This Row],[Sales]])</f>
        <v>64.09</v>
      </c>
      <c r="J1393" s="4">
        <f t="shared" si="87"/>
        <v>64.09</v>
      </c>
      <c r="K1393" s="1" t="s">
        <v>10</v>
      </c>
      <c r="L1393" s="1">
        <v>1.39</v>
      </c>
      <c r="M1393" s="10">
        <f t="shared" si="85"/>
        <v>64.09</v>
      </c>
    </row>
    <row r="1394" spans="1:13" x14ac:dyDescent="0.2">
      <c r="A1394" s="1">
        <v>43682</v>
      </c>
      <c r="B1394" s="2">
        <v>41148</v>
      </c>
      <c r="C1394" s="1" t="s">
        <v>14</v>
      </c>
      <c r="D1394" s="1">
        <v>14</v>
      </c>
      <c r="E1394" s="4" t="str">
        <f t="shared" si="84"/>
        <v>Small</v>
      </c>
      <c r="F1394" s="4" t="str">
        <f>VLOOKUP(D1394, lookup!$A$3:$B$12, 2, TRUE)</f>
        <v>Small</v>
      </c>
      <c r="G1394" s="1">
        <v>1849.6</v>
      </c>
      <c r="H1394" s="4" t="str">
        <f t="shared" si="86"/>
        <v>No Discount</v>
      </c>
      <c r="I1394" s="4">
        <f>IFERROR((Table2[[#This Row],[Sales]]-(Table2[[#This Row],[Sales]]*H1394)), Table2[[#This Row],[Sales]])</f>
        <v>1849.6</v>
      </c>
      <c r="J1394" s="4">
        <f t="shared" si="87"/>
        <v>1849.6</v>
      </c>
      <c r="K1394" s="1" t="s">
        <v>10</v>
      </c>
      <c r="L1394" s="1">
        <v>8.99</v>
      </c>
      <c r="M1394" s="10">
        <f t="shared" si="85"/>
        <v>1849.6</v>
      </c>
    </row>
    <row r="1395" spans="1:13" x14ac:dyDescent="0.2">
      <c r="A1395" s="1">
        <v>1504</v>
      </c>
      <c r="B1395" s="2">
        <v>41148</v>
      </c>
      <c r="C1395" s="1" t="s">
        <v>14</v>
      </c>
      <c r="D1395" s="1">
        <v>31</v>
      </c>
      <c r="E1395" s="4" t="str">
        <f t="shared" si="84"/>
        <v>Large</v>
      </c>
      <c r="F1395" s="4" t="str">
        <f>VLOOKUP(D1395, lookup!$A$3:$B$12, 2, TRUE)</f>
        <v>Large</v>
      </c>
      <c r="G1395" s="1">
        <v>293.18</v>
      </c>
      <c r="H1395" s="4">
        <f t="shared" si="86"/>
        <v>0.01</v>
      </c>
      <c r="I1395" s="4">
        <f>IFERROR((Table2[[#This Row],[Sales]]-(Table2[[#This Row],[Sales]]*H1395)), Table2[[#This Row],[Sales]])</f>
        <v>290.2482</v>
      </c>
      <c r="J1395" s="4">
        <f t="shared" si="87"/>
        <v>293.18</v>
      </c>
      <c r="K1395" s="1" t="s">
        <v>10</v>
      </c>
      <c r="L1395" s="1">
        <v>1.99</v>
      </c>
      <c r="M1395" s="10">
        <f t="shared" si="85"/>
        <v>293.18</v>
      </c>
    </row>
    <row r="1396" spans="1:13" x14ac:dyDescent="0.2">
      <c r="A1396" s="1">
        <v>23489</v>
      </c>
      <c r="B1396" s="2">
        <v>41149</v>
      </c>
      <c r="C1396" s="1" t="s">
        <v>9</v>
      </c>
      <c r="D1396" s="1">
        <v>42</v>
      </c>
      <c r="E1396" s="4" t="str">
        <f t="shared" si="84"/>
        <v>Large</v>
      </c>
      <c r="F1396" s="4" t="str">
        <f>VLOOKUP(D1396, lookup!$A$3:$B$12, 2, TRUE)</f>
        <v>XX Large</v>
      </c>
      <c r="G1396" s="1">
        <v>2004.6</v>
      </c>
      <c r="H1396" s="4">
        <f t="shared" si="86"/>
        <v>0.01</v>
      </c>
      <c r="I1396" s="4">
        <f>IFERROR((Table2[[#This Row],[Sales]]-(Table2[[#This Row],[Sales]]*H1396)), Table2[[#This Row],[Sales]])</f>
        <v>1984.5539999999999</v>
      </c>
      <c r="J1396" s="4">
        <f t="shared" si="87"/>
        <v>2000.99</v>
      </c>
      <c r="K1396" s="1" t="s">
        <v>8</v>
      </c>
      <c r="L1396" s="1">
        <v>3.61</v>
      </c>
      <c r="M1396" s="10">
        <f t="shared" si="85"/>
        <v>2004.6</v>
      </c>
    </row>
    <row r="1397" spans="1:13" x14ac:dyDescent="0.2">
      <c r="A1397" s="1">
        <v>33186</v>
      </c>
      <c r="B1397" s="2">
        <v>41149</v>
      </c>
      <c r="C1397" s="1" t="s">
        <v>7</v>
      </c>
      <c r="D1397" s="1">
        <v>24</v>
      </c>
      <c r="E1397" s="4" t="str">
        <f t="shared" si="84"/>
        <v>Medium</v>
      </c>
      <c r="F1397" s="4" t="str">
        <f>VLOOKUP(D1397, lookup!$A$3:$B$12, 2, TRUE)</f>
        <v>Medium</v>
      </c>
      <c r="G1397" s="1">
        <v>1350.5309999999999</v>
      </c>
      <c r="H1397" s="4" t="str">
        <f t="shared" si="86"/>
        <v>No Discount</v>
      </c>
      <c r="I1397" s="4">
        <f>IFERROR((Table2[[#This Row],[Sales]]-(Table2[[#This Row],[Sales]]*H1397)), Table2[[#This Row],[Sales]])</f>
        <v>1350.5309999999999</v>
      </c>
      <c r="J1397" s="4">
        <f t="shared" si="87"/>
        <v>1350.5309999999999</v>
      </c>
      <c r="K1397" s="1" t="s">
        <v>10</v>
      </c>
      <c r="L1397" s="1">
        <v>5.26</v>
      </c>
      <c r="M1397" s="10">
        <f t="shared" si="85"/>
        <v>1350.5309999999999</v>
      </c>
    </row>
    <row r="1398" spans="1:13" x14ac:dyDescent="0.2">
      <c r="A1398" s="1">
        <v>28544</v>
      </c>
      <c r="B1398" s="2">
        <v>41149</v>
      </c>
      <c r="C1398" s="1" t="s">
        <v>12</v>
      </c>
      <c r="D1398" s="1">
        <v>24</v>
      </c>
      <c r="E1398" s="4" t="str">
        <f t="shared" si="84"/>
        <v>Medium</v>
      </c>
      <c r="F1398" s="4" t="str">
        <f>VLOOKUP(D1398, lookup!$A$3:$B$12, 2, TRUE)</f>
        <v>Medium</v>
      </c>
      <c r="G1398" s="1">
        <v>68.5</v>
      </c>
      <c r="H1398" s="4" t="str">
        <f t="shared" si="86"/>
        <v>No Discount</v>
      </c>
      <c r="I1398" s="4">
        <f>IFERROR((Table2[[#This Row],[Sales]]-(Table2[[#This Row],[Sales]]*H1398)), Table2[[#This Row],[Sales]])</f>
        <v>68.5</v>
      </c>
      <c r="J1398" s="4">
        <f t="shared" si="87"/>
        <v>68.5</v>
      </c>
      <c r="K1398" s="1" t="s">
        <v>10</v>
      </c>
      <c r="L1398" s="1">
        <v>1.49</v>
      </c>
      <c r="M1398" s="10">
        <f t="shared" si="85"/>
        <v>68.5</v>
      </c>
    </row>
    <row r="1399" spans="1:13" x14ac:dyDescent="0.2">
      <c r="A1399" s="1">
        <v>52580</v>
      </c>
      <c r="B1399" s="2">
        <v>41149</v>
      </c>
      <c r="C1399" s="1" t="s">
        <v>9</v>
      </c>
      <c r="D1399" s="1">
        <v>23</v>
      </c>
      <c r="E1399" s="4" t="str">
        <f t="shared" si="84"/>
        <v>Medium</v>
      </c>
      <c r="F1399" s="4" t="str">
        <f>VLOOKUP(D1399, lookup!$A$3:$B$12, 2, TRUE)</f>
        <v>Medium</v>
      </c>
      <c r="G1399" s="1">
        <v>139.66</v>
      </c>
      <c r="H1399" s="4" t="str">
        <f t="shared" si="86"/>
        <v>No Discount</v>
      </c>
      <c r="I1399" s="4">
        <f>IFERROR((Table2[[#This Row],[Sales]]-(Table2[[#This Row],[Sales]]*H1399)), Table2[[#This Row],[Sales]])</f>
        <v>139.66</v>
      </c>
      <c r="J1399" s="4">
        <f t="shared" si="87"/>
        <v>139.66</v>
      </c>
      <c r="K1399" s="1" t="s">
        <v>10</v>
      </c>
      <c r="L1399" s="1">
        <v>1.39</v>
      </c>
      <c r="M1399" s="10">
        <f t="shared" si="85"/>
        <v>139.66</v>
      </c>
    </row>
    <row r="1400" spans="1:13" x14ac:dyDescent="0.2">
      <c r="A1400" s="1">
        <v>52676</v>
      </c>
      <c r="B1400" s="2">
        <v>41149</v>
      </c>
      <c r="C1400" s="1" t="s">
        <v>9</v>
      </c>
      <c r="D1400" s="1">
        <v>46</v>
      </c>
      <c r="E1400" s="4" t="str">
        <f t="shared" si="84"/>
        <v>Large</v>
      </c>
      <c r="F1400" s="4" t="str">
        <f>VLOOKUP(D1400, lookup!$A$3:$B$12, 2, TRUE)</f>
        <v>XXX Large</v>
      </c>
      <c r="G1400" s="1">
        <v>979.44</v>
      </c>
      <c r="H1400" s="4">
        <f t="shared" si="86"/>
        <v>0.01</v>
      </c>
      <c r="I1400" s="4">
        <f>IFERROR((Table2[[#This Row],[Sales]]-(Table2[[#This Row],[Sales]]*H1400)), Table2[[#This Row],[Sales]])</f>
        <v>969.64560000000006</v>
      </c>
      <c r="J1400" s="4">
        <f t="shared" si="87"/>
        <v>973.58</v>
      </c>
      <c r="K1400" s="1" t="s">
        <v>10</v>
      </c>
      <c r="L1400" s="1">
        <v>5.86</v>
      </c>
      <c r="M1400" s="10">
        <f t="shared" si="85"/>
        <v>979.44</v>
      </c>
    </row>
    <row r="1401" spans="1:13" x14ac:dyDescent="0.2">
      <c r="A1401" s="1">
        <v>18113</v>
      </c>
      <c r="B1401" s="2">
        <v>41149</v>
      </c>
      <c r="C1401" s="1" t="s">
        <v>11</v>
      </c>
      <c r="D1401" s="1">
        <v>27</v>
      </c>
      <c r="E1401" s="4" t="str">
        <f t="shared" si="84"/>
        <v>Medium</v>
      </c>
      <c r="F1401" s="4" t="str">
        <f>VLOOKUP(D1401, lookup!$A$3:$B$12, 2, TRUE)</f>
        <v>Medium-Large</v>
      </c>
      <c r="G1401" s="1">
        <v>3316.08</v>
      </c>
      <c r="H1401" s="4" t="str">
        <f t="shared" si="86"/>
        <v>No Discount</v>
      </c>
      <c r="I1401" s="4">
        <f>IFERROR((Table2[[#This Row],[Sales]]-(Table2[[#This Row],[Sales]]*H1401)), Table2[[#This Row],[Sales]])</f>
        <v>3316.08</v>
      </c>
      <c r="J1401" s="4">
        <f t="shared" si="87"/>
        <v>3316.08</v>
      </c>
      <c r="K1401" s="1" t="s">
        <v>13</v>
      </c>
      <c r="L1401" s="1">
        <v>30</v>
      </c>
      <c r="M1401" s="10">
        <f t="shared" si="85"/>
        <v>3316.08</v>
      </c>
    </row>
    <row r="1402" spans="1:13" x14ac:dyDescent="0.2">
      <c r="A1402" s="1">
        <v>23616</v>
      </c>
      <c r="B1402" s="2">
        <v>41149</v>
      </c>
      <c r="C1402" s="1" t="s">
        <v>11</v>
      </c>
      <c r="D1402" s="1">
        <v>47</v>
      </c>
      <c r="E1402" s="4" t="str">
        <f t="shared" si="84"/>
        <v>Large</v>
      </c>
      <c r="F1402" s="4" t="str">
        <f>VLOOKUP(D1402, lookup!$A$3:$B$12, 2, TRUE)</f>
        <v>XXX Large</v>
      </c>
      <c r="G1402" s="1">
        <v>9262.35</v>
      </c>
      <c r="H1402" s="4">
        <f t="shared" si="86"/>
        <v>0.01</v>
      </c>
      <c r="I1402" s="4">
        <f>IFERROR((Table2[[#This Row],[Sales]]-(Table2[[#This Row],[Sales]]*H1402)), Table2[[#This Row],[Sales]])</f>
        <v>9169.7265000000007</v>
      </c>
      <c r="J1402" s="4">
        <f t="shared" si="87"/>
        <v>9237.86</v>
      </c>
      <c r="K1402" s="1" t="s">
        <v>10</v>
      </c>
      <c r="L1402" s="1">
        <v>24.49</v>
      </c>
      <c r="M1402" s="10">
        <f t="shared" si="85"/>
        <v>9262.35</v>
      </c>
    </row>
    <row r="1403" spans="1:13" x14ac:dyDescent="0.2">
      <c r="A1403" s="1">
        <v>7267</v>
      </c>
      <c r="B1403" s="2">
        <v>41149</v>
      </c>
      <c r="C1403" s="1" t="s">
        <v>9</v>
      </c>
      <c r="D1403" s="1">
        <v>19</v>
      </c>
      <c r="E1403" s="4" t="str">
        <f t="shared" si="84"/>
        <v>Medium</v>
      </c>
      <c r="F1403" s="4" t="str">
        <f>VLOOKUP(D1403, lookup!$A$3:$B$12, 2, TRUE)</f>
        <v>Small-Medium</v>
      </c>
      <c r="G1403" s="1">
        <v>262.32</v>
      </c>
      <c r="H1403" s="4" t="str">
        <f t="shared" si="86"/>
        <v>No Discount</v>
      </c>
      <c r="I1403" s="4">
        <f>IFERROR((Table2[[#This Row],[Sales]]-(Table2[[#This Row],[Sales]]*H1403)), Table2[[#This Row],[Sales]])</f>
        <v>262.32</v>
      </c>
      <c r="J1403" s="4">
        <f t="shared" si="87"/>
        <v>262.32</v>
      </c>
      <c r="K1403" s="1" t="s">
        <v>10</v>
      </c>
      <c r="L1403" s="1">
        <v>6.46</v>
      </c>
      <c r="M1403" s="10">
        <f t="shared" si="85"/>
        <v>262.32</v>
      </c>
    </row>
    <row r="1404" spans="1:13" x14ac:dyDescent="0.2">
      <c r="A1404" s="1">
        <v>52580</v>
      </c>
      <c r="B1404" s="2">
        <v>41149</v>
      </c>
      <c r="C1404" s="1" t="s">
        <v>9</v>
      </c>
      <c r="D1404" s="1">
        <v>16</v>
      </c>
      <c r="E1404" s="4" t="str">
        <f t="shared" si="84"/>
        <v>Medium</v>
      </c>
      <c r="F1404" s="4" t="str">
        <f>VLOOKUP(D1404, lookup!$A$3:$B$12, 2, TRUE)</f>
        <v>Small-Medium</v>
      </c>
      <c r="G1404" s="1">
        <v>367.09</v>
      </c>
      <c r="H1404" s="4" t="str">
        <f t="shared" si="86"/>
        <v>No Discount</v>
      </c>
      <c r="I1404" s="4">
        <f>IFERROR((Table2[[#This Row],[Sales]]-(Table2[[#This Row],[Sales]]*H1404)), Table2[[#This Row],[Sales]])</f>
        <v>367.09</v>
      </c>
      <c r="J1404" s="4">
        <f t="shared" si="87"/>
        <v>367.09</v>
      </c>
      <c r="K1404" s="1" t="s">
        <v>10</v>
      </c>
      <c r="L1404" s="1">
        <v>1.99</v>
      </c>
      <c r="M1404" s="10">
        <f t="shared" si="85"/>
        <v>367.09</v>
      </c>
    </row>
    <row r="1405" spans="1:13" x14ac:dyDescent="0.2">
      <c r="A1405" s="1">
        <v>13575</v>
      </c>
      <c r="B1405" s="2">
        <v>41150</v>
      </c>
      <c r="C1405" s="1" t="s">
        <v>12</v>
      </c>
      <c r="D1405" s="1">
        <v>15</v>
      </c>
      <c r="E1405" s="4" t="str">
        <f t="shared" si="84"/>
        <v>Small</v>
      </c>
      <c r="F1405" s="4" t="str">
        <f>VLOOKUP(D1405, lookup!$A$3:$B$12, 2, TRUE)</f>
        <v>Small</v>
      </c>
      <c r="G1405" s="1">
        <v>106.1</v>
      </c>
      <c r="H1405" s="4" t="str">
        <f t="shared" si="86"/>
        <v>No Discount</v>
      </c>
      <c r="I1405" s="4">
        <f>IFERROR((Table2[[#This Row],[Sales]]-(Table2[[#This Row],[Sales]]*H1405)), Table2[[#This Row],[Sales]])</f>
        <v>106.1</v>
      </c>
      <c r="J1405" s="4">
        <f t="shared" si="87"/>
        <v>106.1</v>
      </c>
      <c r="K1405" s="1" t="s">
        <v>8</v>
      </c>
      <c r="L1405" s="1">
        <v>8.19</v>
      </c>
      <c r="M1405" s="10">
        <f t="shared" si="85"/>
        <v>106.1</v>
      </c>
    </row>
    <row r="1406" spans="1:13" x14ac:dyDescent="0.2">
      <c r="A1406" s="1">
        <v>31232</v>
      </c>
      <c r="B1406" s="2">
        <v>41150</v>
      </c>
      <c r="C1406" s="1" t="s">
        <v>9</v>
      </c>
      <c r="D1406" s="1">
        <v>9</v>
      </c>
      <c r="E1406" s="4" t="str">
        <f t="shared" si="84"/>
        <v>Small</v>
      </c>
      <c r="F1406" s="4" t="str">
        <f>VLOOKUP(D1406, lookup!$A$3:$B$12, 2, TRUE)</f>
        <v>Extra Small</v>
      </c>
      <c r="G1406" s="1">
        <v>2643.15</v>
      </c>
      <c r="H1406" s="4" t="str">
        <f t="shared" si="86"/>
        <v>No Discount</v>
      </c>
      <c r="I1406" s="4">
        <f>IFERROR((Table2[[#This Row],[Sales]]-(Table2[[#This Row],[Sales]]*H1406)), Table2[[#This Row],[Sales]])</f>
        <v>2643.15</v>
      </c>
      <c r="J1406" s="4">
        <f t="shared" si="87"/>
        <v>2643.15</v>
      </c>
      <c r="K1406" s="1" t="s">
        <v>13</v>
      </c>
      <c r="L1406" s="1">
        <v>61.76</v>
      </c>
      <c r="M1406" s="10">
        <f t="shared" si="85"/>
        <v>2643.15</v>
      </c>
    </row>
    <row r="1407" spans="1:13" x14ac:dyDescent="0.2">
      <c r="A1407" s="1">
        <v>22434</v>
      </c>
      <c r="B1407" s="2">
        <v>41150</v>
      </c>
      <c r="C1407" s="1" t="s">
        <v>12</v>
      </c>
      <c r="D1407" s="1">
        <v>39</v>
      </c>
      <c r="E1407" s="4" t="str">
        <f t="shared" si="84"/>
        <v>Large</v>
      </c>
      <c r="F1407" s="4" t="str">
        <f>VLOOKUP(D1407, lookup!$A$3:$B$12, 2, TRUE)</f>
        <v>Extra Large</v>
      </c>
      <c r="G1407" s="1">
        <v>140.74</v>
      </c>
      <c r="H1407" s="4">
        <f t="shared" si="86"/>
        <v>0.01</v>
      </c>
      <c r="I1407" s="4">
        <f>IFERROR((Table2[[#This Row],[Sales]]-(Table2[[#This Row],[Sales]]*H1407)), Table2[[#This Row],[Sales]])</f>
        <v>139.33260000000001</v>
      </c>
      <c r="J1407" s="4">
        <f t="shared" si="87"/>
        <v>136.77000000000001</v>
      </c>
      <c r="K1407" s="1" t="s">
        <v>10</v>
      </c>
      <c r="L1407" s="1">
        <v>3.97</v>
      </c>
      <c r="M1407" s="10">
        <f t="shared" si="85"/>
        <v>140.74</v>
      </c>
    </row>
    <row r="1408" spans="1:13" x14ac:dyDescent="0.2">
      <c r="A1408" s="1">
        <v>59361</v>
      </c>
      <c r="B1408" s="2">
        <v>41150</v>
      </c>
      <c r="C1408" s="1" t="s">
        <v>9</v>
      </c>
      <c r="D1408" s="1">
        <v>45</v>
      </c>
      <c r="E1408" s="4" t="str">
        <f t="shared" si="84"/>
        <v>Large</v>
      </c>
      <c r="F1408" s="4" t="str">
        <f>VLOOKUP(D1408, lookup!$A$3:$B$12, 2, TRUE)</f>
        <v>XX Large</v>
      </c>
      <c r="G1408" s="1">
        <v>1008.34</v>
      </c>
      <c r="H1408" s="4">
        <f t="shared" si="86"/>
        <v>0.01</v>
      </c>
      <c r="I1408" s="4">
        <f>IFERROR((Table2[[#This Row],[Sales]]-(Table2[[#This Row],[Sales]]*H1408)), Table2[[#This Row],[Sales]])</f>
        <v>998.25660000000005</v>
      </c>
      <c r="J1408" s="4">
        <f t="shared" si="87"/>
        <v>1002.0400000000001</v>
      </c>
      <c r="K1408" s="1" t="s">
        <v>10</v>
      </c>
      <c r="L1408" s="1">
        <v>6.3</v>
      </c>
      <c r="M1408" s="10">
        <f t="shared" si="85"/>
        <v>1008.34</v>
      </c>
    </row>
    <row r="1409" spans="1:13" x14ac:dyDescent="0.2">
      <c r="A1409" s="1">
        <v>22434</v>
      </c>
      <c r="B1409" s="2">
        <v>41150</v>
      </c>
      <c r="C1409" s="1" t="s">
        <v>12</v>
      </c>
      <c r="D1409" s="1">
        <v>3</v>
      </c>
      <c r="E1409" s="4" t="str">
        <f t="shared" si="84"/>
        <v>Small</v>
      </c>
      <c r="F1409" s="4" t="str">
        <f>VLOOKUP(D1409, lookup!$A$3:$B$12, 2, TRUE)</f>
        <v>Mini</v>
      </c>
      <c r="G1409" s="1">
        <v>18.7</v>
      </c>
      <c r="H1409" s="4" t="str">
        <f t="shared" si="86"/>
        <v>No Discount</v>
      </c>
      <c r="I1409" s="4">
        <f>IFERROR((Table2[[#This Row],[Sales]]-(Table2[[#This Row],[Sales]]*H1409)), Table2[[#This Row],[Sales]])</f>
        <v>18.7</v>
      </c>
      <c r="J1409" s="4">
        <f t="shared" si="87"/>
        <v>18.7</v>
      </c>
      <c r="K1409" s="1" t="s">
        <v>10</v>
      </c>
      <c r="L1409" s="1">
        <v>5.83</v>
      </c>
      <c r="M1409" s="10">
        <f t="shared" si="85"/>
        <v>18.7</v>
      </c>
    </row>
    <row r="1410" spans="1:13" x14ac:dyDescent="0.2">
      <c r="A1410" s="1">
        <v>38178</v>
      </c>
      <c r="B1410" s="2">
        <v>41150</v>
      </c>
      <c r="C1410" s="1" t="s">
        <v>14</v>
      </c>
      <c r="D1410" s="1">
        <v>32</v>
      </c>
      <c r="E1410" s="4" t="str">
        <f t="shared" ref="E1410:E1473" si="88">IF(D1410&gt;=30, "Large", IF(D1410&lt;=15, "Small","Medium"))</f>
        <v>Large</v>
      </c>
      <c r="F1410" s="4" t="str">
        <f>VLOOKUP(D1410, lookup!$A$3:$B$12, 2, TRUE)</f>
        <v>Large</v>
      </c>
      <c r="G1410" s="1">
        <v>153.97999999999999</v>
      </c>
      <c r="H1410" s="4">
        <f t="shared" si="86"/>
        <v>0.01</v>
      </c>
      <c r="I1410" s="4">
        <f>IFERROR((Table2[[#This Row],[Sales]]-(Table2[[#This Row],[Sales]]*H1410)), Table2[[#This Row],[Sales]])</f>
        <v>152.44019999999998</v>
      </c>
      <c r="J1410" s="4">
        <f t="shared" si="87"/>
        <v>153.97999999999999</v>
      </c>
      <c r="K1410" s="1" t="s">
        <v>10</v>
      </c>
      <c r="L1410" s="1">
        <v>0.5</v>
      </c>
      <c r="M1410" s="10">
        <f t="shared" ref="M1410:M1473" si="89">IF(K1410="Delivery Truck", J1410, G1410)</f>
        <v>153.97999999999999</v>
      </c>
    </row>
    <row r="1411" spans="1:13" x14ac:dyDescent="0.2">
      <c r="A1411" s="1">
        <v>58369</v>
      </c>
      <c r="B1411" s="2">
        <v>41151</v>
      </c>
      <c r="C1411" s="1" t="s">
        <v>9</v>
      </c>
      <c r="D1411" s="1">
        <v>16</v>
      </c>
      <c r="E1411" s="4" t="str">
        <f t="shared" si="88"/>
        <v>Medium</v>
      </c>
      <c r="F1411" s="4" t="str">
        <f>VLOOKUP(D1411, lookup!$A$3:$B$12, 2, TRUE)</f>
        <v>Small-Medium</v>
      </c>
      <c r="G1411" s="1">
        <v>2013.8</v>
      </c>
      <c r="H1411" s="4" t="str">
        <f t="shared" ref="H1411:H1474" si="90">IF(OR(F1411="Large",F1411="Extra Large",F1411="XX Large",F1411="XXX Large"), 0.01, "No Discount")</f>
        <v>No Discount</v>
      </c>
      <c r="I1411" s="4">
        <f>IFERROR((Table2[[#This Row],[Sales]]-(Table2[[#This Row],[Sales]]*H1411)), Table2[[#This Row],[Sales]])</f>
        <v>2013.8</v>
      </c>
      <c r="J1411" s="4">
        <f t="shared" ref="J1411:J1474" si="91">IF(OR(F1411="XX Large", F1411="XXX Large", F1411="Extra Large"), G1411-L1411, G1411)</f>
        <v>2013.8</v>
      </c>
      <c r="K1411" s="1" t="s">
        <v>13</v>
      </c>
      <c r="L1411" s="1">
        <v>56.14</v>
      </c>
      <c r="M1411" s="10">
        <f t="shared" si="89"/>
        <v>2013.8</v>
      </c>
    </row>
    <row r="1412" spans="1:13" x14ac:dyDescent="0.2">
      <c r="A1412" s="1">
        <v>58369</v>
      </c>
      <c r="B1412" s="2">
        <v>41151</v>
      </c>
      <c r="C1412" s="1" t="s">
        <v>9</v>
      </c>
      <c r="D1412" s="1">
        <v>46</v>
      </c>
      <c r="E1412" s="4" t="str">
        <f t="shared" si="88"/>
        <v>Large</v>
      </c>
      <c r="F1412" s="4" t="str">
        <f>VLOOKUP(D1412, lookup!$A$3:$B$12, 2, TRUE)</f>
        <v>XXX Large</v>
      </c>
      <c r="G1412" s="1">
        <v>320.57</v>
      </c>
      <c r="H1412" s="4">
        <f t="shared" si="90"/>
        <v>0.01</v>
      </c>
      <c r="I1412" s="4">
        <f>IFERROR((Table2[[#This Row],[Sales]]-(Table2[[#This Row],[Sales]]*H1412)), Table2[[#This Row],[Sales]])</f>
        <v>317.36430000000001</v>
      </c>
      <c r="J1412" s="4">
        <f t="shared" si="91"/>
        <v>314.52</v>
      </c>
      <c r="K1412" s="1" t="s">
        <v>10</v>
      </c>
      <c r="L1412" s="1">
        <v>6.05</v>
      </c>
      <c r="M1412" s="10">
        <f t="shared" si="89"/>
        <v>320.57</v>
      </c>
    </row>
    <row r="1413" spans="1:13" x14ac:dyDescent="0.2">
      <c r="A1413" s="1">
        <v>52230</v>
      </c>
      <c r="B1413" s="2">
        <v>41151</v>
      </c>
      <c r="C1413" s="1" t="s">
        <v>12</v>
      </c>
      <c r="D1413" s="1">
        <v>29</v>
      </c>
      <c r="E1413" s="4" t="str">
        <f t="shared" si="88"/>
        <v>Medium</v>
      </c>
      <c r="F1413" s="4" t="str">
        <f>VLOOKUP(D1413, lookup!$A$3:$B$12, 2, TRUE)</f>
        <v>Medium-Large</v>
      </c>
      <c r="G1413" s="1">
        <v>2700.78</v>
      </c>
      <c r="H1413" s="4" t="str">
        <f t="shared" si="90"/>
        <v>No Discount</v>
      </c>
      <c r="I1413" s="4">
        <f>IFERROR((Table2[[#This Row],[Sales]]-(Table2[[#This Row],[Sales]]*H1413)), Table2[[#This Row],[Sales]])</f>
        <v>2700.78</v>
      </c>
      <c r="J1413" s="4">
        <f t="shared" si="91"/>
        <v>2700.78</v>
      </c>
      <c r="K1413" s="1" t="s">
        <v>13</v>
      </c>
      <c r="L1413" s="1">
        <v>58.2</v>
      </c>
      <c r="M1413" s="10">
        <f t="shared" si="89"/>
        <v>2700.78</v>
      </c>
    </row>
    <row r="1414" spans="1:13" x14ac:dyDescent="0.2">
      <c r="A1414" s="1">
        <v>40007</v>
      </c>
      <c r="B1414" s="2">
        <v>41151</v>
      </c>
      <c r="C1414" s="1" t="s">
        <v>11</v>
      </c>
      <c r="D1414" s="1">
        <v>45</v>
      </c>
      <c r="E1414" s="4" t="str">
        <f t="shared" si="88"/>
        <v>Large</v>
      </c>
      <c r="F1414" s="4" t="str">
        <f>VLOOKUP(D1414, lookup!$A$3:$B$12, 2, TRUE)</f>
        <v>XX Large</v>
      </c>
      <c r="G1414" s="1">
        <v>188.77</v>
      </c>
      <c r="H1414" s="4">
        <f t="shared" si="90"/>
        <v>0.01</v>
      </c>
      <c r="I1414" s="4">
        <f>IFERROR((Table2[[#This Row],[Sales]]-(Table2[[#This Row],[Sales]]*H1414)), Table2[[#This Row],[Sales]])</f>
        <v>186.88230000000001</v>
      </c>
      <c r="J1414" s="4">
        <f t="shared" si="91"/>
        <v>187.60000000000002</v>
      </c>
      <c r="K1414" s="1" t="s">
        <v>10</v>
      </c>
      <c r="L1414" s="1">
        <v>1.17</v>
      </c>
      <c r="M1414" s="10">
        <f t="shared" si="89"/>
        <v>188.77</v>
      </c>
    </row>
    <row r="1415" spans="1:13" x14ac:dyDescent="0.2">
      <c r="A1415" s="1">
        <v>26981</v>
      </c>
      <c r="B1415" s="2">
        <v>41151</v>
      </c>
      <c r="C1415" s="1" t="s">
        <v>14</v>
      </c>
      <c r="D1415" s="1">
        <v>44</v>
      </c>
      <c r="E1415" s="4" t="str">
        <f t="shared" si="88"/>
        <v>Large</v>
      </c>
      <c r="F1415" s="4" t="str">
        <f>VLOOKUP(D1415, lookup!$A$3:$B$12, 2, TRUE)</f>
        <v>XX Large</v>
      </c>
      <c r="G1415" s="1">
        <v>770.53</v>
      </c>
      <c r="H1415" s="4">
        <f t="shared" si="90"/>
        <v>0.01</v>
      </c>
      <c r="I1415" s="4">
        <f>IFERROR((Table2[[#This Row],[Sales]]-(Table2[[#This Row],[Sales]]*H1415)), Table2[[#This Row],[Sales]])</f>
        <v>762.82470000000001</v>
      </c>
      <c r="J1415" s="4">
        <f t="shared" si="91"/>
        <v>764.28</v>
      </c>
      <c r="K1415" s="1" t="s">
        <v>10</v>
      </c>
      <c r="L1415" s="1">
        <v>6.25</v>
      </c>
      <c r="M1415" s="10">
        <f t="shared" si="89"/>
        <v>770.53</v>
      </c>
    </row>
    <row r="1416" spans="1:13" x14ac:dyDescent="0.2">
      <c r="A1416" s="1">
        <v>26981</v>
      </c>
      <c r="B1416" s="2">
        <v>41151</v>
      </c>
      <c r="C1416" s="1" t="s">
        <v>14</v>
      </c>
      <c r="D1416" s="1">
        <v>13</v>
      </c>
      <c r="E1416" s="4" t="str">
        <f t="shared" si="88"/>
        <v>Small</v>
      </c>
      <c r="F1416" s="4" t="str">
        <f>VLOOKUP(D1416, lookup!$A$3:$B$12, 2, TRUE)</f>
        <v>Small</v>
      </c>
      <c r="G1416" s="1">
        <v>603.34699999999998</v>
      </c>
      <c r="H1416" s="4" t="str">
        <f t="shared" si="90"/>
        <v>No Discount</v>
      </c>
      <c r="I1416" s="4">
        <f>IFERROR((Table2[[#This Row],[Sales]]-(Table2[[#This Row],[Sales]]*H1416)), Table2[[#This Row],[Sales]])</f>
        <v>603.34699999999998</v>
      </c>
      <c r="J1416" s="4">
        <f t="shared" si="91"/>
        <v>603.34699999999998</v>
      </c>
      <c r="K1416" s="1" t="s">
        <v>10</v>
      </c>
      <c r="L1416" s="1">
        <v>1.25</v>
      </c>
      <c r="M1416" s="10">
        <f t="shared" si="89"/>
        <v>603.34699999999998</v>
      </c>
    </row>
    <row r="1417" spans="1:13" x14ac:dyDescent="0.2">
      <c r="A1417" s="1">
        <v>50565</v>
      </c>
      <c r="B1417" s="2">
        <v>41151</v>
      </c>
      <c r="C1417" s="1" t="s">
        <v>9</v>
      </c>
      <c r="D1417" s="1">
        <v>43</v>
      </c>
      <c r="E1417" s="4" t="str">
        <f t="shared" si="88"/>
        <v>Large</v>
      </c>
      <c r="F1417" s="4" t="str">
        <f>VLOOKUP(D1417, lookup!$A$3:$B$12, 2, TRUE)</f>
        <v>XX Large</v>
      </c>
      <c r="G1417" s="1">
        <v>683.46</v>
      </c>
      <c r="H1417" s="4">
        <f t="shared" si="90"/>
        <v>0.01</v>
      </c>
      <c r="I1417" s="4">
        <f>IFERROR((Table2[[#This Row],[Sales]]-(Table2[[#This Row],[Sales]]*H1417)), Table2[[#This Row],[Sales]])</f>
        <v>676.62540000000001</v>
      </c>
      <c r="J1417" s="4">
        <f t="shared" si="91"/>
        <v>671.07</v>
      </c>
      <c r="K1417" s="1" t="s">
        <v>10</v>
      </c>
      <c r="L1417" s="1">
        <v>12.39</v>
      </c>
      <c r="M1417" s="10">
        <f t="shared" si="89"/>
        <v>683.46</v>
      </c>
    </row>
    <row r="1418" spans="1:13" x14ac:dyDescent="0.2">
      <c r="A1418" s="1">
        <v>9155</v>
      </c>
      <c r="B1418" s="2">
        <v>41151</v>
      </c>
      <c r="C1418" s="1" t="s">
        <v>12</v>
      </c>
      <c r="D1418" s="1">
        <v>17</v>
      </c>
      <c r="E1418" s="4" t="str">
        <f t="shared" si="88"/>
        <v>Medium</v>
      </c>
      <c r="F1418" s="4" t="str">
        <f>VLOOKUP(D1418, lookup!$A$3:$B$12, 2, TRUE)</f>
        <v>Small-Medium</v>
      </c>
      <c r="G1418" s="1">
        <v>518.79999999999995</v>
      </c>
      <c r="H1418" s="4" t="str">
        <f t="shared" si="90"/>
        <v>No Discount</v>
      </c>
      <c r="I1418" s="4">
        <f>IFERROR((Table2[[#This Row],[Sales]]-(Table2[[#This Row],[Sales]]*H1418)), Table2[[#This Row],[Sales]])</f>
        <v>518.79999999999995</v>
      </c>
      <c r="J1418" s="4">
        <f t="shared" si="91"/>
        <v>518.79999999999995</v>
      </c>
      <c r="K1418" s="1" t="s">
        <v>10</v>
      </c>
      <c r="L1418" s="1">
        <v>11.63</v>
      </c>
      <c r="M1418" s="10">
        <f t="shared" si="89"/>
        <v>518.79999999999995</v>
      </c>
    </row>
    <row r="1419" spans="1:13" x14ac:dyDescent="0.2">
      <c r="A1419" s="1">
        <v>14439</v>
      </c>
      <c r="B1419" s="2">
        <v>41151</v>
      </c>
      <c r="C1419" s="1" t="s">
        <v>9</v>
      </c>
      <c r="D1419" s="1">
        <v>27</v>
      </c>
      <c r="E1419" s="4" t="str">
        <f t="shared" si="88"/>
        <v>Medium</v>
      </c>
      <c r="F1419" s="4" t="str">
        <f>VLOOKUP(D1419, lookup!$A$3:$B$12, 2, TRUE)</f>
        <v>Medium-Large</v>
      </c>
      <c r="G1419" s="1">
        <v>1428.64</v>
      </c>
      <c r="H1419" s="4" t="str">
        <f t="shared" si="90"/>
        <v>No Discount</v>
      </c>
      <c r="I1419" s="4">
        <f>IFERROR((Table2[[#This Row],[Sales]]-(Table2[[#This Row],[Sales]]*H1419)), Table2[[#This Row],[Sales]])</f>
        <v>1428.64</v>
      </c>
      <c r="J1419" s="4">
        <f t="shared" si="91"/>
        <v>1428.64</v>
      </c>
      <c r="K1419" s="1" t="s">
        <v>10</v>
      </c>
      <c r="L1419" s="1">
        <v>10.75</v>
      </c>
      <c r="M1419" s="10">
        <f t="shared" si="89"/>
        <v>1428.64</v>
      </c>
    </row>
    <row r="1420" spans="1:13" x14ac:dyDescent="0.2">
      <c r="A1420" s="1">
        <v>25797</v>
      </c>
      <c r="B1420" s="2">
        <v>41153</v>
      </c>
      <c r="C1420" s="1" t="s">
        <v>11</v>
      </c>
      <c r="D1420" s="1">
        <v>28</v>
      </c>
      <c r="E1420" s="4" t="str">
        <f t="shared" si="88"/>
        <v>Medium</v>
      </c>
      <c r="F1420" s="4" t="str">
        <f>VLOOKUP(D1420, lookup!$A$3:$B$12, 2, TRUE)</f>
        <v>Medium-Large</v>
      </c>
      <c r="G1420" s="1">
        <v>925.43</v>
      </c>
      <c r="H1420" s="4" t="str">
        <f t="shared" si="90"/>
        <v>No Discount</v>
      </c>
      <c r="I1420" s="4">
        <f>IFERROR((Table2[[#This Row],[Sales]]-(Table2[[#This Row],[Sales]]*H1420)), Table2[[#This Row],[Sales]])</f>
        <v>925.43</v>
      </c>
      <c r="J1420" s="4">
        <f t="shared" si="91"/>
        <v>925.43</v>
      </c>
      <c r="K1420" s="1" t="s">
        <v>10</v>
      </c>
      <c r="L1420" s="1">
        <v>1.99</v>
      </c>
      <c r="M1420" s="10">
        <f t="shared" si="89"/>
        <v>925.43</v>
      </c>
    </row>
    <row r="1421" spans="1:13" x14ac:dyDescent="0.2">
      <c r="A1421" s="1">
        <v>43588</v>
      </c>
      <c r="B1421" s="2">
        <v>41153</v>
      </c>
      <c r="C1421" s="1" t="s">
        <v>14</v>
      </c>
      <c r="D1421" s="1">
        <v>16</v>
      </c>
      <c r="E1421" s="4" t="str">
        <f t="shared" si="88"/>
        <v>Medium</v>
      </c>
      <c r="F1421" s="4" t="str">
        <f>VLOOKUP(D1421, lookup!$A$3:$B$12, 2, TRUE)</f>
        <v>Small-Medium</v>
      </c>
      <c r="G1421" s="1">
        <v>3075.752</v>
      </c>
      <c r="H1421" s="4" t="str">
        <f t="shared" si="90"/>
        <v>No Discount</v>
      </c>
      <c r="I1421" s="4">
        <f>IFERROR((Table2[[#This Row],[Sales]]-(Table2[[#This Row],[Sales]]*H1421)), Table2[[#This Row],[Sales]])</f>
        <v>3075.752</v>
      </c>
      <c r="J1421" s="4">
        <f t="shared" si="91"/>
        <v>3075.752</v>
      </c>
      <c r="K1421" s="1" t="s">
        <v>13</v>
      </c>
      <c r="L1421" s="1">
        <v>59.24</v>
      </c>
      <c r="M1421" s="10">
        <f t="shared" si="89"/>
        <v>3075.752</v>
      </c>
    </row>
    <row r="1422" spans="1:13" x14ac:dyDescent="0.2">
      <c r="A1422" s="1">
        <v>43588</v>
      </c>
      <c r="B1422" s="2">
        <v>41153</v>
      </c>
      <c r="C1422" s="1" t="s">
        <v>14</v>
      </c>
      <c r="D1422" s="1">
        <v>6</v>
      </c>
      <c r="E1422" s="4" t="str">
        <f t="shared" si="88"/>
        <v>Small</v>
      </c>
      <c r="F1422" s="4" t="str">
        <f>VLOOKUP(D1422, lookup!$A$3:$B$12, 2, TRUE)</f>
        <v>Extra Small</v>
      </c>
      <c r="G1422" s="1">
        <v>20.47</v>
      </c>
      <c r="H1422" s="4" t="str">
        <f t="shared" si="90"/>
        <v>No Discount</v>
      </c>
      <c r="I1422" s="4">
        <f>IFERROR((Table2[[#This Row],[Sales]]-(Table2[[#This Row],[Sales]]*H1422)), Table2[[#This Row],[Sales]])</f>
        <v>20.47</v>
      </c>
      <c r="J1422" s="4">
        <f t="shared" si="91"/>
        <v>20.47</v>
      </c>
      <c r="K1422" s="1" t="s">
        <v>10</v>
      </c>
      <c r="L1422" s="1">
        <v>1.0900000000000001</v>
      </c>
      <c r="M1422" s="10">
        <f t="shared" si="89"/>
        <v>20.47</v>
      </c>
    </row>
    <row r="1423" spans="1:13" x14ac:dyDescent="0.2">
      <c r="A1423" s="1">
        <v>37253</v>
      </c>
      <c r="B1423" s="2">
        <v>41153</v>
      </c>
      <c r="C1423" s="1" t="s">
        <v>9</v>
      </c>
      <c r="D1423" s="1">
        <v>46</v>
      </c>
      <c r="E1423" s="4" t="str">
        <f t="shared" si="88"/>
        <v>Large</v>
      </c>
      <c r="F1423" s="4" t="str">
        <f>VLOOKUP(D1423, lookup!$A$3:$B$12, 2, TRUE)</f>
        <v>XXX Large</v>
      </c>
      <c r="G1423" s="1">
        <v>1184.32</v>
      </c>
      <c r="H1423" s="4">
        <f t="shared" si="90"/>
        <v>0.01</v>
      </c>
      <c r="I1423" s="4">
        <f>IFERROR((Table2[[#This Row],[Sales]]-(Table2[[#This Row],[Sales]]*H1423)), Table2[[#This Row],[Sales]])</f>
        <v>1172.4767999999999</v>
      </c>
      <c r="J1423" s="4">
        <f t="shared" si="91"/>
        <v>1178.4299999999998</v>
      </c>
      <c r="K1423" s="1" t="s">
        <v>10</v>
      </c>
      <c r="L1423" s="1">
        <v>5.89</v>
      </c>
      <c r="M1423" s="10">
        <f t="shared" si="89"/>
        <v>1184.32</v>
      </c>
    </row>
    <row r="1424" spans="1:13" x14ac:dyDescent="0.2">
      <c r="A1424" s="1">
        <v>30054</v>
      </c>
      <c r="B1424" s="2">
        <v>41153</v>
      </c>
      <c r="C1424" s="1" t="s">
        <v>11</v>
      </c>
      <c r="D1424" s="1">
        <v>33</v>
      </c>
      <c r="E1424" s="4" t="str">
        <f t="shared" si="88"/>
        <v>Large</v>
      </c>
      <c r="F1424" s="4" t="str">
        <f>VLOOKUP(D1424, lookup!$A$3:$B$12, 2, TRUE)</f>
        <v>Large</v>
      </c>
      <c r="G1424" s="1">
        <v>311.19</v>
      </c>
      <c r="H1424" s="4">
        <f t="shared" si="90"/>
        <v>0.01</v>
      </c>
      <c r="I1424" s="4">
        <f>IFERROR((Table2[[#This Row],[Sales]]-(Table2[[#This Row],[Sales]]*H1424)), Table2[[#This Row],[Sales]])</f>
        <v>308.07810000000001</v>
      </c>
      <c r="J1424" s="4">
        <f t="shared" si="91"/>
        <v>311.19</v>
      </c>
      <c r="K1424" s="1" t="s">
        <v>10</v>
      </c>
      <c r="L1424" s="1">
        <v>4.93</v>
      </c>
      <c r="M1424" s="10">
        <f t="shared" si="89"/>
        <v>311.19</v>
      </c>
    </row>
    <row r="1425" spans="1:13" x14ac:dyDescent="0.2">
      <c r="A1425" s="1">
        <v>43270</v>
      </c>
      <c r="B1425" s="2">
        <v>41153</v>
      </c>
      <c r="C1425" s="1" t="s">
        <v>12</v>
      </c>
      <c r="D1425" s="1">
        <v>35</v>
      </c>
      <c r="E1425" s="4" t="str">
        <f t="shared" si="88"/>
        <v>Large</v>
      </c>
      <c r="F1425" s="4" t="str">
        <f>VLOOKUP(D1425, lookup!$A$3:$B$12, 2, TRUE)</f>
        <v>Large</v>
      </c>
      <c r="G1425" s="1">
        <v>343.92</v>
      </c>
      <c r="H1425" s="4">
        <f t="shared" si="90"/>
        <v>0.01</v>
      </c>
      <c r="I1425" s="4">
        <f>IFERROR((Table2[[#This Row],[Sales]]-(Table2[[#This Row],[Sales]]*H1425)), Table2[[#This Row],[Sales]])</f>
        <v>340.48079999999999</v>
      </c>
      <c r="J1425" s="4">
        <f t="shared" si="91"/>
        <v>343.92</v>
      </c>
      <c r="K1425" s="1" t="s">
        <v>10</v>
      </c>
      <c r="L1425" s="1">
        <v>0.99</v>
      </c>
      <c r="M1425" s="10">
        <f t="shared" si="89"/>
        <v>343.92</v>
      </c>
    </row>
    <row r="1426" spans="1:13" x14ac:dyDescent="0.2">
      <c r="A1426" s="1">
        <v>25666</v>
      </c>
      <c r="B1426" s="2">
        <v>41154</v>
      </c>
      <c r="C1426" s="1" t="s">
        <v>12</v>
      </c>
      <c r="D1426" s="1">
        <v>23</v>
      </c>
      <c r="E1426" s="4" t="str">
        <f t="shared" si="88"/>
        <v>Medium</v>
      </c>
      <c r="F1426" s="4" t="str">
        <f>VLOOKUP(D1426, lookup!$A$3:$B$12, 2, TRUE)</f>
        <v>Medium</v>
      </c>
      <c r="G1426" s="1">
        <v>260.08</v>
      </c>
      <c r="H1426" s="4" t="str">
        <f t="shared" si="90"/>
        <v>No Discount</v>
      </c>
      <c r="I1426" s="4">
        <f>IFERROR((Table2[[#This Row],[Sales]]-(Table2[[#This Row],[Sales]]*H1426)), Table2[[#This Row],[Sales]])</f>
        <v>260.08</v>
      </c>
      <c r="J1426" s="4">
        <f t="shared" si="91"/>
        <v>260.08</v>
      </c>
      <c r="K1426" s="1" t="s">
        <v>10</v>
      </c>
      <c r="L1426" s="1">
        <v>4.8099999999999996</v>
      </c>
      <c r="M1426" s="10">
        <f t="shared" si="89"/>
        <v>260.08</v>
      </c>
    </row>
    <row r="1427" spans="1:13" x14ac:dyDescent="0.2">
      <c r="A1427" s="1">
        <v>40193</v>
      </c>
      <c r="B1427" s="2">
        <v>41154</v>
      </c>
      <c r="C1427" s="1" t="s">
        <v>9</v>
      </c>
      <c r="D1427" s="1">
        <v>34</v>
      </c>
      <c r="E1427" s="4" t="str">
        <f t="shared" si="88"/>
        <v>Large</v>
      </c>
      <c r="F1427" s="4" t="str">
        <f>VLOOKUP(D1427, lookup!$A$3:$B$12, 2, TRUE)</f>
        <v>Large</v>
      </c>
      <c r="G1427" s="1">
        <v>3130.2015000000001</v>
      </c>
      <c r="H1427" s="4">
        <f t="shared" si="90"/>
        <v>0.01</v>
      </c>
      <c r="I1427" s="4">
        <f>IFERROR((Table2[[#This Row],[Sales]]-(Table2[[#This Row],[Sales]]*H1427)), Table2[[#This Row],[Sales]])</f>
        <v>3098.8994849999999</v>
      </c>
      <c r="J1427" s="4">
        <f t="shared" si="91"/>
        <v>3130.2015000000001</v>
      </c>
      <c r="K1427" s="1" t="s">
        <v>8</v>
      </c>
      <c r="L1427" s="1">
        <v>2.5</v>
      </c>
      <c r="M1427" s="10">
        <f t="shared" si="89"/>
        <v>3130.2015000000001</v>
      </c>
    </row>
    <row r="1428" spans="1:13" x14ac:dyDescent="0.2">
      <c r="A1428" s="1">
        <v>13345</v>
      </c>
      <c r="B1428" s="2">
        <v>41154</v>
      </c>
      <c r="C1428" s="1" t="s">
        <v>11</v>
      </c>
      <c r="D1428" s="1">
        <v>45</v>
      </c>
      <c r="E1428" s="4" t="str">
        <f t="shared" si="88"/>
        <v>Large</v>
      </c>
      <c r="F1428" s="4" t="str">
        <f>VLOOKUP(D1428, lookup!$A$3:$B$12, 2, TRUE)</f>
        <v>XX Large</v>
      </c>
      <c r="G1428" s="1">
        <v>483.64</v>
      </c>
      <c r="H1428" s="4">
        <f t="shared" si="90"/>
        <v>0.01</v>
      </c>
      <c r="I1428" s="4">
        <f>IFERROR((Table2[[#This Row],[Sales]]-(Table2[[#This Row],[Sales]]*H1428)), Table2[[#This Row],[Sales]])</f>
        <v>478.80359999999996</v>
      </c>
      <c r="J1428" s="4">
        <f t="shared" si="91"/>
        <v>480.27</v>
      </c>
      <c r="K1428" s="1" t="s">
        <v>10</v>
      </c>
      <c r="L1428" s="1">
        <v>3.37</v>
      </c>
      <c r="M1428" s="10">
        <f t="shared" si="89"/>
        <v>483.64</v>
      </c>
    </row>
    <row r="1429" spans="1:13" x14ac:dyDescent="0.2">
      <c r="A1429" s="1">
        <v>33702</v>
      </c>
      <c r="B1429" s="2">
        <v>41154</v>
      </c>
      <c r="C1429" s="1" t="s">
        <v>11</v>
      </c>
      <c r="D1429" s="1">
        <v>14</v>
      </c>
      <c r="E1429" s="4" t="str">
        <f t="shared" si="88"/>
        <v>Small</v>
      </c>
      <c r="F1429" s="4" t="str">
        <f>VLOOKUP(D1429, lookup!$A$3:$B$12, 2, TRUE)</f>
        <v>Small</v>
      </c>
      <c r="G1429" s="1">
        <v>56.26</v>
      </c>
      <c r="H1429" s="4" t="str">
        <f t="shared" si="90"/>
        <v>No Discount</v>
      </c>
      <c r="I1429" s="4">
        <f>IFERROR((Table2[[#This Row],[Sales]]-(Table2[[#This Row],[Sales]]*H1429)), Table2[[#This Row],[Sales]])</f>
        <v>56.26</v>
      </c>
      <c r="J1429" s="4">
        <f t="shared" si="91"/>
        <v>56.26</v>
      </c>
      <c r="K1429" s="1" t="s">
        <v>8</v>
      </c>
      <c r="L1429" s="1">
        <v>0.5</v>
      </c>
      <c r="M1429" s="10">
        <f t="shared" si="89"/>
        <v>56.26</v>
      </c>
    </row>
    <row r="1430" spans="1:13" x14ac:dyDescent="0.2">
      <c r="A1430" s="1">
        <v>39808</v>
      </c>
      <c r="B1430" s="2">
        <v>41154</v>
      </c>
      <c r="C1430" s="1" t="s">
        <v>7</v>
      </c>
      <c r="D1430" s="1">
        <v>50</v>
      </c>
      <c r="E1430" s="4" t="str">
        <f t="shared" si="88"/>
        <v>Large</v>
      </c>
      <c r="F1430" s="4" t="str">
        <f>VLOOKUP(D1430, lookup!$A$3:$B$12, 2, TRUE)</f>
        <v>XXX Large</v>
      </c>
      <c r="G1430" s="1">
        <v>2026.42</v>
      </c>
      <c r="H1430" s="4">
        <f t="shared" si="90"/>
        <v>0.01</v>
      </c>
      <c r="I1430" s="4">
        <f>IFERROR((Table2[[#This Row],[Sales]]-(Table2[[#This Row],[Sales]]*H1430)), Table2[[#This Row],[Sales]])</f>
        <v>2006.1558</v>
      </c>
      <c r="J1430" s="4">
        <f t="shared" si="91"/>
        <v>2016.5900000000001</v>
      </c>
      <c r="K1430" s="1" t="s">
        <v>10</v>
      </c>
      <c r="L1430" s="1">
        <v>9.83</v>
      </c>
      <c r="M1430" s="10">
        <f t="shared" si="89"/>
        <v>2026.42</v>
      </c>
    </row>
    <row r="1431" spans="1:13" x14ac:dyDescent="0.2">
      <c r="A1431" s="1">
        <v>25666</v>
      </c>
      <c r="B1431" s="2">
        <v>41154</v>
      </c>
      <c r="C1431" s="1" t="s">
        <v>12</v>
      </c>
      <c r="D1431" s="1">
        <v>36</v>
      </c>
      <c r="E1431" s="4" t="str">
        <f t="shared" si="88"/>
        <v>Large</v>
      </c>
      <c r="F1431" s="4" t="str">
        <f>VLOOKUP(D1431, lookup!$A$3:$B$12, 2, TRUE)</f>
        <v>Extra Large</v>
      </c>
      <c r="G1431" s="1">
        <v>5072.34</v>
      </c>
      <c r="H1431" s="4">
        <f t="shared" si="90"/>
        <v>0.01</v>
      </c>
      <c r="I1431" s="4">
        <f>IFERROR((Table2[[#This Row],[Sales]]-(Table2[[#This Row],[Sales]]*H1431)), Table2[[#This Row],[Sales]])</f>
        <v>5021.6166000000003</v>
      </c>
      <c r="J1431" s="4">
        <f t="shared" si="91"/>
        <v>5052.3500000000004</v>
      </c>
      <c r="K1431" s="1" t="s">
        <v>10</v>
      </c>
      <c r="L1431" s="1">
        <v>19.989999999999998</v>
      </c>
      <c r="M1431" s="10">
        <f t="shared" si="89"/>
        <v>5072.34</v>
      </c>
    </row>
    <row r="1432" spans="1:13" x14ac:dyDescent="0.2">
      <c r="A1432" s="1">
        <v>39808</v>
      </c>
      <c r="B1432" s="2">
        <v>41154</v>
      </c>
      <c r="C1432" s="1" t="s">
        <v>7</v>
      </c>
      <c r="D1432" s="1">
        <v>31</v>
      </c>
      <c r="E1432" s="4" t="str">
        <f t="shared" si="88"/>
        <v>Large</v>
      </c>
      <c r="F1432" s="4" t="str">
        <f>VLOOKUP(D1432, lookup!$A$3:$B$12, 2, TRUE)</f>
        <v>Large</v>
      </c>
      <c r="G1432" s="1">
        <v>3413.4555</v>
      </c>
      <c r="H1432" s="4">
        <f t="shared" si="90"/>
        <v>0.01</v>
      </c>
      <c r="I1432" s="4">
        <f>IFERROR((Table2[[#This Row],[Sales]]-(Table2[[#This Row],[Sales]]*H1432)), Table2[[#This Row],[Sales]])</f>
        <v>3379.3209449999999</v>
      </c>
      <c r="J1432" s="4">
        <f t="shared" si="91"/>
        <v>3413.4555</v>
      </c>
      <c r="K1432" s="1" t="s">
        <v>10</v>
      </c>
      <c r="L1432" s="1">
        <v>2.5</v>
      </c>
      <c r="M1432" s="10">
        <f t="shared" si="89"/>
        <v>3413.4555</v>
      </c>
    </row>
    <row r="1433" spans="1:13" x14ac:dyDescent="0.2">
      <c r="A1433" s="1">
        <v>20066</v>
      </c>
      <c r="B1433" s="2">
        <v>41154</v>
      </c>
      <c r="C1433" s="1" t="s">
        <v>12</v>
      </c>
      <c r="D1433" s="1">
        <v>16</v>
      </c>
      <c r="E1433" s="4" t="str">
        <f t="shared" si="88"/>
        <v>Medium</v>
      </c>
      <c r="F1433" s="4" t="str">
        <f>VLOOKUP(D1433, lookup!$A$3:$B$12, 2, TRUE)</f>
        <v>Small-Medium</v>
      </c>
      <c r="G1433" s="1">
        <v>524.25</v>
      </c>
      <c r="H1433" s="4" t="str">
        <f t="shared" si="90"/>
        <v>No Discount</v>
      </c>
      <c r="I1433" s="4">
        <f>IFERROR((Table2[[#This Row],[Sales]]-(Table2[[#This Row],[Sales]]*H1433)), Table2[[#This Row],[Sales]])</f>
        <v>524.25</v>
      </c>
      <c r="J1433" s="4">
        <f t="shared" si="91"/>
        <v>524.25</v>
      </c>
      <c r="K1433" s="1" t="s">
        <v>10</v>
      </c>
      <c r="L1433" s="1">
        <v>8.74</v>
      </c>
      <c r="M1433" s="10">
        <f t="shared" si="89"/>
        <v>524.25</v>
      </c>
    </row>
    <row r="1434" spans="1:13" x14ac:dyDescent="0.2">
      <c r="A1434" s="1">
        <v>25985</v>
      </c>
      <c r="B1434" s="2">
        <v>41154</v>
      </c>
      <c r="C1434" s="1" t="s">
        <v>7</v>
      </c>
      <c r="D1434" s="1">
        <v>22</v>
      </c>
      <c r="E1434" s="4" t="str">
        <f t="shared" si="88"/>
        <v>Medium</v>
      </c>
      <c r="F1434" s="4" t="str">
        <f>VLOOKUP(D1434, lookup!$A$3:$B$12, 2, TRUE)</f>
        <v>Medium</v>
      </c>
      <c r="G1434" s="1">
        <v>80.790000000000006</v>
      </c>
      <c r="H1434" s="4" t="str">
        <f t="shared" si="90"/>
        <v>No Discount</v>
      </c>
      <c r="I1434" s="4">
        <f>IFERROR((Table2[[#This Row],[Sales]]-(Table2[[#This Row],[Sales]]*H1434)), Table2[[#This Row],[Sales]])</f>
        <v>80.790000000000006</v>
      </c>
      <c r="J1434" s="4">
        <f t="shared" si="91"/>
        <v>80.790000000000006</v>
      </c>
      <c r="K1434" s="1" t="s">
        <v>10</v>
      </c>
      <c r="L1434" s="1">
        <v>0.71</v>
      </c>
      <c r="M1434" s="10">
        <f t="shared" si="89"/>
        <v>80.790000000000006</v>
      </c>
    </row>
    <row r="1435" spans="1:13" x14ac:dyDescent="0.2">
      <c r="A1435" s="1">
        <v>20066</v>
      </c>
      <c r="B1435" s="2">
        <v>41154</v>
      </c>
      <c r="C1435" s="1" t="s">
        <v>12</v>
      </c>
      <c r="D1435" s="1">
        <v>3</v>
      </c>
      <c r="E1435" s="4" t="str">
        <f t="shared" si="88"/>
        <v>Small</v>
      </c>
      <c r="F1435" s="4" t="str">
        <f>VLOOKUP(D1435, lookup!$A$3:$B$12, 2, TRUE)</f>
        <v>Mini</v>
      </c>
      <c r="G1435" s="1">
        <v>40.79</v>
      </c>
      <c r="H1435" s="4" t="str">
        <f t="shared" si="90"/>
        <v>No Discount</v>
      </c>
      <c r="I1435" s="4">
        <f>IFERROR((Table2[[#This Row],[Sales]]-(Table2[[#This Row],[Sales]]*H1435)), Table2[[#This Row],[Sales]])</f>
        <v>40.79</v>
      </c>
      <c r="J1435" s="4">
        <f t="shared" si="91"/>
        <v>40.79</v>
      </c>
      <c r="K1435" s="1" t="s">
        <v>10</v>
      </c>
      <c r="L1435" s="1">
        <v>5.72</v>
      </c>
      <c r="M1435" s="10">
        <f t="shared" si="89"/>
        <v>40.79</v>
      </c>
    </row>
    <row r="1436" spans="1:13" x14ac:dyDescent="0.2">
      <c r="A1436" s="1">
        <v>13345</v>
      </c>
      <c r="B1436" s="2">
        <v>41154</v>
      </c>
      <c r="C1436" s="1" t="s">
        <v>11</v>
      </c>
      <c r="D1436" s="1">
        <v>24</v>
      </c>
      <c r="E1436" s="4" t="str">
        <f t="shared" si="88"/>
        <v>Medium</v>
      </c>
      <c r="F1436" s="4" t="str">
        <f>VLOOKUP(D1436, lookup!$A$3:$B$12, 2, TRUE)</f>
        <v>Medium</v>
      </c>
      <c r="G1436" s="1">
        <v>116.82</v>
      </c>
      <c r="H1436" s="4" t="str">
        <f t="shared" si="90"/>
        <v>No Discount</v>
      </c>
      <c r="I1436" s="4">
        <f>IFERROR((Table2[[#This Row],[Sales]]-(Table2[[#This Row],[Sales]]*H1436)), Table2[[#This Row],[Sales]])</f>
        <v>116.82</v>
      </c>
      <c r="J1436" s="4">
        <f t="shared" si="91"/>
        <v>116.82</v>
      </c>
      <c r="K1436" s="1" t="s">
        <v>10</v>
      </c>
      <c r="L1436" s="1">
        <v>2.39</v>
      </c>
      <c r="M1436" s="10">
        <f t="shared" si="89"/>
        <v>116.82</v>
      </c>
    </row>
    <row r="1437" spans="1:13" x14ac:dyDescent="0.2">
      <c r="A1437" s="1">
        <v>25985</v>
      </c>
      <c r="B1437" s="2">
        <v>41154</v>
      </c>
      <c r="C1437" s="1" t="s">
        <v>7</v>
      </c>
      <c r="D1437" s="1">
        <v>50</v>
      </c>
      <c r="E1437" s="4" t="str">
        <f t="shared" si="88"/>
        <v>Large</v>
      </c>
      <c r="F1437" s="4" t="str">
        <f>VLOOKUP(D1437, lookup!$A$3:$B$12, 2, TRUE)</f>
        <v>XXX Large</v>
      </c>
      <c r="G1437" s="1">
        <v>230.63</v>
      </c>
      <c r="H1437" s="4">
        <f t="shared" si="90"/>
        <v>0.01</v>
      </c>
      <c r="I1437" s="4">
        <f>IFERROR((Table2[[#This Row],[Sales]]-(Table2[[#This Row],[Sales]]*H1437)), Table2[[#This Row],[Sales]])</f>
        <v>228.3237</v>
      </c>
      <c r="J1437" s="4">
        <f t="shared" si="91"/>
        <v>227.57999999999998</v>
      </c>
      <c r="K1437" s="1" t="s">
        <v>10</v>
      </c>
      <c r="L1437" s="1">
        <v>3.05</v>
      </c>
      <c r="M1437" s="10">
        <f t="shared" si="89"/>
        <v>230.63</v>
      </c>
    </row>
    <row r="1438" spans="1:13" x14ac:dyDescent="0.2">
      <c r="A1438" s="1">
        <v>15781</v>
      </c>
      <c r="B1438" s="2">
        <v>41155</v>
      </c>
      <c r="C1438" s="1" t="s">
        <v>9</v>
      </c>
      <c r="D1438" s="1">
        <v>29</v>
      </c>
      <c r="E1438" s="4" t="str">
        <f t="shared" si="88"/>
        <v>Medium</v>
      </c>
      <c r="F1438" s="4" t="str">
        <f>VLOOKUP(D1438, lookup!$A$3:$B$12, 2, TRUE)</f>
        <v>Medium-Large</v>
      </c>
      <c r="G1438" s="1">
        <v>824.51</v>
      </c>
      <c r="H1438" s="4" t="str">
        <f t="shared" si="90"/>
        <v>No Discount</v>
      </c>
      <c r="I1438" s="4">
        <f>IFERROR((Table2[[#This Row],[Sales]]-(Table2[[#This Row],[Sales]]*H1438)), Table2[[#This Row],[Sales]])</f>
        <v>824.51</v>
      </c>
      <c r="J1438" s="4">
        <f t="shared" si="91"/>
        <v>824.51</v>
      </c>
      <c r="K1438" s="1" t="s">
        <v>10</v>
      </c>
      <c r="L1438" s="1">
        <v>4</v>
      </c>
      <c r="M1438" s="10">
        <f t="shared" si="89"/>
        <v>824.51</v>
      </c>
    </row>
    <row r="1439" spans="1:13" x14ac:dyDescent="0.2">
      <c r="A1439" s="1">
        <v>57152</v>
      </c>
      <c r="B1439" s="2">
        <v>41155</v>
      </c>
      <c r="C1439" s="1" t="s">
        <v>7</v>
      </c>
      <c r="D1439" s="1">
        <v>18</v>
      </c>
      <c r="E1439" s="4" t="str">
        <f t="shared" si="88"/>
        <v>Medium</v>
      </c>
      <c r="F1439" s="4" t="str">
        <f>VLOOKUP(D1439, lookup!$A$3:$B$12, 2, TRUE)</f>
        <v>Small-Medium</v>
      </c>
      <c r="G1439" s="1">
        <v>271.85000000000002</v>
      </c>
      <c r="H1439" s="4" t="str">
        <f t="shared" si="90"/>
        <v>No Discount</v>
      </c>
      <c r="I1439" s="4">
        <f>IFERROR((Table2[[#This Row],[Sales]]-(Table2[[#This Row],[Sales]]*H1439)), Table2[[#This Row],[Sales]])</f>
        <v>271.85000000000002</v>
      </c>
      <c r="J1439" s="4">
        <f t="shared" si="91"/>
        <v>271.85000000000002</v>
      </c>
      <c r="K1439" s="1" t="s">
        <v>10</v>
      </c>
      <c r="L1439" s="1">
        <v>1.39</v>
      </c>
      <c r="M1439" s="10">
        <f t="shared" si="89"/>
        <v>271.85000000000002</v>
      </c>
    </row>
    <row r="1440" spans="1:13" x14ac:dyDescent="0.2">
      <c r="A1440" s="1">
        <v>57152</v>
      </c>
      <c r="B1440" s="2">
        <v>41155</v>
      </c>
      <c r="C1440" s="1" t="s">
        <v>7</v>
      </c>
      <c r="D1440" s="1">
        <v>6</v>
      </c>
      <c r="E1440" s="4" t="str">
        <f t="shared" si="88"/>
        <v>Small</v>
      </c>
      <c r="F1440" s="4" t="str">
        <f>VLOOKUP(D1440, lookup!$A$3:$B$12, 2, TRUE)</f>
        <v>Extra Small</v>
      </c>
      <c r="G1440" s="1">
        <v>22.89</v>
      </c>
      <c r="H1440" s="4" t="str">
        <f t="shared" si="90"/>
        <v>No Discount</v>
      </c>
      <c r="I1440" s="4">
        <f>IFERROR((Table2[[#This Row],[Sales]]-(Table2[[#This Row],[Sales]]*H1440)), Table2[[#This Row],[Sales]])</f>
        <v>22.89</v>
      </c>
      <c r="J1440" s="4">
        <f t="shared" si="91"/>
        <v>22.89</v>
      </c>
      <c r="K1440" s="1" t="s">
        <v>10</v>
      </c>
      <c r="L1440" s="1">
        <v>1.49</v>
      </c>
      <c r="M1440" s="10">
        <f t="shared" si="89"/>
        <v>22.89</v>
      </c>
    </row>
    <row r="1441" spans="1:13" x14ac:dyDescent="0.2">
      <c r="A1441" s="1">
        <v>49094</v>
      </c>
      <c r="B1441" s="2">
        <v>41155</v>
      </c>
      <c r="C1441" s="1" t="s">
        <v>12</v>
      </c>
      <c r="D1441" s="1">
        <v>31</v>
      </c>
      <c r="E1441" s="4" t="str">
        <f t="shared" si="88"/>
        <v>Large</v>
      </c>
      <c r="F1441" s="4" t="str">
        <f>VLOOKUP(D1441, lookup!$A$3:$B$12, 2, TRUE)</f>
        <v>Large</v>
      </c>
      <c r="G1441" s="1">
        <v>846.85</v>
      </c>
      <c r="H1441" s="4">
        <f t="shared" si="90"/>
        <v>0.01</v>
      </c>
      <c r="I1441" s="4">
        <f>IFERROR((Table2[[#This Row],[Sales]]-(Table2[[#This Row],[Sales]]*H1441)), Table2[[#This Row],[Sales]])</f>
        <v>838.38150000000007</v>
      </c>
      <c r="J1441" s="4">
        <f t="shared" si="91"/>
        <v>846.85</v>
      </c>
      <c r="K1441" s="1" t="s">
        <v>10</v>
      </c>
      <c r="L1441" s="1">
        <v>4</v>
      </c>
      <c r="M1441" s="10">
        <f t="shared" si="89"/>
        <v>846.85</v>
      </c>
    </row>
    <row r="1442" spans="1:13" x14ac:dyDescent="0.2">
      <c r="A1442" s="1">
        <v>40802</v>
      </c>
      <c r="B1442" s="2">
        <v>41155</v>
      </c>
      <c r="C1442" s="1" t="s">
        <v>9</v>
      </c>
      <c r="D1442" s="1">
        <v>28</v>
      </c>
      <c r="E1442" s="4" t="str">
        <f t="shared" si="88"/>
        <v>Medium</v>
      </c>
      <c r="F1442" s="4" t="str">
        <f>VLOOKUP(D1442, lookup!$A$3:$B$12, 2, TRUE)</f>
        <v>Medium-Large</v>
      </c>
      <c r="G1442" s="1">
        <v>3361.02</v>
      </c>
      <c r="H1442" s="4" t="str">
        <f t="shared" si="90"/>
        <v>No Discount</v>
      </c>
      <c r="I1442" s="4">
        <f>IFERROR((Table2[[#This Row],[Sales]]-(Table2[[#This Row],[Sales]]*H1442)), Table2[[#This Row],[Sales]])</f>
        <v>3361.02</v>
      </c>
      <c r="J1442" s="4">
        <f t="shared" si="91"/>
        <v>3361.02</v>
      </c>
      <c r="K1442" s="1" t="s">
        <v>13</v>
      </c>
      <c r="L1442" s="1">
        <v>56.14</v>
      </c>
      <c r="M1442" s="10">
        <f t="shared" si="89"/>
        <v>3361.02</v>
      </c>
    </row>
    <row r="1443" spans="1:13" x14ac:dyDescent="0.2">
      <c r="A1443" s="1">
        <v>4581</v>
      </c>
      <c r="B1443" s="2">
        <v>41155</v>
      </c>
      <c r="C1443" s="1" t="s">
        <v>11</v>
      </c>
      <c r="D1443" s="1">
        <v>25</v>
      </c>
      <c r="E1443" s="4" t="str">
        <f t="shared" si="88"/>
        <v>Medium</v>
      </c>
      <c r="F1443" s="4" t="str">
        <f>VLOOKUP(D1443, lookup!$A$3:$B$12, 2, TRUE)</f>
        <v>Medium</v>
      </c>
      <c r="G1443" s="1">
        <v>2325.42</v>
      </c>
      <c r="H1443" s="4" t="str">
        <f t="shared" si="90"/>
        <v>No Discount</v>
      </c>
      <c r="I1443" s="4">
        <f>IFERROR((Table2[[#This Row],[Sales]]-(Table2[[#This Row],[Sales]]*H1443)), Table2[[#This Row],[Sales]])</f>
        <v>2325.42</v>
      </c>
      <c r="J1443" s="4">
        <f t="shared" si="91"/>
        <v>2325.42</v>
      </c>
      <c r="K1443" s="1" t="s">
        <v>10</v>
      </c>
      <c r="L1443" s="1">
        <v>19.989999999999998</v>
      </c>
      <c r="M1443" s="10">
        <f t="shared" si="89"/>
        <v>2325.42</v>
      </c>
    </row>
    <row r="1444" spans="1:13" x14ac:dyDescent="0.2">
      <c r="A1444" s="1">
        <v>2560</v>
      </c>
      <c r="B1444" s="2">
        <v>41156</v>
      </c>
      <c r="C1444" s="1" t="s">
        <v>12</v>
      </c>
      <c r="D1444" s="1">
        <v>32</v>
      </c>
      <c r="E1444" s="4" t="str">
        <f t="shared" si="88"/>
        <v>Large</v>
      </c>
      <c r="F1444" s="4" t="str">
        <f>VLOOKUP(D1444, lookup!$A$3:$B$12, 2, TRUE)</f>
        <v>Large</v>
      </c>
      <c r="G1444" s="1">
        <v>731.22</v>
      </c>
      <c r="H1444" s="4">
        <f t="shared" si="90"/>
        <v>0.01</v>
      </c>
      <c r="I1444" s="4">
        <f>IFERROR((Table2[[#This Row],[Sales]]-(Table2[[#This Row],[Sales]]*H1444)), Table2[[#This Row],[Sales]])</f>
        <v>723.90780000000007</v>
      </c>
      <c r="J1444" s="4">
        <f t="shared" si="91"/>
        <v>731.22</v>
      </c>
      <c r="K1444" s="1" t="s">
        <v>10</v>
      </c>
      <c r="L1444" s="1">
        <v>6.5</v>
      </c>
      <c r="M1444" s="10">
        <f t="shared" si="89"/>
        <v>731.22</v>
      </c>
    </row>
    <row r="1445" spans="1:13" x14ac:dyDescent="0.2">
      <c r="A1445" s="1">
        <v>2560</v>
      </c>
      <c r="B1445" s="2">
        <v>41156</v>
      </c>
      <c r="C1445" s="1" t="s">
        <v>12</v>
      </c>
      <c r="D1445" s="1">
        <v>23</v>
      </c>
      <c r="E1445" s="4" t="str">
        <f t="shared" si="88"/>
        <v>Medium</v>
      </c>
      <c r="F1445" s="4" t="str">
        <f>VLOOKUP(D1445, lookup!$A$3:$B$12, 2, TRUE)</f>
        <v>Medium</v>
      </c>
      <c r="G1445" s="1">
        <v>114.14</v>
      </c>
      <c r="H1445" s="4" t="str">
        <f t="shared" si="90"/>
        <v>No Discount</v>
      </c>
      <c r="I1445" s="4">
        <f>IFERROR((Table2[[#This Row],[Sales]]-(Table2[[#This Row],[Sales]]*H1445)), Table2[[#This Row],[Sales]])</f>
        <v>114.14</v>
      </c>
      <c r="J1445" s="4">
        <f t="shared" si="91"/>
        <v>114.14</v>
      </c>
      <c r="K1445" s="1" t="s">
        <v>10</v>
      </c>
      <c r="L1445" s="1">
        <v>5.49</v>
      </c>
      <c r="M1445" s="10">
        <f t="shared" si="89"/>
        <v>114.14</v>
      </c>
    </row>
    <row r="1446" spans="1:13" x14ac:dyDescent="0.2">
      <c r="A1446" s="1">
        <v>39555</v>
      </c>
      <c r="B1446" s="2">
        <v>41156</v>
      </c>
      <c r="C1446" s="1" t="s">
        <v>7</v>
      </c>
      <c r="D1446" s="1">
        <v>38</v>
      </c>
      <c r="E1446" s="4" t="str">
        <f t="shared" si="88"/>
        <v>Large</v>
      </c>
      <c r="F1446" s="4" t="str">
        <f>VLOOKUP(D1446, lookup!$A$3:$B$12, 2, TRUE)</f>
        <v>Extra Large</v>
      </c>
      <c r="G1446" s="1">
        <v>1112.54</v>
      </c>
      <c r="H1446" s="4">
        <f t="shared" si="90"/>
        <v>0.01</v>
      </c>
      <c r="I1446" s="4">
        <f>IFERROR((Table2[[#This Row],[Sales]]-(Table2[[#This Row],[Sales]]*H1446)), Table2[[#This Row],[Sales]])</f>
        <v>1101.4146000000001</v>
      </c>
      <c r="J1446" s="4">
        <f t="shared" si="91"/>
        <v>1104.31</v>
      </c>
      <c r="K1446" s="1" t="s">
        <v>10</v>
      </c>
      <c r="L1446" s="1">
        <v>8.23</v>
      </c>
      <c r="M1446" s="10">
        <f t="shared" si="89"/>
        <v>1112.54</v>
      </c>
    </row>
    <row r="1447" spans="1:13" x14ac:dyDescent="0.2">
      <c r="A1447" s="1">
        <v>16231</v>
      </c>
      <c r="B1447" s="2">
        <v>41156</v>
      </c>
      <c r="C1447" s="1" t="s">
        <v>7</v>
      </c>
      <c r="D1447" s="1">
        <v>20</v>
      </c>
      <c r="E1447" s="4" t="str">
        <f t="shared" si="88"/>
        <v>Medium</v>
      </c>
      <c r="F1447" s="4" t="str">
        <f>VLOOKUP(D1447, lookup!$A$3:$B$12, 2, TRUE)</f>
        <v>Small-Medium</v>
      </c>
      <c r="G1447" s="1">
        <v>2506.38</v>
      </c>
      <c r="H1447" s="4" t="str">
        <f t="shared" si="90"/>
        <v>No Discount</v>
      </c>
      <c r="I1447" s="4">
        <f>IFERROR((Table2[[#This Row],[Sales]]-(Table2[[#This Row],[Sales]]*H1447)), Table2[[#This Row],[Sales]])</f>
        <v>2506.38</v>
      </c>
      <c r="J1447" s="4">
        <f t="shared" si="91"/>
        <v>2506.38</v>
      </c>
      <c r="K1447" s="1" t="s">
        <v>13</v>
      </c>
      <c r="L1447" s="1">
        <v>51.94</v>
      </c>
      <c r="M1447" s="10">
        <f t="shared" si="89"/>
        <v>2506.38</v>
      </c>
    </row>
    <row r="1448" spans="1:13" x14ac:dyDescent="0.2">
      <c r="A1448" s="1">
        <v>34852</v>
      </c>
      <c r="B1448" s="2">
        <v>41157</v>
      </c>
      <c r="C1448" s="1" t="s">
        <v>7</v>
      </c>
      <c r="D1448" s="1">
        <v>26</v>
      </c>
      <c r="E1448" s="4" t="str">
        <f t="shared" si="88"/>
        <v>Medium</v>
      </c>
      <c r="F1448" s="4" t="str">
        <f>VLOOKUP(D1448, lookup!$A$3:$B$12, 2, TRUE)</f>
        <v>Medium-Large</v>
      </c>
      <c r="G1448" s="1">
        <v>53.93</v>
      </c>
      <c r="H1448" s="4" t="str">
        <f t="shared" si="90"/>
        <v>No Discount</v>
      </c>
      <c r="I1448" s="4">
        <f>IFERROR((Table2[[#This Row],[Sales]]-(Table2[[#This Row],[Sales]]*H1448)), Table2[[#This Row],[Sales]])</f>
        <v>53.93</v>
      </c>
      <c r="J1448" s="4">
        <f t="shared" si="91"/>
        <v>53.93</v>
      </c>
      <c r="K1448" s="1" t="s">
        <v>10</v>
      </c>
      <c r="L1448" s="1">
        <v>1.49</v>
      </c>
      <c r="M1448" s="10">
        <f t="shared" si="89"/>
        <v>53.93</v>
      </c>
    </row>
    <row r="1449" spans="1:13" x14ac:dyDescent="0.2">
      <c r="A1449" s="1">
        <v>23649</v>
      </c>
      <c r="B1449" s="2">
        <v>41157</v>
      </c>
      <c r="C1449" s="1" t="s">
        <v>11</v>
      </c>
      <c r="D1449" s="1">
        <v>30</v>
      </c>
      <c r="E1449" s="4" t="str">
        <f t="shared" si="88"/>
        <v>Large</v>
      </c>
      <c r="F1449" s="4" t="str">
        <f>VLOOKUP(D1449, lookup!$A$3:$B$12, 2, TRUE)</f>
        <v>Medium-Large</v>
      </c>
      <c r="G1449" s="1">
        <v>4587.9260000000004</v>
      </c>
      <c r="H1449" s="4" t="str">
        <f t="shared" si="90"/>
        <v>No Discount</v>
      </c>
      <c r="I1449" s="4">
        <f>IFERROR((Table2[[#This Row],[Sales]]-(Table2[[#This Row],[Sales]]*H1449)), Table2[[#This Row],[Sales]])</f>
        <v>4587.9260000000004</v>
      </c>
      <c r="J1449" s="4">
        <f t="shared" si="91"/>
        <v>4587.9260000000004</v>
      </c>
      <c r="K1449" s="1" t="s">
        <v>10</v>
      </c>
      <c r="L1449" s="1">
        <v>4.2</v>
      </c>
      <c r="M1449" s="10">
        <f t="shared" si="89"/>
        <v>4587.9260000000004</v>
      </c>
    </row>
    <row r="1450" spans="1:13" x14ac:dyDescent="0.2">
      <c r="A1450" s="1">
        <v>30660</v>
      </c>
      <c r="B1450" s="2">
        <v>41157</v>
      </c>
      <c r="C1450" s="1" t="s">
        <v>12</v>
      </c>
      <c r="D1450" s="1">
        <v>16</v>
      </c>
      <c r="E1450" s="4" t="str">
        <f t="shared" si="88"/>
        <v>Medium</v>
      </c>
      <c r="F1450" s="4" t="str">
        <f>VLOOKUP(D1450, lookup!$A$3:$B$12, 2, TRUE)</f>
        <v>Small-Medium</v>
      </c>
      <c r="G1450" s="1">
        <v>986.27200000000005</v>
      </c>
      <c r="H1450" s="4" t="str">
        <f t="shared" si="90"/>
        <v>No Discount</v>
      </c>
      <c r="I1450" s="4">
        <f>IFERROR((Table2[[#This Row],[Sales]]-(Table2[[#This Row],[Sales]]*H1450)), Table2[[#This Row],[Sales]])</f>
        <v>986.27200000000005</v>
      </c>
      <c r="J1450" s="4">
        <f t="shared" si="91"/>
        <v>986.27200000000005</v>
      </c>
      <c r="K1450" s="1" t="s">
        <v>10</v>
      </c>
      <c r="L1450" s="1">
        <v>69</v>
      </c>
      <c r="M1450" s="10">
        <f t="shared" si="89"/>
        <v>986.27200000000005</v>
      </c>
    </row>
    <row r="1451" spans="1:13" x14ac:dyDescent="0.2">
      <c r="A1451" s="1">
        <v>56548</v>
      </c>
      <c r="B1451" s="2">
        <v>41157</v>
      </c>
      <c r="C1451" s="1" t="s">
        <v>14</v>
      </c>
      <c r="D1451" s="1">
        <v>7</v>
      </c>
      <c r="E1451" s="4" t="str">
        <f t="shared" si="88"/>
        <v>Small</v>
      </c>
      <c r="F1451" s="4" t="str">
        <f>VLOOKUP(D1451, lookup!$A$3:$B$12, 2, TRUE)</f>
        <v>Extra Small</v>
      </c>
      <c r="G1451" s="1">
        <v>1339.0239999999999</v>
      </c>
      <c r="H1451" s="4" t="str">
        <f t="shared" si="90"/>
        <v>No Discount</v>
      </c>
      <c r="I1451" s="4">
        <f>IFERROR((Table2[[#This Row],[Sales]]-(Table2[[#This Row],[Sales]]*H1451)), Table2[[#This Row],[Sales]])</f>
        <v>1339.0239999999999</v>
      </c>
      <c r="J1451" s="4">
        <f t="shared" si="91"/>
        <v>1339.0239999999999</v>
      </c>
      <c r="K1451" s="1" t="s">
        <v>13</v>
      </c>
      <c r="L1451" s="1">
        <v>69.64</v>
      </c>
      <c r="M1451" s="10">
        <f t="shared" si="89"/>
        <v>1339.0239999999999</v>
      </c>
    </row>
    <row r="1452" spans="1:13" x14ac:dyDescent="0.2">
      <c r="A1452" s="1">
        <v>2147</v>
      </c>
      <c r="B1452" s="2">
        <v>41157</v>
      </c>
      <c r="C1452" s="1" t="s">
        <v>11</v>
      </c>
      <c r="D1452" s="1">
        <v>15</v>
      </c>
      <c r="E1452" s="4" t="str">
        <f t="shared" si="88"/>
        <v>Small</v>
      </c>
      <c r="F1452" s="4" t="str">
        <f>VLOOKUP(D1452, lookup!$A$3:$B$12, 2, TRUE)</f>
        <v>Small</v>
      </c>
      <c r="G1452" s="1">
        <v>605.1</v>
      </c>
      <c r="H1452" s="4" t="str">
        <f t="shared" si="90"/>
        <v>No Discount</v>
      </c>
      <c r="I1452" s="4">
        <f>IFERROR((Table2[[#This Row],[Sales]]-(Table2[[#This Row],[Sales]]*H1452)), Table2[[#This Row],[Sales]])</f>
        <v>605.1</v>
      </c>
      <c r="J1452" s="4">
        <f t="shared" si="91"/>
        <v>605.1</v>
      </c>
      <c r="K1452" s="1" t="s">
        <v>8</v>
      </c>
      <c r="L1452" s="1">
        <v>5.33</v>
      </c>
      <c r="M1452" s="10">
        <f t="shared" si="89"/>
        <v>605.1</v>
      </c>
    </row>
    <row r="1453" spans="1:13" x14ac:dyDescent="0.2">
      <c r="A1453" s="1">
        <v>22182</v>
      </c>
      <c r="B1453" s="2">
        <v>41157</v>
      </c>
      <c r="C1453" s="1" t="s">
        <v>14</v>
      </c>
      <c r="D1453" s="1">
        <v>4</v>
      </c>
      <c r="E1453" s="4" t="str">
        <f t="shared" si="88"/>
        <v>Small</v>
      </c>
      <c r="F1453" s="4" t="str">
        <f>VLOOKUP(D1453, lookup!$A$3:$B$12, 2, TRUE)</f>
        <v>Mini</v>
      </c>
      <c r="G1453" s="1">
        <v>55.97</v>
      </c>
      <c r="H1453" s="4" t="str">
        <f t="shared" si="90"/>
        <v>No Discount</v>
      </c>
      <c r="I1453" s="4">
        <f>IFERROR((Table2[[#This Row],[Sales]]-(Table2[[#This Row],[Sales]]*H1453)), Table2[[#This Row],[Sales]])</f>
        <v>55.97</v>
      </c>
      <c r="J1453" s="4">
        <f t="shared" si="91"/>
        <v>55.97</v>
      </c>
      <c r="K1453" s="1" t="s">
        <v>10</v>
      </c>
      <c r="L1453" s="1">
        <v>7.17</v>
      </c>
      <c r="M1453" s="10">
        <f t="shared" si="89"/>
        <v>55.97</v>
      </c>
    </row>
    <row r="1454" spans="1:13" x14ac:dyDescent="0.2">
      <c r="A1454" s="1">
        <v>23649</v>
      </c>
      <c r="B1454" s="2">
        <v>41157</v>
      </c>
      <c r="C1454" s="1" t="s">
        <v>11</v>
      </c>
      <c r="D1454" s="1">
        <v>42</v>
      </c>
      <c r="E1454" s="4" t="str">
        <f t="shared" si="88"/>
        <v>Large</v>
      </c>
      <c r="F1454" s="4" t="str">
        <f>VLOOKUP(D1454, lookup!$A$3:$B$12, 2, TRUE)</f>
        <v>XX Large</v>
      </c>
      <c r="G1454" s="1">
        <v>4541.924</v>
      </c>
      <c r="H1454" s="4">
        <f t="shared" si="90"/>
        <v>0.01</v>
      </c>
      <c r="I1454" s="4">
        <f>IFERROR((Table2[[#This Row],[Sales]]-(Table2[[#This Row],[Sales]]*H1454)), Table2[[#This Row],[Sales]])</f>
        <v>4496.5047599999998</v>
      </c>
      <c r="J1454" s="4">
        <f t="shared" si="91"/>
        <v>4533.8440000000001</v>
      </c>
      <c r="K1454" s="1" t="s">
        <v>10</v>
      </c>
      <c r="L1454" s="1">
        <v>8.08</v>
      </c>
      <c r="M1454" s="10">
        <f t="shared" si="89"/>
        <v>4541.924</v>
      </c>
    </row>
    <row r="1455" spans="1:13" x14ac:dyDescent="0.2">
      <c r="A1455" s="1">
        <v>52130</v>
      </c>
      <c r="B1455" s="2">
        <v>41157</v>
      </c>
      <c r="C1455" s="1" t="s">
        <v>7</v>
      </c>
      <c r="D1455" s="1">
        <v>36</v>
      </c>
      <c r="E1455" s="4" t="str">
        <f t="shared" si="88"/>
        <v>Large</v>
      </c>
      <c r="F1455" s="4" t="str">
        <f>VLOOKUP(D1455, lookup!$A$3:$B$12, 2, TRUE)</f>
        <v>Extra Large</v>
      </c>
      <c r="G1455" s="1">
        <v>1436.55</v>
      </c>
      <c r="H1455" s="4">
        <f t="shared" si="90"/>
        <v>0.01</v>
      </c>
      <c r="I1455" s="4">
        <f>IFERROR((Table2[[#This Row],[Sales]]-(Table2[[#This Row],[Sales]]*H1455)), Table2[[#This Row],[Sales]])</f>
        <v>1422.1844999999998</v>
      </c>
      <c r="J1455" s="4">
        <f t="shared" si="91"/>
        <v>1417.57</v>
      </c>
      <c r="K1455" s="1" t="s">
        <v>10</v>
      </c>
      <c r="L1455" s="1">
        <v>18.98</v>
      </c>
      <c r="M1455" s="10">
        <f t="shared" si="89"/>
        <v>1436.55</v>
      </c>
    </row>
    <row r="1456" spans="1:13" x14ac:dyDescent="0.2">
      <c r="A1456" s="1">
        <v>22182</v>
      </c>
      <c r="B1456" s="2">
        <v>41157</v>
      </c>
      <c r="C1456" s="1" t="s">
        <v>14</v>
      </c>
      <c r="D1456" s="1">
        <v>9</v>
      </c>
      <c r="E1456" s="4" t="str">
        <f t="shared" si="88"/>
        <v>Small</v>
      </c>
      <c r="F1456" s="4" t="str">
        <f>VLOOKUP(D1456, lookup!$A$3:$B$12, 2, TRUE)</f>
        <v>Extra Small</v>
      </c>
      <c r="G1456" s="1">
        <v>174.72</v>
      </c>
      <c r="H1456" s="4" t="str">
        <f t="shared" si="90"/>
        <v>No Discount</v>
      </c>
      <c r="I1456" s="4">
        <f>IFERROR((Table2[[#This Row],[Sales]]-(Table2[[#This Row],[Sales]]*H1456)), Table2[[#This Row],[Sales]])</f>
        <v>174.72</v>
      </c>
      <c r="J1456" s="4">
        <f t="shared" si="91"/>
        <v>174.72</v>
      </c>
      <c r="K1456" s="1" t="s">
        <v>10</v>
      </c>
      <c r="L1456" s="1">
        <v>4</v>
      </c>
      <c r="M1456" s="10">
        <f t="shared" si="89"/>
        <v>174.72</v>
      </c>
    </row>
    <row r="1457" spans="1:13" x14ac:dyDescent="0.2">
      <c r="A1457" s="1">
        <v>22182</v>
      </c>
      <c r="B1457" s="2">
        <v>41157</v>
      </c>
      <c r="C1457" s="1" t="s">
        <v>14</v>
      </c>
      <c r="D1457" s="1">
        <v>48</v>
      </c>
      <c r="E1457" s="4" t="str">
        <f t="shared" si="88"/>
        <v>Large</v>
      </c>
      <c r="F1457" s="4" t="str">
        <f>VLOOKUP(D1457, lookup!$A$3:$B$12, 2, TRUE)</f>
        <v>XXX Large</v>
      </c>
      <c r="G1457" s="1">
        <v>2271.37</v>
      </c>
      <c r="H1457" s="4">
        <f t="shared" si="90"/>
        <v>0.01</v>
      </c>
      <c r="I1457" s="4">
        <f>IFERROR((Table2[[#This Row],[Sales]]-(Table2[[#This Row],[Sales]]*H1457)), Table2[[#This Row],[Sales]])</f>
        <v>2248.6563000000001</v>
      </c>
      <c r="J1457" s="4">
        <f t="shared" si="91"/>
        <v>2261.12</v>
      </c>
      <c r="K1457" s="1" t="s">
        <v>8</v>
      </c>
      <c r="L1457" s="1">
        <v>10.25</v>
      </c>
      <c r="M1457" s="10">
        <f t="shared" si="89"/>
        <v>2271.37</v>
      </c>
    </row>
    <row r="1458" spans="1:13" x14ac:dyDescent="0.2">
      <c r="A1458" s="1">
        <v>52130</v>
      </c>
      <c r="B1458" s="2">
        <v>41157</v>
      </c>
      <c r="C1458" s="1" t="s">
        <v>7</v>
      </c>
      <c r="D1458" s="1">
        <v>13</v>
      </c>
      <c r="E1458" s="4" t="str">
        <f t="shared" si="88"/>
        <v>Small</v>
      </c>
      <c r="F1458" s="4" t="str">
        <f>VLOOKUP(D1458, lookup!$A$3:$B$12, 2, TRUE)</f>
        <v>Small</v>
      </c>
      <c r="G1458" s="1">
        <v>63.33</v>
      </c>
      <c r="H1458" s="4" t="str">
        <f t="shared" si="90"/>
        <v>No Discount</v>
      </c>
      <c r="I1458" s="4">
        <f>IFERROR((Table2[[#This Row],[Sales]]-(Table2[[#This Row],[Sales]]*H1458)), Table2[[#This Row],[Sales]])</f>
        <v>63.33</v>
      </c>
      <c r="J1458" s="4">
        <f t="shared" si="91"/>
        <v>63.33</v>
      </c>
      <c r="K1458" s="1" t="s">
        <v>10</v>
      </c>
      <c r="L1458" s="1">
        <v>5.34</v>
      </c>
      <c r="M1458" s="10">
        <f t="shared" si="89"/>
        <v>63.33</v>
      </c>
    </row>
    <row r="1459" spans="1:13" x14ac:dyDescent="0.2">
      <c r="A1459" s="1">
        <v>14695</v>
      </c>
      <c r="B1459" s="2">
        <v>41157</v>
      </c>
      <c r="C1459" s="1" t="s">
        <v>9</v>
      </c>
      <c r="D1459" s="1">
        <v>40</v>
      </c>
      <c r="E1459" s="4" t="str">
        <f t="shared" si="88"/>
        <v>Large</v>
      </c>
      <c r="F1459" s="4" t="str">
        <f>VLOOKUP(D1459, lookup!$A$3:$B$12, 2, TRUE)</f>
        <v>Extra Large</v>
      </c>
      <c r="G1459" s="1">
        <v>1992.45</v>
      </c>
      <c r="H1459" s="4">
        <f t="shared" si="90"/>
        <v>0.01</v>
      </c>
      <c r="I1459" s="4">
        <f>IFERROR((Table2[[#This Row],[Sales]]-(Table2[[#This Row],[Sales]]*H1459)), Table2[[#This Row],[Sales]])</f>
        <v>1972.5255</v>
      </c>
      <c r="J1459" s="4">
        <f t="shared" si="91"/>
        <v>1938.3400000000001</v>
      </c>
      <c r="K1459" s="1" t="s">
        <v>13</v>
      </c>
      <c r="L1459" s="1">
        <v>54.11</v>
      </c>
      <c r="M1459" s="10">
        <f t="shared" si="89"/>
        <v>1938.3400000000001</v>
      </c>
    </row>
    <row r="1460" spans="1:13" x14ac:dyDescent="0.2">
      <c r="A1460" s="1">
        <v>1991</v>
      </c>
      <c r="B1460" s="2">
        <v>41158</v>
      </c>
      <c r="C1460" s="1" t="s">
        <v>11</v>
      </c>
      <c r="D1460" s="1">
        <v>37</v>
      </c>
      <c r="E1460" s="4" t="str">
        <f t="shared" si="88"/>
        <v>Large</v>
      </c>
      <c r="F1460" s="4" t="str">
        <f>VLOOKUP(D1460, lookup!$A$3:$B$12, 2, TRUE)</f>
        <v>Extra Large</v>
      </c>
      <c r="G1460" s="1">
        <v>14383.83</v>
      </c>
      <c r="H1460" s="4">
        <f t="shared" si="90"/>
        <v>0.01</v>
      </c>
      <c r="I1460" s="4">
        <f>IFERROR((Table2[[#This Row],[Sales]]-(Table2[[#This Row],[Sales]]*H1460)), Table2[[#This Row],[Sales]])</f>
        <v>14239.9917</v>
      </c>
      <c r="J1460" s="4">
        <f t="shared" si="91"/>
        <v>14371.77</v>
      </c>
      <c r="K1460" s="1" t="s">
        <v>13</v>
      </c>
      <c r="L1460" s="1">
        <v>12.06</v>
      </c>
      <c r="M1460" s="10">
        <f t="shared" si="89"/>
        <v>14371.77</v>
      </c>
    </row>
    <row r="1461" spans="1:13" x14ac:dyDescent="0.2">
      <c r="A1461" s="1">
        <v>1991</v>
      </c>
      <c r="B1461" s="2">
        <v>41158</v>
      </c>
      <c r="C1461" s="1" t="s">
        <v>11</v>
      </c>
      <c r="D1461" s="1">
        <v>27</v>
      </c>
      <c r="E1461" s="4" t="str">
        <f t="shared" si="88"/>
        <v>Medium</v>
      </c>
      <c r="F1461" s="4" t="str">
        <f>VLOOKUP(D1461, lookup!$A$3:$B$12, 2, TRUE)</f>
        <v>Medium-Large</v>
      </c>
      <c r="G1461" s="1">
        <v>3491.06</v>
      </c>
      <c r="H1461" s="4" t="str">
        <f t="shared" si="90"/>
        <v>No Discount</v>
      </c>
      <c r="I1461" s="4">
        <f>IFERROR((Table2[[#This Row],[Sales]]-(Table2[[#This Row],[Sales]]*H1461)), Table2[[#This Row],[Sales]])</f>
        <v>3491.06</v>
      </c>
      <c r="J1461" s="4">
        <f t="shared" si="91"/>
        <v>3491.06</v>
      </c>
      <c r="K1461" s="1" t="s">
        <v>10</v>
      </c>
      <c r="L1461" s="1">
        <v>24.49</v>
      </c>
      <c r="M1461" s="10">
        <f t="shared" si="89"/>
        <v>3491.06</v>
      </c>
    </row>
    <row r="1462" spans="1:13" x14ac:dyDescent="0.2">
      <c r="A1462" s="1">
        <v>34309</v>
      </c>
      <c r="B1462" s="2">
        <v>41158</v>
      </c>
      <c r="C1462" s="1" t="s">
        <v>9</v>
      </c>
      <c r="D1462" s="1">
        <v>16</v>
      </c>
      <c r="E1462" s="4" t="str">
        <f t="shared" si="88"/>
        <v>Medium</v>
      </c>
      <c r="F1462" s="4" t="str">
        <f>VLOOKUP(D1462, lookup!$A$3:$B$12, 2, TRUE)</f>
        <v>Small-Medium</v>
      </c>
      <c r="G1462" s="1">
        <v>75.77</v>
      </c>
      <c r="H1462" s="4" t="str">
        <f t="shared" si="90"/>
        <v>No Discount</v>
      </c>
      <c r="I1462" s="4">
        <f>IFERROR((Table2[[#This Row],[Sales]]-(Table2[[#This Row],[Sales]]*H1462)), Table2[[#This Row],[Sales]])</f>
        <v>75.77</v>
      </c>
      <c r="J1462" s="4">
        <f t="shared" si="91"/>
        <v>75.77</v>
      </c>
      <c r="K1462" s="1" t="s">
        <v>10</v>
      </c>
      <c r="L1462" s="1">
        <v>5.15</v>
      </c>
      <c r="M1462" s="10">
        <f t="shared" si="89"/>
        <v>75.77</v>
      </c>
    </row>
    <row r="1463" spans="1:13" x14ac:dyDescent="0.2">
      <c r="A1463" s="1">
        <v>54086</v>
      </c>
      <c r="B1463" s="2">
        <v>41158</v>
      </c>
      <c r="C1463" s="1" t="s">
        <v>7</v>
      </c>
      <c r="D1463" s="1">
        <v>23</v>
      </c>
      <c r="E1463" s="4" t="str">
        <f t="shared" si="88"/>
        <v>Medium</v>
      </c>
      <c r="F1463" s="4" t="str">
        <f>VLOOKUP(D1463, lookup!$A$3:$B$12, 2, TRUE)</f>
        <v>Medium</v>
      </c>
      <c r="G1463" s="1">
        <v>5062.18</v>
      </c>
      <c r="H1463" s="4" t="str">
        <f t="shared" si="90"/>
        <v>No Discount</v>
      </c>
      <c r="I1463" s="4">
        <f>IFERROR((Table2[[#This Row],[Sales]]-(Table2[[#This Row],[Sales]]*H1463)), Table2[[#This Row],[Sales]])</f>
        <v>5062.18</v>
      </c>
      <c r="J1463" s="4">
        <f t="shared" si="91"/>
        <v>5062.18</v>
      </c>
      <c r="K1463" s="1" t="s">
        <v>13</v>
      </c>
      <c r="L1463" s="1">
        <v>28.06</v>
      </c>
      <c r="M1463" s="10">
        <f t="shared" si="89"/>
        <v>5062.18</v>
      </c>
    </row>
    <row r="1464" spans="1:13" x14ac:dyDescent="0.2">
      <c r="A1464" s="1">
        <v>43713</v>
      </c>
      <c r="B1464" s="2">
        <v>41159</v>
      </c>
      <c r="C1464" s="1" t="s">
        <v>14</v>
      </c>
      <c r="D1464" s="1">
        <v>12</v>
      </c>
      <c r="E1464" s="4" t="str">
        <f t="shared" si="88"/>
        <v>Small</v>
      </c>
      <c r="F1464" s="4" t="str">
        <f>VLOOKUP(D1464, lookup!$A$3:$B$12, 2, TRUE)</f>
        <v>Small</v>
      </c>
      <c r="G1464" s="1">
        <v>34.409999999999997</v>
      </c>
      <c r="H1464" s="4" t="str">
        <f t="shared" si="90"/>
        <v>No Discount</v>
      </c>
      <c r="I1464" s="4">
        <f>IFERROR((Table2[[#This Row],[Sales]]-(Table2[[#This Row],[Sales]]*H1464)), Table2[[#This Row],[Sales]])</f>
        <v>34.409999999999997</v>
      </c>
      <c r="J1464" s="4">
        <f t="shared" si="91"/>
        <v>34.409999999999997</v>
      </c>
      <c r="K1464" s="1" t="s">
        <v>10</v>
      </c>
      <c r="L1464" s="1">
        <v>2.4</v>
      </c>
      <c r="M1464" s="10">
        <f t="shared" si="89"/>
        <v>34.409999999999997</v>
      </c>
    </row>
    <row r="1465" spans="1:13" x14ac:dyDescent="0.2">
      <c r="A1465" s="1">
        <v>29536</v>
      </c>
      <c r="B1465" s="2">
        <v>41159</v>
      </c>
      <c r="C1465" s="1" t="s">
        <v>14</v>
      </c>
      <c r="D1465" s="1">
        <v>11</v>
      </c>
      <c r="E1465" s="4" t="str">
        <f t="shared" si="88"/>
        <v>Small</v>
      </c>
      <c r="F1465" s="4" t="str">
        <f>VLOOKUP(D1465, lookup!$A$3:$B$12, 2, TRUE)</f>
        <v>Small</v>
      </c>
      <c r="G1465" s="1">
        <v>2483.5300000000002</v>
      </c>
      <c r="H1465" s="4" t="str">
        <f t="shared" si="90"/>
        <v>No Discount</v>
      </c>
      <c r="I1465" s="4">
        <f>IFERROR((Table2[[#This Row],[Sales]]-(Table2[[#This Row],[Sales]]*H1465)), Table2[[#This Row],[Sales]])</f>
        <v>2483.5300000000002</v>
      </c>
      <c r="J1465" s="4">
        <f t="shared" si="91"/>
        <v>2483.5300000000002</v>
      </c>
      <c r="K1465" s="1" t="s">
        <v>13</v>
      </c>
      <c r="L1465" s="1">
        <v>64.66</v>
      </c>
      <c r="M1465" s="10">
        <f t="shared" si="89"/>
        <v>2483.5300000000002</v>
      </c>
    </row>
    <row r="1466" spans="1:13" x14ac:dyDescent="0.2">
      <c r="A1466" s="1">
        <v>29536</v>
      </c>
      <c r="B1466" s="2">
        <v>41159</v>
      </c>
      <c r="C1466" s="1" t="s">
        <v>14</v>
      </c>
      <c r="D1466" s="1">
        <v>5</v>
      </c>
      <c r="E1466" s="4" t="str">
        <f t="shared" si="88"/>
        <v>Small</v>
      </c>
      <c r="F1466" s="4" t="str">
        <f>VLOOKUP(D1466, lookup!$A$3:$B$12, 2, TRUE)</f>
        <v>Mini</v>
      </c>
      <c r="G1466" s="1">
        <v>495.32</v>
      </c>
      <c r="H1466" s="4" t="str">
        <f t="shared" si="90"/>
        <v>No Discount</v>
      </c>
      <c r="I1466" s="4">
        <f>IFERROR((Table2[[#This Row],[Sales]]-(Table2[[#This Row],[Sales]]*H1466)), Table2[[#This Row],[Sales]])</f>
        <v>495.32</v>
      </c>
      <c r="J1466" s="4">
        <f t="shared" si="91"/>
        <v>495.32</v>
      </c>
      <c r="K1466" s="1" t="s">
        <v>13</v>
      </c>
      <c r="L1466" s="1">
        <v>15.66</v>
      </c>
      <c r="M1466" s="10">
        <f t="shared" si="89"/>
        <v>495.32</v>
      </c>
    </row>
    <row r="1467" spans="1:13" x14ac:dyDescent="0.2">
      <c r="A1467" s="1">
        <v>29536</v>
      </c>
      <c r="B1467" s="2">
        <v>41159</v>
      </c>
      <c r="C1467" s="1" t="s">
        <v>14</v>
      </c>
      <c r="D1467" s="1">
        <v>26</v>
      </c>
      <c r="E1467" s="4" t="str">
        <f t="shared" si="88"/>
        <v>Medium</v>
      </c>
      <c r="F1467" s="4" t="str">
        <f>VLOOKUP(D1467, lookup!$A$3:$B$12, 2, TRUE)</f>
        <v>Medium-Large</v>
      </c>
      <c r="G1467" s="1">
        <v>967.41</v>
      </c>
      <c r="H1467" s="4" t="str">
        <f t="shared" si="90"/>
        <v>No Discount</v>
      </c>
      <c r="I1467" s="4">
        <f>IFERROR((Table2[[#This Row],[Sales]]-(Table2[[#This Row],[Sales]]*H1467)), Table2[[#This Row],[Sales]])</f>
        <v>967.41</v>
      </c>
      <c r="J1467" s="4">
        <f t="shared" si="91"/>
        <v>967.41</v>
      </c>
      <c r="K1467" s="1" t="s">
        <v>10</v>
      </c>
      <c r="L1467" s="1">
        <v>19.989999999999998</v>
      </c>
      <c r="M1467" s="10">
        <f t="shared" si="89"/>
        <v>967.41</v>
      </c>
    </row>
    <row r="1468" spans="1:13" x14ac:dyDescent="0.2">
      <c r="A1468" s="1">
        <v>59202</v>
      </c>
      <c r="B1468" s="2">
        <v>41160</v>
      </c>
      <c r="C1468" s="1" t="s">
        <v>14</v>
      </c>
      <c r="D1468" s="1">
        <v>7</v>
      </c>
      <c r="E1468" s="4" t="str">
        <f t="shared" si="88"/>
        <v>Small</v>
      </c>
      <c r="F1468" s="4" t="str">
        <f>VLOOKUP(D1468, lookup!$A$3:$B$12, 2, TRUE)</f>
        <v>Extra Small</v>
      </c>
      <c r="G1468" s="1">
        <v>83.81</v>
      </c>
      <c r="H1468" s="4" t="str">
        <f t="shared" si="90"/>
        <v>No Discount</v>
      </c>
      <c r="I1468" s="4">
        <f>IFERROR((Table2[[#This Row],[Sales]]-(Table2[[#This Row],[Sales]]*H1468)), Table2[[#This Row],[Sales]])</f>
        <v>83.81</v>
      </c>
      <c r="J1468" s="4">
        <f t="shared" si="91"/>
        <v>83.81</v>
      </c>
      <c r="K1468" s="1" t="s">
        <v>10</v>
      </c>
      <c r="L1468" s="1">
        <v>0.5</v>
      </c>
      <c r="M1468" s="10">
        <f t="shared" si="89"/>
        <v>83.81</v>
      </c>
    </row>
    <row r="1469" spans="1:13" x14ac:dyDescent="0.2">
      <c r="A1469" s="1">
        <v>36743</v>
      </c>
      <c r="B1469" s="2">
        <v>41160</v>
      </c>
      <c r="C1469" s="1" t="s">
        <v>12</v>
      </c>
      <c r="D1469" s="1">
        <v>3</v>
      </c>
      <c r="E1469" s="4" t="str">
        <f t="shared" si="88"/>
        <v>Small</v>
      </c>
      <c r="F1469" s="4" t="str">
        <f>VLOOKUP(D1469, lookup!$A$3:$B$12, 2, TRUE)</f>
        <v>Mini</v>
      </c>
      <c r="G1469" s="1">
        <v>26.13</v>
      </c>
      <c r="H1469" s="4" t="str">
        <f t="shared" si="90"/>
        <v>No Discount</v>
      </c>
      <c r="I1469" s="4">
        <f>IFERROR((Table2[[#This Row],[Sales]]-(Table2[[#This Row],[Sales]]*H1469)), Table2[[#This Row],[Sales]])</f>
        <v>26.13</v>
      </c>
      <c r="J1469" s="4">
        <f t="shared" si="91"/>
        <v>26.13</v>
      </c>
      <c r="K1469" s="1" t="s">
        <v>10</v>
      </c>
      <c r="L1469" s="1">
        <v>4</v>
      </c>
      <c r="M1469" s="10">
        <f t="shared" si="89"/>
        <v>26.13</v>
      </c>
    </row>
    <row r="1470" spans="1:13" x14ac:dyDescent="0.2">
      <c r="A1470" s="1">
        <v>18661</v>
      </c>
      <c r="B1470" s="2">
        <v>41160</v>
      </c>
      <c r="C1470" s="1" t="s">
        <v>7</v>
      </c>
      <c r="D1470" s="1">
        <v>12</v>
      </c>
      <c r="E1470" s="4" t="str">
        <f t="shared" si="88"/>
        <v>Small</v>
      </c>
      <c r="F1470" s="4" t="str">
        <f>VLOOKUP(D1470, lookup!$A$3:$B$12, 2, TRUE)</f>
        <v>Small</v>
      </c>
      <c r="G1470" s="1">
        <v>1207.08</v>
      </c>
      <c r="H1470" s="4" t="str">
        <f t="shared" si="90"/>
        <v>No Discount</v>
      </c>
      <c r="I1470" s="4">
        <f>IFERROR((Table2[[#This Row],[Sales]]-(Table2[[#This Row],[Sales]]*H1470)), Table2[[#This Row],[Sales]])</f>
        <v>1207.08</v>
      </c>
      <c r="J1470" s="4">
        <f t="shared" si="91"/>
        <v>1207.08</v>
      </c>
      <c r="K1470" s="1" t="s">
        <v>13</v>
      </c>
      <c r="L1470" s="1">
        <v>58.2</v>
      </c>
      <c r="M1470" s="10">
        <f t="shared" si="89"/>
        <v>1207.08</v>
      </c>
    </row>
    <row r="1471" spans="1:13" x14ac:dyDescent="0.2">
      <c r="A1471" s="1">
        <v>18661</v>
      </c>
      <c r="B1471" s="2">
        <v>41160</v>
      </c>
      <c r="C1471" s="1" t="s">
        <v>7</v>
      </c>
      <c r="D1471" s="1">
        <v>11</v>
      </c>
      <c r="E1471" s="4" t="str">
        <f t="shared" si="88"/>
        <v>Small</v>
      </c>
      <c r="F1471" s="4" t="str">
        <f>VLOOKUP(D1471, lookup!$A$3:$B$12, 2, TRUE)</f>
        <v>Small</v>
      </c>
      <c r="G1471" s="1">
        <v>2618.1120000000001</v>
      </c>
      <c r="H1471" s="4" t="str">
        <f t="shared" si="90"/>
        <v>No Discount</v>
      </c>
      <c r="I1471" s="4">
        <f>IFERROR((Table2[[#This Row],[Sales]]-(Table2[[#This Row],[Sales]]*H1471)), Table2[[#This Row],[Sales]])</f>
        <v>2618.1120000000001</v>
      </c>
      <c r="J1471" s="4">
        <f t="shared" si="91"/>
        <v>2618.1120000000001</v>
      </c>
      <c r="K1471" s="1" t="s">
        <v>13</v>
      </c>
      <c r="L1471" s="1">
        <v>61.76</v>
      </c>
      <c r="M1471" s="10">
        <f t="shared" si="89"/>
        <v>2618.1120000000001</v>
      </c>
    </row>
    <row r="1472" spans="1:13" x14ac:dyDescent="0.2">
      <c r="A1472" s="1">
        <v>59202</v>
      </c>
      <c r="B1472" s="2">
        <v>41160</v>
      </c>
      <c r="C1472" s="1" t="s">
        <v>14</v>
      </c>
      <c r="D1472" s="1">
        <v>36</v>
      </c>
      <c r="E1472" s="4" t="str">
        <f t="shared" si="88"/>
        <v>Large</v>
      </c>
      <c r="F1472" s="4" t="str">
        <f>VLOOKUP(D1472, lookup!$A$3:$B$12, 2, TRUE)</f>
        <v>Extra Large</v>
      </c>
      <c r="G1472" s="1">
        <v>218.81</v>
      </c>
      <c r="H1472" s="4">
        <f t="shared" si="90"/>
        <v>0.01</v>
      </c>
      <c r="I1472" s="4">
        <f>IFERROR((Table2[[#This Row],[Sales]]-(Table2[[#This Row],[Sales]]*H1472)), Table2[[#This Row],[Sales]])</f>
        <v>216.62190000000001</v>
      </c>
      <c r="J1472" s="4">
        <f t="shared" si="91"/>
        <v>216.54</v>
      </c>
      <c r="K1472" s="1" t="s">
        <v>10</v>
      </c>
      <c r="L1472" s="1">
        <v>2.27</v>
      </c>
      <c r="M1472" s="10">
        <f t="shared" si="89"/>
        <v>218.81</v>
      </c>
    </row>
    <row r="1473" spans="1:13" x14ac:dyDescent="0.2">
      <c r="A1473" s="1">
        <v>17959</v>
      </c>
      <c r="B1473" s="2">
        <v>41161</v>
      </c>
      <c r="C1473" s="1" t="s">
        <v>14</v>
      </c>
      <c r="D1473" s="1">
        <v>28</v>
      </c>
      <c r="E1473" s="4" t="str">
        <f t="shared" si="88"/>
        <v>Medium</v>
      </c>
      <c r="F1473" s="4" t="str">
        <f>VLOOKUP(D1473, lookup!$A$3:$B$12, 2, TRUE)</f>
        <v>Medium-Large</v>
      </c>
      <c r="G1473" s="1">
        <v>1201.68</v>
      </c>
      <c r="H1473" s="4" t="str">
        <f t="shared" si="90"/>
        <v>No Discount</v>
      </c>
      <c r="I1473" s="4">
        <f>IFERROR((Table2[[#This Row],[Sales]]-(Table2[[#This Row],[Sales]]*H1473)), Table2[[#This Row],[Sales]])</f>
        <v>1201.68</v>
      </c>
      <c r="J1473" s="4">
        <f t="shared" si="91"/>
        <v>1201.68</v>
      </c>
      <c r="K1473" s="1" t="s">
        <v>10</v>
      </c>
      <c r="L1473" s="1">
        <v>19.989999999999998</v>
      </c>
      <c r="M1473" s="10">
        <f t="shared" si="89"/>
        <v>1201.68</v>
      </c>
    </row>
    <row r="1474" spans="1:13" x14ac:dyDescent="0.2">
      <c r="A1474" s="1">
        <v>17959</v>
      </c>
      <c r="B1474" s="2">
        <v>41161</v>
      </c>
      <c r="C1474" s="1" t="s">
        <v>14</v>
      </c>
      <c r="D1474" s="1">
        <v>21</v>
      </c>
      <c r="E1474" s="4" t="str">
        <f t="shared" ref="E1474:E1537" si="92">IF(D1474&gt;=30, "Large", IF(D1474&lt;=15, "Small","Medium"))</f>
        <v>Medium</v>
      </c>
      <c r="F1474" s="4" t="str">
        <f>VLOOKUP(D1474, lookup!$A$3:$B$12, 2, TRUE)</f>
        <v>Medium</v>
      </c>
      <c r="G1474" s="1">
        <v>2784.57</v>
      </c>
      <c r="H1474" s="4" t="str">
        <f t="shared" si="90"/>
        <v>No Discount</v>
      </c>
      <c r="I1474" s="4">
        <f>IFERROR((Table2[[#This Row],[Sales]]-(Table2[[#This Row],[Sales]]*H1474)), Table2[[#This Row],[Sales]])</f>
        <v>2784.57</v>
      </c>
      <c r="J1474" s="4">
        <f t="shared" si="91"/>
        <v>2784.57</v>
      </c>
      <c r="K1474" s="1" t="s">
        <v>10</v>
      </c>
      <c r="L1474" s="1">
        <v>24.49</v>
      </c>
      <c r="M1474" s="10">
        <f t="shared" ref="M1474:M1537" si="93">IF(K1474="Delivery Truck", J1474, G1474)</f>
        <v>2784.57</v>
      </c>
    </row>
    <row r="1475" spans="1:13" x14ac:dyDescent="0.2">
      <c r="A1475" s="1">
        <v>11874</v>
      </c>
      <c r="B1475" s="2">
        <v>41161</v>
      </c>
      <c r="C1475" s="1" t="s">
        <v>14</v>
      </c>
      <c r="D1475" s="1">
        <v>1</v>
      </c>
      <c r="E1475" s="4" t="str">
        <f t="shared" si="92"/>
        <v>Small</v>
      </c>
      <c r="F1475" s="4" t="str">
        <f>VLOOKUP(D1475, lookup!$A$3:$B$12, 2, TRUE)</f>
        <v>Mini</v>
      </c>
      <c r="G1475" s="1">
        <v>40.29</v>
      </c>
      <c r="H1475" s="4" t="str">
        <f t="shared" ref="H1475:H1538" si="94">IF(OR(F1475="Large",F1475="Extra Large",F1475="XX Large",F1475="XXX Large"), 0.01, "No Discount")</f>
        <v>No Discount</v>
      </c>
      <c r="I1475" s="4">
        <f>IFERROR((Table2[[#This Row],[Sales]]-(Table2[[#This Row],[Sales]]*H1475)), Table2[[#This Row],[Sales]])</f>
        <v>40.29</v>
      </c>
      <c r="J1475" s="4">
        <f t="shared" ref="J1475:J1538" si="95">IF(OR(F1475="XX Large", F1475="XXX Large", F1475="Extra Large"), G1475-L1475, G1475)</f>
        <v>40.29</v>
      </c>
      <c r="K1475" s="1" t="s">
        <v>10</v>
      </c>
      <c r="L1475" s="1">
        <v>8.65</v>
      </c>
      <c r="M1475" s="10">
        <f t="shared" si="93"/>
        <v>40.29</v>
      </c>
    </row>
    <row r="1476" spans="1:13" x14ac:dyDescent="0.2">
      <c r="A1476" s="1">
        <v>32804</v>
      </c>
      <c r="B1476" s="2">
        <v>41161</v>
      </c>
      <c r="C1476" s="1" t="s">
        <v>14</v>
      </c>
      <c r="D1476" s="1">
        <v>20</v>
      </c>
      <c r="E1476" s="4" t="str">
        <f t="shared" si="92"/>
        <v>Medium</v>
      </c>
      <c r="F1476" s="4" t="str">
        <f>VLOOKUP(D1476, lookup!$A$3:$B$12, 2, TRUE)</f>
        <v>Small-Medium</v>
      </c>
      <c r="G1476" s="1">
        <v>89.51</v>
      </c>
      <c r="H1476" s="4" t="str">
        <f t="shared" si="94"/>
        <v>No Discount</v>
      </c>
      <c r="I1476" s="4">
        <f>IFERROR((Table2[[#This Row],[Sales]]-(Table2[[#This Row],[Sales]]*H1476)), Table2[[#This Row],[Sales]])</f>
        <v>89.51</v>
      </c>
      <c r="J1476" s="4">
        <f t="shared" si="95"/>
        <v>89.51</v>
      </c>
      <c r="K1476" s="1" t="s">
        <v>10</v>
      </c>
      <c r="L1476" s="1">
        <v>5.26</v>
      </c>
      <c r="M1476" s="10">
        <f t="shared" si="93"/>
        <v>89.51</v>
      </c>
    </row>
    <row r="1477" spans="1:13" x14ac:dyDescent="0.2">
      <c r="A1477" s="1">
        <v>32804</v>
      </c>
      <c r="B1477" s="2">
        <v>41161</v>
      </c>
      <c r="C1477" s="1" t="s">
        <v>14</v>
      </c>
      <c r="D1477" s="1">
        <v>49</v>
      </c>
      <c r="E1477" s="4" t="str">
        <f t="shared" si="92"/>
        <v>Large</v>
      </c>
      <c r="F1477" s="4" t="str">
        <f>VLOOKUP(D1477, lookup!$A$3:$B$12, 2, TRUE)</f>
        <v>XXX Large</v>
      </c>
      <c r="G1477" s="1">
        <v>174.81</v>
      </c>
      <c r="H1477" s="4">
        <f t="shared" si="94"/>
        <v>0.01</v>
      </c>
      <c r="I1477" s="4">
        <f>IFERROR((Table2[[#This Row],[Sales]]-(Table2[[#This Row],[Sales]]*H1477)), Table2[[#This Row],[Sales]])</f>
        <v>173.06190000000001</v>
      </c>
      <c r="J1477" s="4">
        <f t="shared" si="95"/>
        <v>174.31</v>
      </c>
      <c r="K1477" s="1" t="s">
        <v>10</v>
      </c>
      <c r="L1477" s="1">
        <v>0.5</v>
      </c>
      <c r="M1477" s="10">
        <f t="shared" si="93"/>
        <v>174.81</v>
      </c>
    </row>
    <row r="1478" spans="1:13" x14ac:dyDescent="0.2">
      <c r="A1478" s="1">
        <v>31744</v>
      </c>
      <c r="B1478" s="2">
        <v>41161</v>
      </c>
      <c r="C1478" s="1" t="s">
        <v>14</v>
      </c>
      <c r="D1478" s="1">
        <v>12</v>
      </c>
      <c r="E1478" s="4" t="str">
        <f t="shared" si="92"/>
        <v>Small</v>
      </c>
      <c r="F1478" s="4" t="str">
        <f>VLOOKUP(D1478, lookup!$A$3:$B$12, 2, TRUE)</f>
        <v>Small</v>
      </c>
      <c r="G1478" s="1">
        <v>86.69</v>
      </c>
      <c r="H1478" s="4" t="str">
        <f t="shared" si="94"/>
        <v>No Discount</v>
      </c>
      <c r="I1478" s="4">
        <f>IFERROR((Table2[[#This Row],[Sales]]-(Table2[[#This Row],[Sales]]*H1478)), Table2[[#This Row],[Sales]])</f>
        <v>86.69</v>
      </c>
      <c r="J1478" s="4">
        <f t="shared" si="95"/>
        <v>86.69</v>
      </c>
      <c r="K1478" s="1" t="s">
        <v>10</v>
      </c>
      <c r="L1478" s="1">
        <v>7.37</v>
      </c>
      <c r="M1478" s="10">
        <f t="shared" si="93"/>
        <v>86.69</v>
      </c>
    </row>
    <row r="1479" spans="1:13" x14ac:dyDescent="0.2">
      <c r="A1479" s="1">
        <v>11874</v>
      </c>
      <c r="B1479" s="2">
        <v>41161</v>
      </c>
      <c r="C1479" s="1" t="s">
        <v>14</v>
      </c>
      <c r="D1479" s="1">
        <v>20</v>
      </c>
      <c r="E1479" s="4" t="str">
        <f t="shared" si="92"/>
        <v>Medium</v>
      </c>
      <c r="F1479" s="4" t="str">
        <f>VLOOKUP(D1479, lookup!$A$3:$B$12, 2, TRUE)</f>
        <v>Small-Medium</v>
      </c>
      <c r="G1479" s="1">
        <v>775.77</v>
      </c>
      <c r="H1479" s="4" t="str">
        <f t="shared" si="94"/>
        <v>No Discount</v>
      </c>
      <c r="I1479" s="4">
        <f>IFERROR((Table2[[#This Row],[Sales]]-(Table2[[#This Row],[Sales]]*H1479)), Table2[[#This Row],[Sales]])</f>
        <v>775.77</v>
      </c>
      <c r="J1479" s="4">
        <f t="shared" si="95"/>
        <v>775.77</v>
      </c>
      <c r="K1479" s="1" t="s">
        <v>10</v>
      </c>
      <c r="L1479" s="1">
        <v>9.83</v>
      </c>
      <c r="M1479" s="10">
        <f t="shared" si="93"/>
        <v>775.77</v>
      </c>
    </row>
    <row r="1480" spans="1:13" x14ac:dyDescent="0.2">
      <c r="A1480" s="1">
        <v>11362</v>
      </c>
      <c r="B1480" s="2">
        <v>41162</v>
      </c>
      <c r="C1480" s="1" t="s">
        <v>7</v>
      </c>
      <c r="D1480" s="1">
        <v>32</v>
      </c>
      <c r="E1480" s="4" t="str">
        <f t="shared" si="92"/>
        <v>Large</v>
      </c>
      <c r="F1480" s="4" t="str">
        <f>VLOOKUP(D1480, lookup!$A$3:$B$12, 2, TRUE)</f>
        <v>Large</v>
      </c>
      <c r="G1480" s="1">
        <v>3245.73</v>
      </c>
      <c r="H1480" s="4">
        <f t="shared" si="94"/>
        <v>0.01</v>
      </c>
      <c r="I1480" s="4">
        <f>IFERROR((Table2[[#This Row],[Sales]]-(Table2[[#This Row],[Sales]]*H1480)), Table2[[#This Row],[Sales]])</f>
        <v>3213.2727</v>
      </c>
      <c r="J1480" s="4">
        <f t="shared" si="95"/>
        <v>3245.73</v>
      </c>
      <c r="K1480" s="1" t="s">
        <v>10</v>
      </c>
      <c r="L1480" s="1">
        <v>13.99</v>
      </c>
      <c r="M1480" s="10">
        <f t="shared" si="93"/>
        <v>3245.73</v>
      </c>
    </row>
    <row r="1481" spans="1:13" x14ac:dyDescent="0.2">
      <c r="A1481" s="1">
        <v>11362</v>
      </c>
      <c r="B1481" s="2">
        <v>41162</v>
      </c>
      <c r="C1481" s="1" t="s">
        <v>7</v>
      </c>
      <c r="D1481" s="1">
        <v>25</v>
      </c>
      <c r="E1481" s="4" t="str">
        <f t="shared" si="92"/>
        <v>Medium</v>
      </c>
      <c r="F1481" s="4" t="str">
        <f>VLOOKUP(D1481, lookup!$A$3:$B$12, 2, TRUE)</f>
        <v>Medium</v>
      </c>
      <c r="G1481" s="1">
        <v>2407.6930000000002</v>
      </c>
      <c r="H1481" s="4" t="str">
        <f t="shared" si="94"/>
        <v>No Discount</v>
      </c>
      <c r="I1481" s="4">
        <f>IFERROR((Table2[[#This Row],[Sales]]-(Table2[[#This Row],[Sales]]*H1481)), Table2[[#This Row],[Sales]])</f>
        <v>2407.6930000000002</v>
      </c>
      <c r="J1481" s="4">
        <f t="shared" si="95"/>
        <v>2407.6930000000002</v>
      </c>
      <c r="K1481" s="1" t="s">
        <v>10</v>
      </c>
      <c r="L1481" s="1">
        <v>8.99</v>
      </c>
      <c r="M1481" s="10">
        <f t="shared" si="93"/>
        <v>2407.6930000000002</v>
      </c>
    </row>
    <row r="1482" spans="1:13" x14ac:dyDescent="0.2">
      <c r="A1482" s="1">
        <v>7552</v>
      </c>
      <c r="B1482" s="2">
        <v>41162</v>
      </c>
      <c r="C1482" s="1" t="s">
        <v>12</v>
      </c>
      <c r="D1482" s="1">
        <v>49</v>
      </c>
      <c r="E1482" s="4" t="str">
        <f t="shared" si="92"/>
        <v>Large</v>
      </c>
      <c r="F1482" s="4" t="str">
        <f>VLOOKUP(D1482, lookup!$A$3:$B$12, 2, TRUE)</f>
        <v>XXX Large</v>
      </c>
      <c r="G1482" s="1">
        <v>587.71</v>
      </c>
      <c r="H1482" s="4">
        <f t="shared" si="94"/>
        <v>0.01</v>
      </c>
      <c r="I1482" s="4">
        <f>IFERROR((Table2[[#This Row],[Sales]]-(Table2[[#This Row],[Sales]]*H1482)), Table2[[#This Row],[Sales]])</f>
        <v>581.8329</v>
      </c>
      <c r="J1482" s="4">
        <f t="shared" si="95"/>
        <v>584.57000000000005</v>
      </c>
      <c r="K1482" s="1" t="s">
        <v>10</v>
      </c>
      <c r="L1482" s="1">
        <v>3.14</v>
      </c>
      <c r="M1482" s="10">
        <f t="shared" si="93"/>
        <v>587.71</v>
      </c>
    </row>
    <row r="1483" spans="1:13" x14ac:dyDescent="0.2">
      <c r="A1483" s="1">
        <v>11362</v>
      </c>
      <c r="B1483" s="2">
        <v>41162</v>
      </c>
      <c r="C1483" s="1" t="s">
        <v>7</v>
      </c>
      <c r="D1483" s="1">
        <v>27</v>
      </c>
      <c r="E1483" s="4" t="str">
        <f t="shared" si="92"/>
        <v>Medium</v>
      </c>
      <c r="F1483" s="4" t="str">
        <f>VLOOKUP(D1483, lookup!$A$3:$B$12, 2, TRUE)</f>
        <v>Medium-Large</v>
      </c>
      <c r="G1483" s="1">
        <v>63.02</v>
      </c>
      <c r="H1483" s="4" t="str">
        <f t="shared" si="94"/>
        <v>No Discount</v>
      </c>
      <c r="I1483" s="4">
        <f>IFERROR((Table2[[#This Row],[Sales]]-(Table2[[#This Row],[Sales]]*H1483)), Table2[[#This Row],[Sales]])</f>
        <v>63.02</v>
      </c>
      <c r="J1483" s="4">
        <f t="shared" si="95"/>
        <v>63.02</v>
      </c>
      <c r="K1483" s="1" t="s">
        <v>10</v>
      </c>
      <c r="L1483" s="1">
        <v>5</v>
      </c>
      <c r="M1483" s="10">
        <f t="shared" si="93"/>
        <v>63.02</v>
      </c>
    </row>
    <row r="1484" spans="1:13" x14ac:dyDescent="0.2">
      <c r="A1484" s="1">
        <v>58278</v>
      </c>
      <c r="B1484" s="2">
        <v>41162</v>
      </c>
      <c r="C1484" s="1" t="s">
        <v>9</v>
      </c>
      <c r="D1484" s="1">
        <v>37</v>
      </c>
      <c r="E1484" s="4" t="str">
        <f t="shared" si="92"/>
        <v>Large</v>
      </c>
      <c r="F1484" s="4" t="str">
        <f>VLOOKUP(D1484, lookup!$A$3:$B$12, 2, TRUE)</f>
        <v>Extra Large</v>
      </c>
      <c r="G1484" s="1">
        <v>3512.9</v>
      </c>
      <c r="H1484" s="4">
        <f t="shared" si="94"/>
        <v>0.01</v>
      </c>
      <c r="I1484" s="4">
        <f>IFERROR((Table2[[#This Row],[Sales]]-(Table2[[#This Row],[Sales]]*H1484)), Table2[[#This Row],[Sales]])</f>
        <v>3477.7710000000002</v>
      </c>
      <c r="J1484" s="4">
        <f t="shared" si="95"/>
        <v>3503.9100000000003</v>
      </c>
      <c r="K1484" s="1" t="s">
        <v>10</v>
      </c>
      <c r="L1484" s="1">
        <v>8.99</v>
      </c>
      <c r="M1484" s="10">
        <f t="shared" si="93"/>
        <v>3512.9</v>
      </c>
    </row>
    <row r="1485" spans="1:13" x14ac:dyDescent="0.2">
      <c r="A1485" s="1">
        <v>58278</v>
      </c>
      <c r="B1485" s="2">
        <v>41162</v>
      </c>
      <c r="C1485" s="1" t="s">
        <v>9</v>
      </c>
      <c r="D1485" s="1">
        <v>4</v>
      </c>
      <c r="E1485" s="4" t="str">
        <f t="shared" si="92"/>
        <v>Small</v>
      </c>
      <c r="F1485" s="4" t="str">
        <f>VLOOKUP(D1485, lookup!$A$3:$B$12, 2, TRUE)</f>
        <v>Mini</v>
      </c>
      <c r="G1485" s="1">
        <v>281.5455</v>
      </c>
      <c r="H1485" s="4" t="str">
        <f t="shared" si="94"/>
        <v>No Discount</v>
      </c>
      <c r="I1485" s="4">
        <f>IFERROR((Table2[[#This Row],[Sales]]-(Table2[[#This Row],[Sales]]*H1485)), Table2[[#This Row],[Sales]])</f>
        <v>281.5455</v>
      </c>
      <c r="J1485" s="4">
        <f t="shared" si="95"/>
        <v>281.5455</v>
      </c>
      <c r="K1485" s="1" t="s">
        <v>10</v>
      </c>
      <c r="L1485" s="1">
        <v>0.99</v>
      </c>
      <c r="M1485" s="10">
        <f t="shared" si="93"/>
        <v>281.5455</v>
      </c>
    </row>
    <row r="1486" spans="1:13" x14ac:dyDescent="0.2">
      <c r="A1486" s="1">
        <v>43332</v>
      </c>
      <c r="B1486" s="2">
        <v>41162</v>
      </c>
      <c r="C1486" s="1" t="s">
        <v>9</v>
      </c>
      <c r="D1486" s="1">
        <v>31</v>
      </c>
      <c r="E1486" s="4" t="str">
        <f t="shared" si="92"/>
        <v>Large</v>
      </c>
      <c r="F1486" s="4" t="str">
        <f>VLOOKUP(D1486, lookup!$A$3:$B$12, 2, TRUE)</f>
        <v>Large</v>
      </c>
      <c r="G1486" s="1">
        <v>1750</v>
      </c>
      <c r="H1486" s="4">
        <f t="shared" si="94"/>
        <v>0.01</v>
      </c>
      <c r="I1486" s="4">
        <f>IFERROR((Table2[[#This Row],[Sales]]-(Table2[[#This Row],[Sales]]*H1486)), Table2[[#This Row],[Sales]])</f>
        <v>1732.5</v>
      </c>
      <c r="J1486" s="4">
        <f t="shared" si="95"/>
        <v>1750</v>
      </c>
      <c r="K1486" s="1" t="s">
        <v>8</v>
      </c>
      <c r="L1486" s="1">
        <v>14.3</v>
      </c>
      <c r="M1486" s="10">
        <f t="shared" si="93"/>
        <v>1750</v>
      </c>
    </row>
    <row r="1487" spans="1:13" x14ac:dyDescent="0.2">
      <c r="A1487" s="1">
        <v>11362</v>
      </c>
      <c r="B1487" s="2">
        <v>41162</v>
      </c>
      <c r="C1487" s="1" t="s">
        <v>7</v>
      </c>
      <c r="D1487" s="1">
        <v>9</v>
      </c>
      <c r="E1487" s="4" t="str">
        <f t="shared" si="92"/>
        <v>Small</v>
      </c>
      <c r="F1487" s="4" t="str">
        <f>VLOOKUP(D1487, lookup!$A$3:$B$12, 2, TRUE)</f>
        <v>Extra Small</v>
      </c>
      <c r="G1487" s="1">
        <v>6420.87</v>
      </c>
      <c r="H1487" s="4" t="str">
        <f t="shared" si="94"/>
        <v>No Discount</v>
      </c>
      <c r="I1487" s="4">
        <f>IFERROR((Table2[[#This Row],[Sales]]-(Table2[[#This Row],[Sales]]*H1487)), Table2[[#This Row],[Sales]])</f>
        <v>6420.87</v>
      </c>
      <c r="J1487" s="4">
        <f t="shared" si="95"/>
        <v>6420.87</v>
      </c>
      <c r="K1487" s="1" t="s">
        <v>10</v>
      </c>
      <c r="L1487" s="1">
        <v>24.49</v>
      </c>
      <c r="M1487" s="10">
        <f t="shared" si="93"/>
        <v>6420.87</v>
      </c>
    </row>
    <row r="1488" spans="1:13" x14ac:dyDescent="0.2">
      <c r="A1488" s="1">
        <v>7552</v>
      </c>
      <c r="B1488" s="2">
        <v>41162</v>
      </c>
      <c r="C1488" s="1" t="s">
        <v>12</v>
      </c>
      <c r="D1488" s="1">
        <v>47</v>
      </c>
      <c r="E1488" s="4" t="str">
        <f t="shared" si="92"/>
        <v>Large</v>
      </c>
      <c r="F1488" s="4" t="str">
        <f>VLOOKUP(D1488, lookup!$A$3:$B$12, 2, TRUE)</f>
        <v>XXX Large</v>
      </c>
      <c r="G1488" s="1">
        <v>1406.49</v>
      </c>
      <c r="H1488" s="4">
        <f t="shared" si="94"/>
        <v>0.01</v>
      </c>
      <c r="I1488" s="4">
        <f>IFERROR((Table2[[#This Row],[Sales]]-(Table2[[#This Row],[Sales]]*H1488)), Table2[[#This Row],[Sales]])</f>
        <v>1392.4250999999999</v>
      </c>
      <c r="J1488" s="4">
        <f t="shared" si="95"/>
        <v>1400.32</v>
      </c>
      <c r="K1488" s="1" t="s">
        <v>10</v>
      </c>
      <c r="L1488" s="1">
        <v>6.17</v>
      </c>
      <c r="M1488" s="10">
        <f t="shared" si="93"/>
        <v>1406.49</v>
      </c>
    </row>
    <row r="1489" spans="1:13" x14ac:dyDescent="0.2">
      <c r="A1489" s="1">
        <v>19653</v>
      </c>
      <c r="B1489" s="2">
        <v>41163</v>
      </c>
      <c r="C1489" s="1" t="s">
        <v>11</v>
      </c>
      <c r="D1489" s="1">
        <v>34</v>
      </c>
      <c r="E1489" s="4" t="str">
        <f t="shared" si="92"/>
        <v>Large</v>
      </c>
      <c r="F1489" s="4" t="str">
        <f>VLOOKUP(D1489, lookup!$A$3:$B$12, 2, TRUE)</f>
        <v>Large</v>
      </c>
      <c r="G1489" s="1">
        <v>125.46</v>
      </c>
      <c r="H1489" s="4">
        <f t="shared" si="94"/>
        <v>0.01</v>
      </c>
      <c r="I1489" s="4">
        <f>IFERROR((Table2[[#This Row],[Sales]]-(Table2[[#This Row],[Sales]]*H1489)), Table2[[#This Row],[Sales]])</f>
        <v>124.2054</v>
      </c>
      <c r="J1489" s="4">
        <f t="shared" si="95"/>
        <v>125.46</v>
      </c>
      <c r="K1489" s="1" t="s">
        <v>10</v>
      </c>
      <c r="L1489" s="1">
        <v>5.47</v>
      </c>
      <c r="M1489" s="10">
        <f t="shared" si="93"/>
        <v>125.46</v>
      </c>
    </row>
    <row r="1490" spans="1:13" x14ac:dyDescent="0.2">
      <c r="A1490" s="1">
        <v>41766</v>
      </c>
      <c r="B1490" s="2">
        <v>41163</v>
      </c>
      <c r="C1490" s="1" t="s">
        <v>12</v>
      </c>
      <c r="D1490" s="1">
        <v>7</v>
      </c>
      <c r="E1490" s="4" t="str">
        <f t="shared" si="92"/>
        <v>Small</v>
      </c>
      <c r="F1490" s="4" t="str">
        <f>VLOOKUP(D1490, lookup!$A$3:$B$12, 2, TRUE)</f>
        <v>Extra Small</v>
      </c>
      <c r="G1490" s="1">
        <v>273.42</v>
      </c>
      <c r="H1490" s="4" t="str">
        <f t="shared" si="94"/>
        <v>No Discount</v>
      </c>
      <c r="I1490" s="4">
        <f>IFERROR((Table2[[#This Row],[Sales]]-(Table2[[#This Row],[Sales]]*H1490)), Table2[[#This Row],[Sales]])</f>
        <v>273.42</v>
      </c>
      <c r="J1490" s="4">
        <f t="shared" si="95"/>
        <v>273.42</v>
      </c>
      <c r="K1490" s="1" t="s">
        <v>10</v>
      </c>
      <c r="L1490" s="1">
        <v>14.72</v>
      </c>
      <c r="M1490" s="10">
        <f t="shared" si="93"/>
        <v>273.42</v>
      </c>
    </row>
    <row r="1491" spans="1:13" x14ac:dyDescent="0.2">
      <c r="A1491" s="1">
        <v>41766</v>
      </c>
      <c r="B1491" s="2">
        <v>41163</v>
      </c>
      <c r="C1491" s="1" t="s">
        <v>12</v>
      </c>
      <c r="D1491" s="1">
        <v>10</v>
      </c>
      <c r="E1491" s="4" t="str">
        <f t="shared" si="92"/>
        <v>Small</v>
      </c>
      <c r="F1491" s="4" t="str">
        <f>VLOOKUP(D1491, lookup!$A$3:$B$12, 2, TRUE)</f>
        <v>Extra Small</v>
      </c>
      <c r="G1491" s="1">
        <v>5158.09</v>
      </c>
      <c r="H1491" s="4" t="str">
        <f t="shared" si="94"/>
        <v>No Discount</v>
      </c>
      <c r="I1491" s="4">
        <f>IFERROR((Table2[[#This Row],[Sales]]-(Table2[[#This Row],[Sales]]*H1491)), Table2[[#This Row],[Sales]])</f>
        <v>5158.09</v>
      </c>
      <c r="J1491" s="4">
        <f t="shared" si="95"/>
        <v>5158.09</v>
      </c>
      <c r="K1491" s="1" t="s">
        <v>13</v>
      </c>
      <c r="L1491" s="1">
        <v>28.14</v>
      </c>
      <c r="M1491" s="10">
        <f t="shared" si="93"/>
        <v>5158.09</v>
      </c>
    </row>
    <row r="1492" spans="1:13" x14ac:dyDescent="0.2">
      <c r="A1492" s="1">
        <v>4578</v>
      </c>
      <c r="B1492" s="2">
        <v>41164</v>
      </c>
      <c r="C1492" s="1" t="s">
        <v>7</v>
      </c>
      <c r="D1492" s="1">
        <v>45</v>
      </c>
      <c r="E1492" s="4" t="str">
        <f t="shared" si="92"/>
        <v>Large</v>
      </c>
      <c r="F1492" s="4" t="str">
        <f>VLOOKUP(D1492, lookup!$A$3:$B$12, 2, TRUE)</f>
        <v>XX Large</v>
      </c>
      <c r="G1492" s="1">
        <v>282.70999999999998</v>
      </c>
      <c r="H1492" s="4">
        <f t="shared" si="94"/>
        <v>0.01</v>
      </c>
      <c r="I1492" s="4">
        <f>IFERROR((Table2[[#This Row],[Sales]]-(Table2[[#This Row],[Sales]]*H1492)), Table2[[#This Row],[Sales]])</f>
        <v>279.88290000000001</v>
      </c>
      <c r="J1492" s="4">
        <f t="shared" si="95"/>
        <v>275.96999999999997</v>
      </c>
      <c r="K1492" s="1" t="s">
        <v>10</v>
      </c>
      <c r="L1492" s="1">
        <v>6.74</v>
      </c>
      <c r="M1492" s="10">
        <f t="shared" si="93"/>
        <v>282.70999999999998</v>
      </c>
    </row>
    <row r="1493" spans="1:13" x14ac:dyDescent="0.2">
      <c r="A1493" s="1">
        <v>42564</v>
      </c>
      <c r="B1493" s="2">
        <v>41164</v>
      </c>
      <c r="C1493" s="1" t="s">
        <v>7</v>
      </c>
      <c r="D1493" s="1">
        <v>35</v>
      </c>
      <c r="E1493" s="4" t="str">
        <f t="shared" si="92"/>
        <v>Large</v>
      </c>
      <c r="F1493" s="4" t="str">
        <f>VLOOKUP(D1493, lookup!$A$3:$B$12, 2, TRUE)</f>
        <v>Large</v>
      </c>
      <c r="G1493" s="1">
        <v>7468.86</v>
      </c>
      <c r="H1493" s="4">
        <f t="shared" si="94"/>
        <v>0.01</v>
      </c>
      <c r="I1493" s="4">
        <f>IFERROR((Table2[[#This Row],[Sales]]-(Table2[[#This Row],[Sales]]*H1493)), Table2[[#This Row],[Sales]])</f>
        <v>7394.1713999999993</v>
      </c>
      <c r="J1493" s="4">
        <f t="shared" si="95"/>
        <v>7468.86</v>
      </c>
      <c r="K1493" s="1" t="s">
        <v>13</v>
      </c>
      <c r="L1493" s="1">
        <v>23.76</v>
      </c>
      <c r="M1493" s="10">
        <f t="shared" si="93"/>
        <v>7468.86</v>
      </c>
    </row>
    <row r="1494" spans="1:13" x14ac:dyDescent="0.2">
      <c r="A1494" s="1">
        <v>46212</v>
      </c>
      <c r="B1494" s="2">
        <v>41164</v>
      </c>
      <c r="C1494" s="1" t="s">
        <v>11</v>
      </c>
      <c r="D1494" s="1">
        <v>43</v>
      </c>
      <c r="E1494" s="4" t="str">
        <f t="shared" si="92"/>
        <v>Large</v>
      </c>
      <c r="F1494" s="4" t="str">
        <f>VLOOKUP(D1494, lookup!$A$3:$B$12, 2, TRUE)</f>
        <v>XX Large</v>
      </c>
      <c r="G1494" s="1">
        <v>322.47000000000003</v>
      </c>
      <c r="H1494" s="4">
        <f t="shared" si="94"/>
        <v>0.01</v>
      </c>
      <c r="I1494" s="4">
        <f>IFERROR((Table2[[#This Row],[Sales]]-(Table2[[#This Row],[Sales]]*H1494)), Table2[[#This Row],[Sales]])</f>
        <v>319.24530000000004</v>
      </c>
      <c r="J1494" s="4">
        <f t="shared" si="95"/>
        <v>319.97000000000003</v>
      </c>
      <c r="K1494" s="1" t="s">
        <v>8</v>
      </c>
      <c r="L1494" s="1">
        <v>2.5</v>
      </c>
      <c r="M1494" s="10">
        <f t="shared" si="93"/>
        <v>322.47000000000003</v>
      </c>
    </row>
    <row r="1495" spans="1:13" x14ac:dyDescent="0.2">
      <c r="A1495" s="1">
        <v>49862</v>
      </c>
      <c r="B1495" s="2">
        <v>41164</v>
      </c>
      <c r="C1495" s="1" t="s">
        <v>11</v>
      </c>
      <c r="D1495" s="1">
        <v>24</v>
      </c>
      <c r="E1495" s="4" t="str">
        <f t="shared" si="92"/>
        <v>Medium</v>
      </c>
      <c r="F1495" s="4" t="str">
        <f>VLOOKUP(D1495, lookup!$A$3:$B$12, 2, TRUE)</f>
        <v>Medium</v>
      </c>
      <c r="G1495" s="1">
        <v>75.73</v>
      </c>
      <c r="H1495" s="4" t="str">
        <f t="shared" si="94"/>
        <v>No Discount</v>
      </c>
      <c r="I1495" s="4">
        <f>IFERROR((Table2[[#This Row],[Sales]]-(Table2[[#This Row],[Sales]]*H1495)), Table2[[#This Row],[Sales]])</f>
        <v>75.73</v>
      </c>
      <c r="J1495" s="4">
        <f t="shared" si="95"/>
        <v>75.73</v>
      </c>
      <c r="K1495" s="1" t="s">
        <v>10</v>
      </c>
      <c r="L1495" s="1">
        <v>0.5</v>
      </c>
      <c r="M1495" s="10">
        <f t="shared" si="93"/>
        <v>75.73</v>
      </c>
    </row>
    <row r="1496" spans="1:13" x14ac:dyDescent="0.2">
      <c r="A1496" s="1">
        <v>27302</v>
      </c>
      <c r="B1496" s="2">
        <v>41164</v>
      </c>
      <c r="C1496" s="1" t="s">
        <v>7</v>
      </c>
      <c r="D1496" s="1">
        <v>3</v>
      </c>
      <c r="E1496" s="4" t="str">
        <f t="shared" si="92"/>
        <v>Small</v>
      </c>
      <c r="F1496" s="4" t="str">
        <f>VLOOKUP(D1496, lookup!$A$3:$B$12, 2, TRUE)</f>
        <v>Mini</v>
      </c>
      <c r="G1496" s="1">
        <v>143.5</v>
      </c>
      <c r="H1496" s="4" t="str">
        <f t="shared" si="94"/>
        <v>No Discount</v>
      </c>
      <c r="I1496" s="4">
        <f>IFERROR((Table2[[#This Row],[Sales]]-(Table2[[#This Row],[Sales]]*H1496)), Table2[[#This Row],[Sales]])</f>
        <v>143.5</v>
      </c>
      <c r="J1496" s="4">
        <f t="shared" si="95"/>
        <v>143.5</v>
      </c>
      <c r="K1496" s="1" t="s">
        <v>10</v>
      </c>
      <c r="L1496" s="1">
        <v>5.81</v>
      </c>
      <c r="M1496" s="10">
        <f t="shared" si="93"/>
        <v>143.5</v>
      </c>
    </row>
    <row r="1497" spans="1:13" x14ac:dyDescent="0.2">
      <c r="A1497" s="1">
        <v>4578</v>
      </c>
      <c r="B1497" s="2">
        <v>41164</v>
      </c>
      <c r="C1497" s="1" t="s">
        <v>7</v>
      </c>
      <c r="D1497" s="1">
        <v>48</v>
      </c>
      <c r="E1497" s="4" t="str">
        <f t="shared" si="92"/>
        <v>Large</v>
      </c>
      <c r="F1497" s="4" t="str">
        <f>VLOOKUP(D1497, lookup!$A$3:$B$12, 2, TRUE)</f>
        <v>XXX Large</v>
      </c>
      <c r="G1497" s="1">
        <v>724.13</v>
      </c>
      <c r="H1497" s="4">
        <f t="shared" si="94"/>
        <v>0.01</v>
      </c>
      <c r="I1497" s="4">
        <f>IFERROR((Table2[[#This Row],[Sales]]-(Table2[[#This Row],[Sales]]*H1497)), Table2[[#This Row],[Sales]])</f>
        <v>716.88869999999997</v>
      </c>
      <c r="J1497" s="4">
        <f t="shared" si="95"/>
        <v>710.81</v>
      </c>
      <c r="K1497" s="1" t="s">
        <v>10</v>
      </c>
      <c r="L1497" s="1">
        <v>13.32</v>
      </c>
      <c r="M1497" s="10">
        <f t="shared" si="93"/>
        <v>724.13</v>
      </c>
    </row>
    <row r="1498" spans="1:13" x14ac:dyDescent="0.2">
      <c r="A1498" s="1">
        <v>47622</v>
      </c>
      <c r="B1498" s="2">
        <v>41164</v>
      </c>
      <c r="C1498" s="1" t="s">
        <v>11</v>
      </c>
      <c r="D1498" s="1">
        <v>41</v>
      </c>
      <c r="E1498" s="4" t="str">
        <f t="shared" si="92"/>
        <v>Large</v>
      </c>
      <c r="F1498" s="4" t="str">
        <f>VLOOKUP(D1498, lookup!$A$3:$B$12, 2, TRUE)</f>
        <v>XX Large</v>
      </c>
      <c r="G1498" s="1">
        <v>8188.19</v>
      </c>
      <c r="H1498" s="4">
        <f t="shared" si="94"/>
        <v>0.01</v>
      </c>
      <c r="I1498" s="4">
        <f>IFERROR((Table2[[#This Row],[Sales]]-(Table2[[#This Row],[Sales]]*H1498)), Table2[[#This Row],[Sales]])</f>
        <v>8106.3080999999993</v>
      </c>
      <c r="J1498" s="4">
        <f t="shared" si="95"/>
        <v>8174.2</v>
      </c>
      <c r="K1498" s="1" t="s">
        <v>10</v>
      </c>
      <c r="L1498" s="1">
        <v>13.99</v>
      </c>
      <c r="M1498" s="10">
        <f t="shared" si="93"/>
        <v>8188.19</v>
      </c>
    </row>
    <row r="1499" spans="1:13" x14ac:dyDescent="0.2">
      <c r="A1499" s="1">
        <v>46212</v>
      </c>
      <c r="B1499" s="2">
        <v>41164</v>
      </c>
      <c r="C1499" s="1" t="s">
        <v>11</v>
      </c>
      <c r="D1499" s="1">
        <v>7</v>
      </c>
      <c r="E1499" s="4" t="str">
        <f t="shared" si="92"/>
        <v>Small</v>
      </c>
      <c r="F1499" s="4" t="str">
        <f>VLOOKUP(D1499, lookup!$A$3:$B$12, 2, TRUE)</f>
        <v>Extra Small</v>
      </c>
      <c r="G1499" s="1">
        <v>3877.88</v>
      </c>
      <c r="H1499" s="4" t="str">
        <f t="shared" si="94"/>
        <v>No Discount</v>
      </c>
      <c r="I1499" s="4">
        <f>IFERROR((Table2[[#This Row],[Sales]]-(Table2[[#This Row],[Sales]]*H1499)), Table2[[#This Row],[Sales]])</f>
        <v>3877.88</v>
      </c>
      <c r="J1499" s="4">
        <f t="shared" si="95"/>
        <v>3877.88</v>
      </c>
      <c r="K1499" s="1" t="s">
        <v>13</v>
      </c>
      <c r="L1499" s="1">
        <v>45.7</v>
      </c>
      <c r="M1499" s="10">
        <f t="shared" si="93"/>
        <v>3877.88</v>
      </c>
    </row>
    <row r="1500" spans="1:13" x14ac:dyDescent="0.2">
      <c r="A1500" s="1">
        <v>27302</v>
      </c>
      <c r="B1500" s="2">
        <v>41164</v>
      </c>
      <c r="C1500" s="1" t="s">
        <v>7</v>
      </c>
      <c r="D1500" s="1">
        <v>16</v>
      </c>
      <c r="E1500" s="4" t="str">
        <f t="shared" si="92"/>
        <v>Medium</v>
      </c>
      <c r="F1500" s="4" t="str">
        <f>VLOOKUP(D1500, lookup!$A$3:$B$12, 2, TRUE)</f>
        <v>Small-Medium</v>
      </c>
      <c r="G1500" s="1">
        <v>237.54</v>
      </c>
      <c r="H1500" s="4" t="str">
        <f t="shared" si="94"/>
        <v>No Discount</v>
      </c>
      <c r="I1500" s="4">
        <f>IFERROR((Table2[[#This Row],[Sales]]-(Table2[[#This Row],[Sales]]*H1500)), Table2[[#This Row],[Sales]])</f>
        <v>237.54</v>
      </c>
      <c r="J1500" s="4">
        <f t="shared" si="95"/>
        <v>237.54</v>
      </c>
      <c r="K1500" s="1" t="s">
        <v>10</v>
      </c>
      <c r="L1500" s="1">
        <v>8.7799999999999994</v>
      </c>
      <c r="M1500" s="10">
        <f t="shared" si="93"/>
        <v>237.54</v>
      </c>
    </row>
    <row r="1501" spans="1:13" x14ac:dyDescent="0.2">
      <c r="A1501" s="1">
        <v>4578</v>
      </c>
      <c r="B1501" s="2">
        <v>41164</v>
      </c>
      <c r="C1501" s="1" t="s">
        <v>7</v>
      </c>
      <c r="D1501" s="1">
        <v>15</v>
      </c>
      <c r="E1501" s="4" t="str">
        <f t="shared" si="92"/>
        <v>Small</v>
      </c>
      <c r="F1501" s="4" t="str">
        <f>VLOOKUP(D1501, lookup!$A$3:$B$12, 2, TRUE)</f>
        <v>Small</v>
      </c>
      <c r="G1501" s="1">
        <v>294.66000000000003</v>
      </c>
      <c r="H1501" s="4" t="str">
        <f t="shared" si="94"/>
        <v>No Discount</v>
      </c>
      <c r="I1501" s="4">
        <f>IFERROR((Table2[[#This Row],[Sales]]-(Table2[[#This Row],[Sales]]*H1501)), Table2[[#This Row],[Sales]])</f>
        <v>294.66000000000003</v>
      </c>
      <c r="J1501" s="4">
        <f t="shared" si="95"/>
        <v>294.66000000000003</v>
      </c>
      <c r="K1501" s="1" t="s">
        <v>10</v>
      </c>
      <c r="L1501" s="1">
        <v>6.67</v>
      </c>
      <c r="M1501" s="10">
        <f t="shared" si="93"/>
        <v>294.66000000000003</v>
      </c>
    </row>
    <row r="1502" spans="1:13" x14ac:dyDescent="0.2">
      <c r="A1502" s="1">
        <v>36130</v>
      </c>
      <c r="B1502" s="2">
        <v>41165</v>
      </c>
      <c r="C1502" s="1" t="s">
        <v>12</v>
      </c>
      <c r="D1502" s="1">
        <v>23</v>
      </c>
      <c r="E1502" s="4" t="str">
        <f t="shared" si="92"/>
        <v>Medium</v>
      </c>
      <c r="F1502" s="4" t="str">
        <f>VLOOKUP(D1502, lookup!$A$3:$B$12, 2, TRUE)</f>
        <v>Medium</v>
      </c>
      <c r="G1502" s="1">
        <v>394.8</v>
      </c>
      <c r="H1502" s="4" t="str">
        <f t="shared" si="94"/>
        <v>No Discount</v>
      </c>
      <c r="I1502" s="4">
        <f>IFERROR((Table2[[#This Row],[Sales]]-(Table2[[#This Row],[Sales]]*H1502)), Table2[[#This Row],[Sales]])</f>
        <v>394.8</v>
      </c>
      <c r="J1502" s="4">
        <f t="shared" si="95"/>
        <v>394.8</v>
      </c>
      <c r="K1502" s="1" t="s">
        <v>10</v>
      </c>
      <c r="L1502" s="1">
        <v>4</v>
      </c>
      <c r="M1502" s="10">
        <f t="shared" si="93"/>
        <v>394.8</v>
      </c>
    </row>
    <row r="1503" spans="1:13" x14ac:dyDescent="0.2">
      <c r="A1503" s="1">
        <v>4996</v>
      </c>
      <c r="B1503" s="2">
        <v>41165</v>
      </c>
      <c r="C1503" s="1" t="s">
        <v>14</v>
      </c>
      <c r="D1503" s="1">
        <v>30</v>
      </c>
      <c r="E1503" s="4" t="str">
        <f t="shared" si="92"/>
        <v>Large</v>
      </c>
      <c r="F1503" s="4" t="str">
        <f>VLOOKUP(D1503, lookup!$A$3:$B$12, 2, TRUE)</f>
        <v>Medium-Large</v>
      </c>
      <c r="G1503" s="1">
        <v>4305.79</v>
      </c>
      <c r="H1503" s="4" t="str">
        <f t="shared" si="94"/>
        <v>No Discount</v>
      </c>
      <c r="I1503" s="4">
        <f>IFERROR((Table2[[#This Row],[Sales]]-(Table2[[#This Row],[Sales]]*H1503)), Table2[[#This Row],[Sales]])</f>
        <v>4305.79</v>
      </c>
      <c r="J1503" s="4">
        <f t="shared" si="95"/>
        <v>4305.79</v>
      </c>
      <c r="K1503" s="1" t="s">
        <v>10</v>
      </c>
      <c r="L1503" s="1">
        <v>19.989999999999998</v>
      </c>
      <c r="M1503" s="10">
        <f t="shared" si="93"/>
        <v>4305.79</v>
      </c>
    </row>
    <row r="1504" spans="1:13" x14ac:dyDescent="0.2">
      <c r="A1504" s="1">
        <v>46053</v>
      </c>
      <c r="B1504" s="2">
        <v>41165</v>
      </c>
      <c r="C1504" s="1" t="s">
        <v>9</v>
      </c>
      <c r="D1504" s="1">
        <v>25</v>
      </c>
      <c r="E1504" s="4" t="str">
        <f t="shared" si="92"/>
        <v>Medium</v>
      </c>
      <c r="F1504" s="4" t="str">
        <f>VLOOKUP(D1504, lookup!$A$3:$B$12, 2, TRUE)</f>
        <v>Medium</v>
      </c>
      <c r="G1504" s="1">
        <v>1458.83</v>
      </c>
      <c r="H1504" s="4" t="str">
        <f t="shared" si="94"/>
        <v>No Discount</v>
      </c>
      <c r="I1504" s="4">
        <f>IFERROR((Table2[[#This Row],[Sales]]-(Table2[[#This Row],[Sales]]*H1504)), Table2[[#This Row],[Sales]])</f>
        <v>1458.83</v>
      </c>
      <c r="J1504" s="4">
        <f t="shared" si="95"/>
        <v>1458.83</v>
      </c>
      <c r="K1504" s="1" t="s">
        <v>10</v>
      </c>
      <c r="L1504" s="1">
        <v>3.5</v>
      </c>
      <c r="M1504" s="10">
        <f t="shared" si="93"/>
        <v>1458.83</v>
      </c>
    </row>
    <row r="1505" spans="1:13" x14ac:dyDescent="0.2">
      <c r="A1505" s="1">
        <v>32000</v>
      </c>
      <c r="B1505" s="2">
        <v>41165</v>
      </c>
      <c r="C1505" s="1" t="s">
        <v>7</v>
      </c>
      <c r="D1505" s="1">
        <v>26</v>
      </c>
      <c r="E1505" s="4" t="str">
        <f t="shared" si="92"/>
        <v>Medium</v>
      </c>
      <c r="F1505" s="4" t="str">
        <f>VLOOKUP(D1505, lookup!$A$3:$B$12, 2, TRUE)</f>
        <v>Medium-Large</v>
      </c>
      <c r="G1505" s="1">
        <v>15168.82</v>
      </c>
      <c r="H1505" s="4" t="str">
        <f t="shared" si="94"/>
        <v>No Discount</v>
      </c>
      <c r="I1505" s="4">
        <f>IFERROR((Table2[[#This Row],[Sales]]-(Table2[[#This Row],[Sales]]*H1505)), Table2[[#This Row],[Sales]])</f>
        <v>15168.82</v>
      </c>
      <c r="J1505" s="4">
        <f t="shared" si="95"/>
        <v>15168.82</v>
      </c>
      <c r="K1505" s="1" t="s">
        <v>13</v>
      </c>
      <c r="L1505" s="1">
        <v>147.12</v>
      </c>
      <c r="M1505" s="10">
        <f t="shared" si="93"/>
        <v>15168.82</v>
      </c>
    </row>
    <row r="1506" spans="1:13" x14ac:dyDescent="0.2">
      <c r="A1506" s="1">
        <v>2146</v>
      </c>
      <c r="B1506" s="2">
        <v>41165</v>
      </c>
      <c r="C1506" s="1" t="s">
        <v>11</v>
      </c>
      <c r="D1506" s="1">
        <v>41</v>
      </c>
      <c r="E1506" s="4" t="str">
        <f t="shared" si="92"/>
        <v>Large</v>
      </c>
      <c r="F1506" s="4" t="str">
        <f>VLOOKUP(D1506, lookup!$A$3:$B$12, 2, TRUE)</f>
        <v>XX Large</v>
      </c>
      <c r="G1506" s="1">
        <v>6111.1684999999998</v>
      </c>
      <c r="H1506" s="4">
        <f t="shared" si="94"/>
        <v>0.01</v>
      </c>
      <c r="I1506" s="4">
        <f>IFERROR((Table2[[#This Row],[Sales]]-(Table2[[#This Row],[Sales]]*H1506)), Table2[[#This Row],[Sales]])</f>
        <v>6050.0568149999999</v>
      </c>
      <c r="J1506" s="4">
        <f t="shared" si="95"/>
        <v>6106.1785</v>
      </c>
      <c r="K1506" s="1" t="s">
        <v>10</v>
      </c>
      <c r="L1506" s="1">
        <v>4.99</v>
      </c>
      <c r="M1506" s="10">
        <f t="shared" si="93"/>
        <v>6111.1684999999998</v>
      </c>
    </row>
    <row r="1507" spans="1:13" x14ac:dyDescent="0.2">
      <c r="A1507" s="1">
        <v>2146</v>
      </c>
      <c r="B1507" s="2">
        <v>41165</v>
      </c>
      <c r="C1507" s="1" t="s">
        <v>11</v>
      </c>
      <c r="D1507" s="1">
        <v>44</v>
      </c>
      <c r="E1507" s="4" t="str">
        <f t="shared" si="92"/>
        <v>Large</v>
      </c>
      <c r="F1507" s="4" t="str">
        <f>VLOOKUP(D1507, lookup!$A$3:$B$12, 2, TRUE)</f>
        <v>XX Large</v>
      </c>
      <c r="G1507" s="1">
        <v>113.71</v>
      </c>
      <c r="H1507" s="4">
        <f t="shared" si="94"/>
        <v>0.01</v>
      </c>
      <c r="I1507" s="4">
        <f>IFERROR((Table2[[#This Row],[Sales]]-(Table2[[#This Row],[Sales]]*H1507)), Table2[[#This Row],[Sales]])</f>
        <v>112.57289999999999</v>
      </c>
      <c r="J1507" s="4">
        <f t="shared" si="95"/>
        <v>113.21</v>
      </c>
      <c r="K1507" s="1" t="s">
        <v>10</v>
      </c>
      <c r="L1507" s="1">
        <v>0.5</v>
      </c>
      <c r="M1507" s="10">
        <f t="shared" si="93"/>
        <v>113.71</v>
      </c>
    </row>
    <row r="1508" spans="1:13" x14ac:dyDescent="0.2">
      <c r="A1508" s="1">
        <v>32000</v>
      </c>
      <c r="B1508" s="2">
        <v>41165</v>
      </c>
      <c r="C1508" s="1" t="s">
        <v>7</v>
      </c>
      <c r="D1508" s="1">
        <v>49</v>
      </c>
      <c r="E1508" s="4" t="str">
        <f t="shared" si="92"/>
        <v>Large</v>
      </c>
      <c r="F1508" s="4" t="str">
        <f>VLOOKUP(D1508, lookup!$A$3:$B$12, 2, TRUE)</f>
        <v>XXX Large</v>
      </c>
      <c r="G1508" s="1">
        <v>162.16</v>
      </c>
      <c r="H1508" s="4">
        <f t="shared" si="94"/>
        <v>0.01</v>
      </c>
      <c r="I1508" s="4">
        <f>IFERROR((Table2[[#This Row],[Sales]]-(Table2[[#This Row],[Sales]]*H1508)), Table2[[#This Row],[Sales]])</f>
        <v>160.5384</v>
      </c>
      <c r="J1508" s="4">
        <f t="shared" si="95"/>
        <v>160.81</v>
      </c>
      <c r="K1508" s="1" t="s">
        <v>10</v>
      </c>
      <c r="L1508" s="1">
        <v>1.35</v>
      </c>
      <c r="M1508" s="10">
        <f t="shared" si="93"/>
        <v>162.16</v>
      </c>
    </row>
    <row r="1509" spans="1:13" x14ac:dyDescent="0.2">
      <c r="A1509" s="1">
        <v>46053</v>
      </c>
      <c r="B1509" s="2">
        <v>41165</v>
      </c>
      <c r="C1509" s="1" t="s">
        <v>9</v>
      </c>
      <c r="D1509" s="1">
        <v>31</v>
      </c>
      <c r="E1509" s="4" t="str">
        <f t="shared" si="92"/>
        <v>Large</v>
      </c>
      <c r="F1509" s="4" t="str">
        <f>VLOOKUP(D1509, lookup!$A$3:$B$12, 2, TRUE)</f>
        <v>Large</v>
      </c>
      <c r="G1509" s="1">
        <v>2447.1075000000001</v>
      </c>
      <c r="H1509" s="4">
        <f t="shared" si="94"/>
        <v>0.01</v>
      </c>
      <c r="I1509" s="4">
        <f>IFERROR((Table2[[#This Row],[Sales]]-(Table2[[#This Row],[Sales]]*H1509)), Table2[[#This Row],[Sales]])</f>
        <v>2422.6364250000001</v>
      </c>
      <c r="J1509" s="4">
        <f t="shared" si="95"/>
        <v>2447.1075000000001</v>
      </c>
      <c r="K1509" s="1" t="s">
        <v>10</v>
      </c>
      <c r="L1509" s="1">
        <v>0.99</v>
      </c>
      <c r="M1509" s="10">
        <f t="shared" si="93"/>
        <v>2447.1075000000001</v>
      </c>
    </row>
    <row r="1510" spans="1:13" x14ac:dyDescent="0.2">
      <c r="A1510" s="1">
        <v>36901</v>
      </c>
      <c r="B1510" s="2">
        <v>41165</v>
      </c>
      <c r="C1510" s="1" t="s">
        <v>12</v>
      </c>
      <c r="D1510" s="1">
        <v>30</v>
      </c>
      <c r="E1510" s="4" t="str">
        <f t="shared" si="92"/>
        <v>Large</v>
      </c>
      <c r="F1510" s="4" t="str">
        <f>VLOOKUP(D1510, lookup!$A$3:$B$12, 2, TRUE)</f>
        <v>Medium-Large</v>
      </c>
      <c r="G1510" s="1">
        <v>201.09</v>
      </c>
      <c r="H1510" s="4" t="str">
        <f t="shared" si="94"/>
        <v>No Discount</v>
      </c>
      <c r="I1510" s="4">
        <f>IFERROR((Table2[[#This Row],[Sales]]-(Table2[[#This Row],[Sales]]*H1510)), Table2[[#This Row],[Sales]])</f>
        <v>201.09</v>
      </c>
      <c r="J1510" s="4">
        <f t="shared" si="95"/>
        <v>201.09</v>
      </c>
      <c r="K1510" s="1" t="s">
        <v>10</v>
      </c>
      <c r="L1510" s="1">
        <v>5.66</v>
      </c>
      <c r="M1510" s="10">
        <f t="shared" si="93"/>
        <v>201.09</v>
      </c>
    </row>
    <row r="1511" spans="1:13" x14ac:dyDescent="0.2">
      <c r="A1511" s="1">
        <v>26021</v>
      </c>
      <c r="B1511" s="2">
        <v>41166</v>
      </c>
      <c r="C1511" s="1" t="s">
        <v>12</v>
      </c>
      <c r="D1511" s="1">
        <v>17</v>
      </c>
      <c r="E1511" s="4" t="str">
        <f t="shared" si="92"/>
        <v>Medium</v>
      </c>
      <c r="F1511" s="4" t="str">
        <f>VLOOKUP(D1511, lookup!$A$3:$B$12, 2, TRUE)</f>
        <v>Small-Medium</v>
      </c>
      <c r="G1511" s="1">
        <v>328.62700000000001</v>
      </c>
      <c r="H1511" s="4" t="str">
        <f t="shared" si="94"/>
        <v>No Discount</v>
      </c>
      <c r="I1511" s="4">
        <f>IFERROR((Table2[[#This Row],[Sales]]-(Table2[[#This Row],[Sales]]*H1511)), Table2[[#This Row],[Sales]])</f>
        <v>328.62700000000001</v>
      </c>
      <c r="J1511" s="4">
        <f t="shared" si="95"/>
        <v>328.62700000000001</v>
      </c>
      <c r="K1511" s="1" t="s">
        <v>10</v>
      </c>
      <c r="L1511" s="1">
        <v>4.8099999999999996</v>
      </c>
      <c r="M1511" s="10">
        <f t="shared" si="93"/>
        <v>328.62700000000001</v>
      </c>
    </row>
    <row r="1512" spans="1:13" x14ac:dyDescent="0.2">
      <c r="A1512" s="1">
        <v>42054</v>
      </c>
      <c r="B1512" s="2">
        <v>41166</v>
      </c>
      <c r="C1512" s="1" t="s">
        <v>14</v>
      </c>
      <c r="D1512" s="1">
        <v>32</v>
      </c>
      <c r="E1512" s="4" t="str">
        <f t="shared" si="92"/>
        <v>Large</v>
      </c>
      <c r="F1512" s="4" t="str">
        <f>VLOOKUP(D1512, lookup!$A$3:$B$12, 2, TRUE)</f>
        <v>Large</v>
      </c>
      <c r="G1512" s="1">
        <v>94.55</v>
      </c>
      <c r="H1512" s="4">
        <f t="shared" si="94"/>
        <v>0.01</v>
      </c>
      <c r="I1512" s="4">
        <f>IFERROR((Table2[[#This Row],[Sales]]-(Table2[[#This Row],[Sales]]*H1512)), Table2[[#This Row],[Sales]])</f>
        <v>93.604500000000002</v>
      </c>
      <c r="J1512" s="4">
        <f t="shared" si="95"/>
        <v>94.55</v>
      </c>
      <c r="K1512" s="1" t="s">
        <v>10</v>
      </c>
      <c r="L1512" s="1">
        <v>1.49</v>
      </c>
      <c r="M1512" s="10">
        <f t="shared" si="93"/>
        <v>94.55</v>
      </c>
    </row>
    <row r="1513" spans="1:13" x14ac:dyDescent="0.2">
      <c r="A1513" s="1">
        <v>51140</v>
      </c>
      <c r="B1513" s="2">
        <v>41166</v>
      </c>
      <c r="C1513" s="1" t="s">
        <v>7</v>
      </c>
      <c r="D1513" s="1">
        <v>28</v>
      </c>
      <c r="E1513" s="4" t="str">
        <f t="shared" si="92"/>
        <v>Medium</v>
      </c>
      <c r="F1513" s="4" t="str">
        <f>VLOOKUP(D1513, lookup!$A$3:$B$12, 2, TRUE)</f>
        <v>Medium-Large</v>
      </c>
      <c r="G1513" s="1">
        <v>132.01</v>
      </c>
      <c r="H1513" s="4" t="str">
        <f t="shared" si="94"/>
        <v>No Discount</v>
      </c>
      <c r="I1513" s="4">
        <f>IFERROR((Table2[[#This Row],[Sales]]-(Table2[[#This Row],[Sales]]*H1513)), Table2[[#This Row],[Sales]])</f>
        <v>132.01</v>
      </c>
      <c r="J1513" s="4">
        <f t="shared" si="95"/>
        <v>132.01</v>
      </c>
      <c r="K1513" s="1" t="s">
        <v>10</v>
      </c>
      <c r="L1513" s="1">
        <v>5.15</v>
      </c>
      <c r="M1513" s="10">
        <f t="shared" si="93"/>
        <v>132.01</v>
      </c>
    </row>
    <row r="1514" spans="1:13" x14ac:dyDescent="0.2">
      <c r="A1514" s="1">
        <v>51140</v>
      </c>
      <c r="B1514" s="2">
        <v>41166</v>
      </c>
      <c r="C1514" s="1" t="s">
        <v>7</v>
      </c>
      <c r="D1514" s="1">
        <v>14</v>
      </c>
      <c r="E1514" s="4" t="str">
        <f t="shared" si="92"/>
        <v>Small</v>
      </c>
      <c r="F1514" s="4" t="str">
        <f>VLOOKUP(D1514, lookup!$A$3:$B$12, 2, TRUE)</f>
        <v>Small</v>
      </c>
      <c r="G1514" s="1">
        <v>626.33000000000004</v>
      </c>
      <c r="H1514" s="4" t="str">
        <f t="shared" si="94"/>
        <v>No Discount</v>
      </c>
      <c r="I1514" s="4">
        <f>IFERROR((Table2[[#This Row],[Sales]]-(Table2[[#This Row],[Sales]]*H1514)), Table2[[#This Row],[Sales]])</f>
        <v>626.33000000000004</v>
      </c>
      <c r="J1514" s="4">
        <f t="shared" si="95"/>
        <v>626.33000000000004</v>
      </c>
      <c r="K1514" s="1" t="s">
        <v>10</v>
      </c>
      <c r="L1514" s="1">
        <v>1.99</v>
      </c>
      <c r="M1514" s="10">
        <f t="shared" si="93"/>
        <v>626.33000000000004</v>
      </c>
    </row>
    <row r="1515" spans="1:13" x14ac:dyDescent="0.2">
      <c r="A1515" s="1">
        <v>42306</v>
      </c>
      <c r="B1515" s="2">
        <v>41166</v>
      </c>
      <c r="C1515" s="1" t="s">
        <v>9</v>
      </c>
      <c r="D1515" s="1">
        <v>18</v>
      </c>
      <c r="E1515" s="4" t="str">
        <f t="shared" si="92"/>
        <v>Medium</v>
      </c>
      <c r="F1515" s="4" t="str">
        <f>VLOOKUP(D1515, lookup!$A$3:$B$12, 2, TRUE)</f>
        <v>Small-Medium</v>
      </c>
      <c r="G1515" s="1">
        <v>47.4</v>
      </c>
      <c r="H1515" s="4" t="str">
        <f t="shared" si="94"/>
        <v>No Discount</v>
      </c>
      <c r="I1515" s="4">
        <f>IFERROR((Table2[[#This Row],[Sales]]-(Table2[[#This Row],[Sales]]*H1515)), Table2[[#This Row],[Sales]])</f>
        <v>47.4</v>
      </c>
      <c r="J1515" s="4">
        <f t="shared" si="95"/>
        <v>47.4</v>
      </c>
      <c r="K1515" s="1" t="s">
        <v>10</v>
      </c>
      <c r="L1515" s="1">
        <v>5.2</v>
      </c>
      <c r="M1515" s="10">
        <f t="shared" si="93"/>
        <v>47.4</v>
      </c>
    </row>
    <row r="1516" spans="1:13" x14ac:dyDescent="0.2">
      <c r="A1516" s="1">
        <v>44805</v>
      </c>
      <c r="B1516" s="2">
        <v>41166</v>
      </c>
      <c r="C1516" s="1" t="s">
        <v>9</v>
      </c>
      <c r="D1516" s="1">
        <v>40</v>
      </c>
      <c r="E1516" s="4" t="str">
        <f t="shared" si="92"/>
        <v>Large</v>
      </c>
      <c r="F1516" s="4" t="str">
        <f>VLOOKUP(D1516, lookup!$A$3:$B$12, 2, TRUE)</f>
        <v>Extra Large</v>
      </c>
      <c r="G1516" s="1">
        <v>1710.65</v>
      </c>
      <c r="H1516" s="4">
        <f t="shared" si="94"/>
        <v>0.01</v>
      </c>
      <c r="I1516" s="4">
        <f>IFERROR((Table2[[#This Row],[Sales]]-(Table2[[#This Row],[Sales]]*H1516)), Table2[[#This Row],[Sales]])</f>
        <v>1693.5435</v>
      </c>
      <c r="J1516" s="4">
        <f t="shared" si="95"/>
        <v>1707.66</v>
      </c>
      <c r="K1516" s="1" t="s">
        <v>10</v>
      </c>
      <c r="L1516" s="1">
        <v>2.99</v>
      </c>
      <c r="M1516" s="10">
        <f t="shared" si="93"/>
        <v>1710.65</v>
      </c>
    </row>
    <row r="1517" spans="1:13" x14ac:dyDescent="0.2">
      <c r="A1517" s="1">
        <v>42306</v>
      </c>
      <c r="B1517" s="2">
        <v>41166</v>
      </c>
      <c r="C1517" s="1" t="s">
        <v>9</v>
      </c>
      <c r="D1517" s="1">
        <v>19</v>
      </c>
      <c r="E1517" s="4" t="str">
        <f t="shared" si="92"/>
        <v>Medium</v>
      </c>
      <c r="F1517" s="4" t="str">
        <f>VLOOKUP(D1517, lookup!$A$3:$B$12, 2, TRUE)</f>
        <v>Small-Medium</v>
      </c>
      <c r="G1517" s="1">
        <v>773.83</v>
      </c>
      <c r="H1517" s="4" t="str">
        <f t="shared" si="94"/>
        <v>No Discount</v>
      </c>
      <c r="I1517" s="4">
        <f>IFERROR((Table2[[#This Row],[Sales]]-(Table2[[#This Row],[Sales]]*H1517)), Table2[[#This Row],[Sales]])</f>
        <v>773.83</v>
      </c>
      <c r="J1517" s="4">
        <f t="shared" si="95"/>
        <v>773.83</v>
      </c>
      <c r="K1517" s="1" t="s">
        <v>10</v>
      </c>
      <c r="L1517" s="1">
        <v>5.33</v>
      </c>
      <c r="M1517" s="10">
        <f t="shared" si="93"/>
        <v>773.83</v>
      </c>
    </row>
    <row r="1518" spans="1:13" x14ac:dyDescent="0.2">
      <c r="A1518" s="1">
        <v>42306</v>
      </c>
      <c r="B1518" s="2">
        <v>41166</v>
      </c>
      <c r="C1518" s="1" t="s">
        <v>9</v>
      </c>
      <c r="D1518" s="1">
        <v>4</v>
      </c>
      <c r="E1518" s="4" t="str">
        <f t="shared" si="92"/>
        <v>Small</v>
      </c>
      <c r="F1518" s="4" t="str">
        <f>VLOOKUP(D1518, lookup!$A$3:$B$12, 2, TRUE)</f>
        <v>Mini</v>
      </c>
      <c r="G1518" s="1">
        <v>36.46</v>
      </c>
      <c r="H1518" s="4" t="str">
        <f t="shared" si="94"/>
        <v>No Discount</v>
      </c>
      <c r="I1518" s="4">
        <f>IFERROR((Table2[[#This Row],[Sales]]-(Table2[[#This Row],[Sales]]*H1518)), Table2[[#This Row],[Sales]])</f>
        <v>36.46</v>
      </c>
      <c r="J1518" s="4">
        <f t="shared" si="95"/>
        <v>36.46</v>
      </c>
      <c r="K1518" s="1" t="s">
        <v>10</v>
      </c>
      <c r="L1518" s="1">
        <v>2.99</v>
      </c>
      <c r="M1518" s="10">
        <f t="shared" si="93"/>
        <v>36.46</v>
      </c>
    </row>
    <row r="1519" spans="1:13" x14ac:dyDescent="0.2">
      <c r="A1519" s="1">
        <v>51140</v>
      </c>
      <c r="B1519" s="2">
        <v>41166</v>
      </c>
      <c r="C1519" s="1" t="s">
        <v>7</v>
      </c>
      <c r="D1519" s="1">
        <v>3</v>
      </c>
      <c r="E1519" s="4" t="str">
        <f t="shared" si="92"/>
        <v>Small</v>
      </c>
      <c r="F1519" s="4" t="str">
        <f>VLOOKUP(D1519, lookup!$A$3:$B$12, 2, TRUE)</f>
        <v>Mini</v>
      </c>
      <c r="G1519" s="1">
        <v>394.34</v>
      </c>
      <c r="H1519" s="4" t="str">
        <f t="shared" si="94"/>
        <v>No Discount</v>
      </c>
      <c r="I1519" s="4">
        <f>IFERROR((Table2[[#This Row],[Sales]]-(Table2[[#This Row],[Sales]]*H1519)), Table2[[#This Row],[Sales]])</f>
        <v>394.34</v>
      </c>
      <c r="J1519" s="4">
        <f t="shared" si="95"/>
        <v>394.34</v>
      </c>
      <c r="K1519" s="1" t="s">
        <v>10</v>
      </c>
      <c r="L1519" s="1">
        <v>24.49</v>
      </c>
      <c r="M1519" s="10">
        <f t="shared" si="93"/>
        <v>394.34</v>
      </c>
    </row>
    <row r="1520" spans="1:13" x14ac:dyDescent="0.2">
      <c r="A1520" s="1">
        <v>32640</v>
      </c>
      <c r="B1520" s="2">
        <v>41167</v>
      </c>
      <c r="C1520" s="1" t="s">
        <v>9</v>
      </c>
      <c r="D1520" s="1">
        <v>18</v>
      </c>
      <c r="E1520" s="4" t="str">
        <f t="shared" si="92"/>
        <v>Medium</v>
      </c>
      <c r="F1520" s="4" t="str">
        <f>VLOOKUP(D1520, lookup!$A$3:$B$12, 2, TRUE)</f>
        <v>Small-Medium</v>
      </c>
      <c r="G1520" s="1">
        <v>126.69</v>
      </c>
      <c r="H1520" s="4" t="str">
        <f t="shared" si="94"/>
        <v>No Discount</v>
      </c>
      <c r="I1520" s="4">
        <f>IFERROR((Table2[[#This Row],[Sales]]-(Table2[[#This Row],[Sales]]*H1520)), Table2[[#This Row],[Sales]])</f>
        <v>126.69</v>
      </c>
      <c r="J1520" s="4">
        <f t="shared" si="95"/>
        <v>126.69</v>
      </c>
      <c r="K1520" s="1" t="s">
        <v>10</v>
      </c>
      <c r="L1520" s="1">
        <v>5.48</v>
      </c>
      <c r="M1520" s="10">
        <f t="shared" si="93"/>
        <v>126.69</v>
      </c>
    </row>
    <row r="1521" spans="1:13" x14ac:dyDescent="0.2">
      <c r="A1521" s="1">
        <v>31874</v>
      </c>
      <c r="B1521" s="2">
        <v>41167</v>
      </c>
      <c r="C1521" s="1" t="s">
        <v>9</v>
      </c>
      <c r="D1521" s="1">
        <v>39</v>
      </c>
      <c r="E1521" s="4" t="str">
        <f t="shared" si="92"/>
        <v>Large</v>
      </c>
      <c r="F1521" s="4" t="str">
        <f>VLOOKUP(D1521, lookup!$A$3:$B$12, 2, TRUE)</f>
        <v>Extra Large</v>
      </c>
      <c r="G1521" s="1">
        <v>13244.04</v>
      </c>
      <c r="H1521" s="4">
        <f t="shared" si="94"/>
        <v>0.01</v>
      </c>
      <c r="I1521" s="4">
        <f>IFERROR((Table2[[#This Row],[Sales]]-(Table2[[#This Row],[Sales]]*H1521)), Table2[[#This Row],[Sales]])</f>
        <v>13111.599600000001</v>
      </c>
      <c r="J1521" s="4">
        <f t="shared" si="95"/>
        <v>13159.2</v>
      </c>
      <c r="K1521" s="1" t="s">
        <v>13</v>
      </c>
      <c r="L1521" s="1">
        <v>84.84</v>
      </c>
      <c r="M1521" s="10">
        <f t="shared" si="93"/>
        <v>13159.2</v>
      </c>
    </row>
    <row r="1522" spans="1:13" x14ac:dyDescent="0.2">
      <c r="A1522" s="1">
        <v>3333</v>
      </c>
      <c r="B1522" s="2">
        <v>41167</v>
      </c>
      <c r="C1522" s="1" t="s">
        <v>11</v>
      </c>
      <c r="D1522" s="1">
        <v>9</v>
      </c>
      <c r="E1522" s="4" t="str">
        <f t="shared" si="92"/>
        <v>Small</v>
      </c>
      <c r="F1522" s="4" t="str">
        <f>VLOOKUP(D1522, lookup!$A$3:$B$12, 2, TRUE)</f>
        <v>Extra Small</v>
      </c>
      <c r="G1522" s="1">
        <v>59.05</v>
      </c>
      <c r="H1522" s="4" t="str">
        <f t="shared" si="94"/>
        <v>No Discount</v>
      </c>
      <c r="I1522" s="4">
        <f>IFERROR((Table2[[#This Row],[Sales]]-(Table2[[#This Row],[Sales]]*H1522)), Table2[[#This Row],[Sales]])</f>
        <v>59.05</v>
      </c>
      <c r="J1522" s="4">
        <f t="shared" si="95"/>
        <v>59.05</v>
      </c>
      <c r="K1522" s="1" t="s">
        <v>10</v>
      </c>
      <c r="L1522" s="1">
        <v>5.4</v>
      </c>
      <c r="M1522" s="10">
        <f t="shared" si="93"/>
        <v>59.05</v>
      </c>
    </row>
    <row r="1523" spans="1:13" x14ac:dyDescent="0.2">
      <c r="A1523" s="1">
        <v>32640</v>
      </c>
      <c r="B1523" s="2">
        <v>41167</v>
      </c>
      <c r="C1523" s="1" t="s">
        <v>9</v>
      </c>
      <c r="D1523" s="1">
        <v>12</v>
      </c>
      <c r="E1523" s="4" t="str">
        <f t="shared" si="92"/>
        <v>Small</v>
      </c>
      <c r="F1523" s="4" t="str">
        <f>VLOOKUP(D1523, lookup!$A$3:$B$12, 2, TRUE)</f>
        <v>Small</v>
      </c>
      <c r="G1523" s="1">
        <v>162.11000000000001</v>
      </c>
      <c r="H1523" s="4" t="str">
        <f t="shared" si="94"/>
        <v>No Discount</v>
      </c>
      <c r="I1523" s="4">
        <f>IFERROR((Table2[[#This Row],[Sales]]-(Table2[[#This Row],[Sales]]*H1523)), Table2[[#This Row],[Sales]])</f>
        <v>162.11000000000001</v>
      </c>
      <c r="J1523" s="4">
        <f t="shared" si="95"/>
        <v>162.11000000000001</v>
      </c>
      <c r="K1523" s="1" t="s">
        <v>8</v>
      </c>
      <c r="L1523" s="1">
        <v>6.47</v>
      </c>
      <c r="M1523" s="10">
        <f t="shared" si="93"/>
        <v>162.11000000000001</v>
      </c>
    </row>
    <row r="1524" spans="1:13" x14ac:dyDescent="0.2">
      <c r="A1524" s="1">
        <v>57798</v>
      </c>
      <c r="B1524" s="2">
        <v>41167</v>
      </c>
      <c r="C1524" s="1" t="s">
        <v>9</v>
      </c>
      <c r="D1524" s="1">
        <v>20</v>
      </c>
      <c r="E1524" s="4" t="str">
        <f t="shared" si="92"/>
        <v>Medium</v>
      </c>
      <c r="F1524" s="4" t="str">
        <f>VLOOKUP(D1524, lookup!$A$3:$B$12, 2, TRUE)</f>
        <v>Small-Medium</v>
      </c>
      <c r="G1524" s="1">
        <v>3050.81</v>
      </c>
      <c r="H1524" s="4" t="str">
        <f t="shared" si="94"/>
        <v>No Discount</v>
      </c>
      <c r="I1524" s="4">
        <f>IFERROR((Table2[[#This Row],[Sales]]-(Table2[[#This Row],[Sales]]*H1524)), Table2[[#This Row],[Sales]])</f>
        <v>3050.81</v>
      </c>
      <c r="J1524" s="4">
        <f t="shared" si="95"/>
        <v>3050.81</v>
      </c>
      <c r="K1524" s="1" t="s">
        <v>13</v>
      </c>
      <c r="L1524" s="1">
        <v>36.090000000000003</v>
      </c>
      <c r="M1524" s="10">
        <f t="shared" si="93"/>
        <v>3050.81</v>
      </c>
    </row>
    <row r="1525" spans="1:13" x14ac:dyDescent="0.2">
      <c r="A1525" s="1">
        <v>55335</v>
      </c>
      <c r="B1525" s="2">
        <v>41167</v>
      </c>
      <c r="C1525" s="1" t="s">
        <v>11</v>
      </c>
      <c r="D1525" s="1">
        <v>30</v>
      </c>
      <c r="E1525" s="4" t="str">
        <f t="shared" si="92"/>
        <v>Large</v>
      </c>
      <c r="F1525" s="4" t="str">
        <f>VLOOKUP(D1525, lookup!$A$3:$B$12, 2, TRUE)</f>
        <v>Medium-Large</v>
      </c>
      <c r="G1525" s="1">
        <v>8684.23</v>
      </c>
      <c r="H1525" s="4" t="str">
        <f t="shared" si="94"/>
        <v>No Discount</v>
      </c>
      <c r="I1525" s="4">
        <f>IFERROR((Table2[[#This Row],[Sales]]-(Table2[[#This Row],[Sales]]*H1525)), Table2[[#This Row],[Sales]])</f>
        <v>8684.23</v>
      </c>
      <c r="J1525" s="4">
        <f t="shared" si="95"/>
        <v>8684.23</v>
      </c>
      <c r="K1525" s="1" t="s">
        <v>13</v>
      </c>
      <c r="L1525" s="1">
        <v>35.67</v>
      </c>
      <c r="M1525" s="10">
        <f t="shared" si="93"/>
        <v>8684.23</v>
      </c>
    </row>
    <row r="1526" spans="1:13" x14ac:dyDescent="0.2">
      <c r="A1526" s="1">
        <v>24263</v>
      </c>
      <c r="B1526" s="2">
        <v>41167</v>
      </c>
      <c r="C1526" s="1" t="s">
        <v>7</v>
      </c>
      <c r="D1526" s="1">
        <v>16</v>
      </c>
      <c r="E1526" s="4" t="str">
        <f t="shared" si="92"/>
        <v>Medium</v>
      </c>
      <c r="F1526" s="4" t="str">
        <f>VLOOKUP(D1526, lookup!$A$3:$B$12, 2, TRUE)</f>
        <v>Small-Medium</v>
      </c>
      <c r="G1526" s="1">
        <v>512.80999999999995</v>
      </c>
      <c r="H1526" s="4" t="str">
        <f t="shared" si="94"/>
        <v>No Discount</v>
      </c>
      <c r="I1526" s="4">
        <f>IFERROR((Table2[[#This Row],[Sales]]-(Table2[[#This Row],[Sales]]*H1526)), Table2[[#This Row],[Sales]])</f>
        <v>512.80999999999995</v>
      </c>
      <c r="J1526" s="4">
        <f t="shared" si="95"/>
        <v>512.80999999999995</v>
      </c>
      <c r="K1526" s="1" t="s">
        <v>13</v>
      </c>
      <c r="L1526" s="1">
        <v>19.190000000000001</v>
      </c>
      <c r="M1526" s="10">
        <f t="shared" si="93"/>
        <v>512.80999999999995</v>
      </c>
    </row>
    <row r="1527" spans="1:13" x14ac:dyDescent="0.2">
      <c r="A1527" s="1">
        <v>31874</v>
      </c>
      <c r="B1527" s="2">
        <v>41167</v>
      </c>
      <c r="C1527" s="1" t="s">
        <v>9</v>
      </c>
      <c r="D1527" s="1">
        <v>29</v>
      </c>
      <c r="E1527" s="4" t="str">
        <f t="shared" si="92"/>
        <v>Medium</v>
      </c>
      <c r="F1527" s="4" t="str">
        <f>VLOOKUP(D1527, lookup!$A$3:$B$12, 2, TRUE)</f>
        <v>Medium-Large</v>
      </c>
      <c r="G1527" s="1">
        <v>321.95</v>
      </c>
      <c r="H1527" s="4" t="str">
        <f t="shared" si="94"/>
        <v>No Discount</v>
      </c>
      <c r="I1527" s="4">
        <f>IFERROR((Table2[[#This Row],[Sales]]-(Table2[[#This Row],[Sales]]*H1527)), Table2[[#This Row],[Sales]])</f>
        <v>321.95</v>
      </c>
      <c r="J1527" s="4">
        <f t="shared" si="95"/>
        <v>321.95</v>
      </c>
      <c r="K1527" s="1" t="s">
        <v>8</v>
      </c>
      <c r="L1527" s="1">
        <v>3.37</v>
      </c>
      <c r="M1527" s="10">
        <f t="shared" si="93"/>
        <v>321.95</v>
      </c>
    </row>
    <row r="1528" spans="1:13" x14ac:dyDescent="0.2">
      <c r="A1528" s="1">
        <v>3333</v>
      </c>
      <c r="B1528" s="2">
        <v>41167</v>
      </c>
      <c r="C1528" s="1" t="s">
        <v>11</v>
      </c>
      <c r="D1528" s="1">
        <v>42</v>
      </c>
      <c r="E1528" s="4" t="str">
        <f t="shared" si="92"/>
        <v>Large</v>
      </c>
      <c r="F1528" s="4" t="str">
        <f>VLOOKUP(D1528, lookup!$A$3:$B$12, 2, TRUE)</f>
        <v>XX Large</v>
      </c>
      <c r="G1528" s="1">
        <v>927.97</v>
      </c>
      <c r="H1528" s="4">
        <f t="shared" si="94"/>
        <v>0.01</v>
      </c>
      <c r="I1528" s="4">
        <f>IFERROR((Table2[[#This Row],[Sales]]-(Table2[[#This Row],[Sales]]*H1528)), Table2[[#This Row],[Sales]])</f>
        <v>918.69029999999998</v>
      </c>
      <c r="J1528" s="4">
        <f t="shared" si="95"/>
        <v>923.47</v>
      </c>
      <c r="K1528" s="1" t="s">
        <v>10</v>
      </c>
      <c r="L1528" s="1">
        <v>4.5</v>
      </c>
      <c r="M1528" s="10">
        <f t="shared" si="93"/>
        <v>927.97</v>
      </c>
    </row>
    <row r="1529" spans="1:13" x14ac:dyDescent="0.2">
      <c r="A1529" s="1">
        <v>3810</v>
      </c>
      <c r="B1529" s="2">
        <v>41168</v>
      </c>
      <c r="C1529" s="1" t="s">
        <v>12</v>
      </c>
      <c r="D1529" s="1">
        <v>25</v>
      </c>
      <c r="E1529" s="4" t="str">
        <f t="shared" si="92"/>
        <v>Medium</v>
      </c>
      <c r="F1529" s="4" t="str">
        <f>VLOOKUP(D1529, lookup!$A$3:$B$12, 2, TRUE)</f>
        <v>Medium</v>
      </c>
      <c r="G1529" s="1">
        <v>78.260000000000005</v>
      </c>
      <c r="H1529" s="4" t="str">
        <f t="shared" si="94"/>
        <v>No Discount</v>
      </c>
      <c r="I1529" s="4">
        <f>IFERROR((Table2[[#This Row],[Sales]]-(Table2[[#This Row],[Sales]]*H1529)), Table2[[#This Row],[Sales]])</f>
        <v>78.260000000000005</v>
      </c>
      <c r="J1529" s="4">
        <f t="shared" si="95"/>
        <v>78.260000000000005</v>
      </c>
      <c r="K1529" s="1" t="s">
        <v>8</v>
      </c>
      <c r="L1529" s="1">
        <v>0.5</v>
      </c>
      <c r="M1529" s="10">
        <f t="shared" si="93"/>
        <v>78.260000000000005</v>
      </c>
    </row>
    <row r="1530" spans="1:13" x14ac:dyDescent="0.2">
      <c r="A1530" s="1">
        <v>42951</v>
      </c>
      <c r="B1530" s="2">
        <v>41168</v>
      </c>
      <c r="C1530" s="1" t="s">
        <v>12</v>
      </c>
      <c r="D1530" s="1">
        <v>20</v>
      </c>
      <c r="E1530" s="4" t="str">
        <f t="shared" si="92"/>
        <v>Medium</v>
      </c>
      <c r="F1530" s="4" t="str">
        <f>VLOOKUP(D1530, lookup!$A$3:$B$12, 2, TRUE)</f>
        <v>Small-Medium</v>
      </c>
      <c r="G1530" s="1">
        <v>2104.991</v>
      </c>
      <c r="H1530" s="4" t="str">
        <f t="shared" si="94"/>
        <v>No Discount</v>
      </c>
      <c r="I1530" s="4">
        <f>IFERROR((Table2[[#This Row],[Sales]]-(Table2[[#This Row],[Sales]]*H1530)), Table2[[#This Row],[Sales]])</f>
        <v>2104.991</v>
      </c>
      <c r="J1530" s="4">
        <f t="shared" si="95"/>
        <v>2104.991</v>
      </c>
      <c r="K1530" s="1" t="s">
        <v>10</v>
      </c>
      <c r="L1530" s="1">
        <v>8.8000000000000007</v>
      </c>
      <c r="M1530" s="10">
        <f t="shared" si="93"/>
        <v>2104.991</v>
      </c>
    </row>
    <row r="1531" spans="1:13" x14ac:dyDescent="0.2">
      <c r="A1531" s="1">
        <v>41286</v>
      </c>
      <c r="B1531" s="2">
        <v>41168</v>
      </c>
      <c r="C1531" s="1" t="s">
        <v>14</v>
      </c>
      <c r="D1531" s="1">
        <v>40</v>
      </c>
      <c r="E1531" s="4" t="str">
        <f t="shared" si="92"/>
        <v>Large</v>
      </c>
      <c r="F1531" s="4" t="str">
        <f>VLOOKUP(D1531, lookup!$A$3:$B$12, 2, TRUE)</f>
        <v>Extra Large</v>
      </c>
      <c r="G1531" s="1">
        <v>260.95999999999998</v>
      </c>
      <c r="H1531" s="4">
        <f t="shared" si="94"/>
        <v>0.01</v>
      </c>
      <c r="I1531" s="4">
        <f>IFERROR((Table2[[#This Row],[Sales]]-(Table2[[#This Row],[Sales]]*H1531)), Table2[[#This Row],[Sales]])</f>
        <v>258.35039999999998</v>
      </c>
      <c r="J1531" s="4">
        <f t="shared" si="95"/>
        <v>254.73999999999998</v>
      </c>
      <c r="K1531" s="1" t="s">
        <v>10</v>
      </c>
      <c r="L1531" s="1">
        <v>6.22</v>
      </c>
      <c r="M1531" s="10">
        <f t="shared" si="93"/>
        <v>260.95999999999998</v>
      </c>
    </row>
    <row r="1532" spans="1:13" x14ac:dyDescent="0.2">
      <c r="A1532" s="1">
        <v>3810</v>
      </c>
      <c r="B1532" s="2">
        <v>41168</v>
      </c>
      <c r="C1532" s="1" t="s">
        <v>12</v>
      </c>
      <c r="D1532" s="1">
        <v>40</v>
      </c>
      <c r="E1532" s="4" t="str">
        <f t="shared" si="92"/>
        <v>Large</v>
      </c>
      <c r="F1532" s="4" t="str">
        <f>VLOOKUP(D1532, lookup!$A$3:$B$12, 2, TRUE)</f>
        <v>Extra Large</v>
      </c>
      <c r="G1532" s="1">
        <v>221.86</v>
      </c>
      <c r="H1532" s="4">
        <f t="shared" si="94"/>
        <v>0.01</v>
      </c>
      <c r="I1532" s="4">
        <f>IFERROR((Table2[[#This Row],[Sales]]-(Table2[[#This Row],[Sales]]*H1532)), Table2[[#This Row],[Sales]])</f>
        <v>219.6414</v>
      </c>
      <c r="J1532" s="4">
        <f t="shared" si="95"/>
        <v>172.86</v>
      </c>
      <c r="K1532" s="1" t="s">
        <v>10</v>
      </c>
      <c r="L1532" s="1">
        <v>49</v>
      </c>
      <c r="M1532" s="10">
        <f t="shared" si="93"/>
        <v>221.86</v>
      </c>
    </row>
    <row r="1533" spans="1:13" x14ac:dyDescent="0.2">
      <c r="A1533" s="1">
        <v>31684</v>
      </c>
      <c r="B1533" s="2">
        <v>41168</v>
      </c>
      <c r="C1533" s="1" t="s">
        <v>12</v>
      </c>
      <c r="D1533" s="1">
        <v>15</v>
      </c>
      <c r="E1533" s="4" t="str">
        <f t="shared" si="92"/>
        <v>Small</v>
      </c>
      <c r="F1533" s="4" t="str">
        <f>VLOOKUP(D1533, lookup!$A$3:$B$12, 2, TRUE)</f>
        <v>Small</v>
      </c>
      <c r="G1533" s="1">
        <v>89.97</v>
      </c>
      <c r="H1533" s="4" t="str">
        <f t="shared" si="94"/>
        <v>No Discount</v>
      </c>
      <c r="I1533" s="4">
        <f>IFERROR((Table2[[#This Row],[Sales]]-(Table2[[#This Row],[Sales]]*H1533)), Table2[[#This Row],[Sales]])</f>
        <v>89.97</v>
      </c>
      <c r="J1533" s="4">
        <f t="shared" si="95"/>
        <v>89.97</v>
      </c>
      <c r="K1533" s="1" t="s">
        <v>10</v>
      </c>
      <c r="L1533" s="1">
        <v>1.46</v>
      </c>
      <c r="M1533" s="10">
        <f t="shared" si="93"/>
        <v>89.97</v>
      </c>
    </row>
    <row r="1534" spans="1:13" x14ac:dyDescent="0.2">
      <c r="A1534" s="1">
        <v>31684</v>
      </c>
      <c r="B1534" s="2">
        <v>41168</v>
      </c>
      <c r="C1534" s="1" t="s">
        <v>12</v>
      </c>
      <c r="D1534" s="1">
        <v>28</v>
      </c>
      <c r="E1534" s="4" t="str">
        <f t="shared" si="92"/>
        <v>Medium</v>
      </c>
      <c r="F1534" s="4" t="str">
        <f>VLOOKUP(D1534, lookup!$A$3:$B$12, 2, TRUE)</f>
        <v>Medium-Large</v>
      </c>
      <c r="G1534" s="1">
        <v>456.91</v>
      </c>
      <c r="H1534" s="4" t="str">
        <f t="shared" si="94"/>
        <v>No Discount</v>
      </c>
      <c r="I1534" s="4">
        <f>IFERROR((Table2[[#This Row],[Sales]]-(Table2[[#This Row],[Sales]]*H1534)), Table2[[#This Row],[Sales]])</f>
        <v>456.91</v>
      </c>
      <c r="J1534" s="4">
        <f t="shared" si="95"/>
        <v>456.91</v>
      </c>
      <c r="K1534" s="1" t="s">
        <v>8</v>
      </c>
      <c r="L1534" s="1">
        <v>17.78</v>
      </c>
      <c r="M1534" s="10">
        <f t="shared" si="93"/>
        <v>456.91</v>
      </c>
    </row>
    <row r="1535" spans="1:13" x14ac:dyDescent="0.2">
      <c r="A1535" s="1">
        <v>32994</v>
      </c>
      <c r="B1535" s="2">
        <v>41168</v>
      </c>
      <c r="C1535" s="1" t="s">
        <v>12</v>
      </c>
      <c r="D1535" s="1">
        <v>34</v>
      </c>
      <c r="E1535" s="4" t="str">
        <f t="shared" si="92"/>
        <v>Large</v>
      </c>
      <c r="F1535" s="4" t="str">
        <f>VLOOKUP(D1535, lookup!$A$3:$B$12, 2, TRUE)</f>
        <v>Large</v>
      </c>
      <c r="G1535" s="1">
        <v>226.41</v>
      </c>
      <c r="H1535" s="4">
        <f t="shared" si="94"/>
        <v>0.01</v>
      </c>
      <c r="I1535" s="4">
        <f>IFERROR((Table2[[#This Row],[Sales]]-(Table2[[#This Row],[Sales]]*H1535)), Table2[[#This Row],[Sales]])</f>
        <v>224.14589999999998</v>
      </c>
      <c r="J1535" s="4">
        <f t="shared" si="95"/>
        <v>226.41</v>
      </c>
      <c r="K1535" s="1" t="s">
        <v>10</v>
      </c>
      <c r="L1535" s="1">
        <v>8.73</v>
      </c>
      <c r="M1535" s="10">
        <f t="shared" si="93"/>
        <v>226.41</v>
      </c>
    </row>
    <row r="1536" spans="1:13" x14ac:dyDescent="0.2">
      <c r="A1536" s="1">
        <v>27841</v>
      </c>
      <c r="B1536" s="2">
        <v>41168</v>
      </c>
      <c r="C1536" s="1" t="s">
        <v>9</v>
      </c>
      <c r="D1536" s="1">
        <v>33</v>
      </c>
      <c r="E1536" s="4" t="str">
        <f t="shared" si="92"/>
        <v>Large</v>
      </c>
      <c r="F1536" s="4" t="str">
        <f>VLOOKUP(D1536, lookup!$A$3:$B$12, 2, TRUE)</f>
        <v>Large</v>
      </c>
      <c r="G1536" s="1">
        <v>67.849999999999994</v>
      </c>
      <c r="H1536" s="4">
        <f t="shared" si="94"/>
        <v>0.01</v>
      </c>
      <c r="I1536" s="4">
        <f>IFERROR((Table2[[#This Row],[Sales]]-(Table2[[#This Row],[Sales]]*H1536)), Table2[[#This Row],[Sales]])</f>
        <v>67.171499999999995</v>
      </c>
      <c r="J1536" s="4">
        <f t="shared" si="95"/>
        <v>67.849999999999994</v>
      </c>
      <c r="K1536" s="1" t="s">
        <v>10</v>
      </c>
      <c r="L1536" s="1">
        <v>0.7</v>
      </c>
      <c r="M1536" s="10">
        <f t="shared" si="93"/>
        <v>67.849999999999994</v>
      </c>
    </row>
    <row r="1537" spans="1:13" x14ac:dyDescent="0.2">
      <c r="A1537" s="1">
        <v>56291</v>
      </c>
      <c r="B1537" s="2">
        <v>41169</v>
      </c>
      <c r="C1537" s="1" t="s">
        <v>11</v>
      </c>
      <c r="D1537" s="1">
        <v>25</v>
      </c>
      <c r="E1537" s="4" t="str">
        <f t="shared" si="92"/>
        <v>Medium</v>
      </c>
      <c r="F1537" s="4" t="str">
        <f>VLOOKUP(D1537, lookup!$A$3:$B$12, 2, TRUE)</f>
        <v>Medium</v>
      </c>
      <c r="G1537" s="1">
        <v>377.37</v>
      </c>
      <c r="H1537" s="4" t="str">
        <f t="shared" si="94"/>
        <v>No Discount</v>
      </c>
      <c r="I1537" s="4">
        <f>IFERROR((Table2[[#This Row],[Sales]]-(Table2[[#This Row],[Sales]]*H1537)), Table2[[#This Row],[Sales]])</f>
        <v>377.37</v>
      </c>
      <c r="J1537" s="4">
        <f t="shared" si="95"/>
        <v>377.37</v>
      </c>
      <c r="K1537" s="1" t="s">
        <v>10</v>
      </c>
      <c r="L1537" s="1">
        <v>1.97</v>
      </c>
      <c r="M1537" s="10">
        <f t="shared" si="93"/>
        <v>377.37</v>
      </c>
    </row>
    <row r="1538" spans="1:13" x14ac:dyDescent="0.2">
      <c r="A1538" s="1">
        <v>56291</v>
      </c>
      <c r="B1538" s="2">
        <v>41169</v>
      </c>
      <c r="C1538" s="1" t="s">
        <v>11</v>
      </c>
      <c r="D1538" s="1">
        <v>47</v>
      </c>
      <c r="E1538" s="4" t="str">
        <f t="shared" ref="E1538:E1601" si="96">IF(D1538&gt;=30, "Large", IF(D1538&lt;=15, "Small","Medium"))</f>
        <v>Large</v>
      </c>
      <c r="F1538" s="4" t="str">
        <f>VLOOKUP(D1538, lookup!$A$3:$B$12, 2, TRUE)</f>
        <v>XXX Large</v>
      </c>
      <c r="G1538" s="1">
        <v>1200.7</v>
      </c>
      <c r="H1538" s="4">
        <f t="shared" si="94"/>
        <v>0.01</v>
      </c>
      <c r="I1538" s="4">
        <f>IFERROR((Table2[[#This Row],[Sales]]-(Table2[[#This Row],[Sales]]*H1538)), Table2[[#This Row],[Sales]])</f>
        <v>1188.693</v>
      </c>
      <c r="J1538" s="4">
        <f t="shared" si="95"/>
        <v>1191.9100000000001</v>
      </c>
      <c r="K1538" s="1" t="s">
        <v>10</v>
      </c>
      <c r="L1538" s="1">
        <v>8.7899999999999991</v>
      </c>
      <c r="M1538" s="10">
        <f t="shared" ref="M1538:M1601" si="97">IF(K1538="Delivery Truck", J1538, G1538)</f>
        <v>1200.7</v>
      </c>
    </row>
    <row r="1539" spans="1:13" x14ac:dyDescent="0.2">
      <c r="A1539" s="1">
        <v>24261</v>
      </c>
      <c r="B1539" s="2">
        <v>41169</v>
      </c>
      <c r="C1539" s="1" t="s">
        <v>12</v>
      </c>
      <c r="D1539" s="1">
        <v>28</v>
      </c>
      <c r="E1539" s="4" t="str">
        <f t="shared" si="96"/>
        <v>Medium</v>
      </c>
      <c r="F1539" s="4" t="str">
        <f>VLOOKUP(D1539, lookup!$A$3:$B$12, 2, TRUE)</f>
        <v>Medium-Large</v>
      </c>
      <c r="G1539" s="1">
        <v>946.27</v>
      </c>
      <c r="H1539" s="4" t="str">
        <f t="shared" ref="H1539:H1602" si="98">IF(OR(F1539="Large",F1539="Extra Large",F1539="XX Large",F1539="XXX Large"), 0.01, "No Discount")</f>
        <v>No Discount</v>
      </c>
      <c r="I1539" s="4">
        <f>IFERROR((Table2[[#This Row],[Sales]]-(Table2[[#This Row],[Sales]]*H1539)), Table2[[#This Row],[Sales]])</f>
        <v>946.27</v>
      </c>
      <c r="J1539" s="4">
        <f t="shared" ref="J1539:J1602" si="99">IF(OR(F1539="XX Large", F1539="XXX Large", F1539="Extra Large"), G1539-L1539, G1539)</f>
        <v>946.27</v>
      </c>
      <c r="K1539" s="1" t="s">
        <v>10</v>
      </c>
      <c r="L1539" s="1">
        <v>8.74</v>
      </c>
      <c r="M1539" s="10">
        <f t="shared" si="97"/>
        <v>946.27</v>
      </c>
    </row>
    <row r="1540" spans="1:13" x14ac:dyDescent="0.2">
      <c r="A1540" s="1">
        <v>56291</v>
      </c>
      <c r="B1540" s="2">
        <v>41169</v>
      </c>
      <c r="C1540" s="1" t="s">
        <v>11</v>
      </c>
      <c r="D1540" s="1">
        <v>22</v>
      </c>
      <c r="E1540" s="4" t="str">
        <f t="shared" si="96"/>
        <v>Medium</v>
      </c>
      <c r="F1540" s="4" t="str">
        <f>VLOOKUP(D1540, lookup!$A$3:$B$12, 2, TRUE)</f>
        <v>Medium</v>
      </c>
      <c r="G1540" s="1">
        <v>11022.53</v>
      </c>
      <c r="H1540" s="4" t="str">
        <f t="shared" si="98"/>
        <v>No Discount</v>
      </c>
      <c r="I1540" s="4">
        <f>IFERROR((Table2[[#This Row],[Sales]]-(Table2[[#This Row],[Sales]]*H1540)), Table2[[#This Row],[Sales]])</f>
        <v>11022.53</v>
      </c>
      <c r="J1540" s="4">
        <f t="shared" si="99"/>
        <v>11022.53</v>
      </c>
      <c r="K1540" s="1" t="s">
        <v>13</v>
      </c>
      <c r="L1540" s="1">
        <v>16.63</v>
      </c>
      <c r="M1540" s="10">
        <f t="shared" si="97"/>
        <v>11022.53</v>
      </c>
    </row>
    <row r="1541" spans="1:13" x14ac:dyDescent="0.2">
      <c r="A1541" s="1">
        <v>33479</v>
      </c>
      <c r="B1541" s="2">
        <v>41170</v>
      </c>
      <c r="C1541" s="1" t="s">
        <v>12</v>
      </c>
      <c r="D1541" s="1">
        <v>50</v>
      </c>
      <c r="E1541" s="4" t="str">
        <f t="shared" si="96"/>
        <v>Large</v>
      </c>
      <c r="F1541" s="4" t="str">
        <f>VLOOKUP(D1541, lookup!$A$3:$B$12, 2, TRUE)</f>
        <v>XXX Large</v>
      </c>
      <c r="G1541" s="1">
        <v>762.2</v>
      </c>
      <c r="H1541" s="4">
        <f t="shared" si="98"/>
        <v>0.01</v>
      </c>
      <c r="I1541" s="4">
        <f>IFERROR((Table2[[#This Row],[Sales]]-(Table2[[#This Row],[Sales]]*H1541)), Table2[[#This Row],[Sales]])</f>
        <v>754.57800000000009</v>
      </c>
      <c r="J1541" s="4">
        <f t="shared" si="99"/>
        <v>753.80000000000007</v>
      </c>
      <c r="K1541" s="1" t="s">
        <v>10</v>
      </c>
      <c r="L1541" s="1">
        <v>8.4</v>
      </c>
      <c r="M1541" s="10">
        <f t="shared" si="97"/>
        <v>762.2</v>
      </c>
    </row>
    <row r="1542" spans="1:13" x14ac:dyDescent="0.2">
      <c r="A1542" s="1">
        <v>52419</v>
      </c>
      <c r="B1542" s="2">
        <v>41170</v>
      </c>
      <c r="C1542" s="1" t="s">
        <v>9</v>
      </c>
      <c r="D1542" s="1">
        <v>32</v>
      </c>
      <c r="E1542" s="4" t="str">
        <f t="shared" si="96"/>
        <v>Large</v>
      </c>
      <c r="F1542" s="4" t="str">
        <f>VLOOKUP(D1542, lookup!$A$3:$B$12, 2, TRUE)</f>
        <v>Large</v>
      </c>
      <c r="G1542" s="1">
        <v>3500.49</v>
      </c>
      <c r="H1542" s="4">
        <f t="shared" si="98"/>
        <v>0.01</v>
      </c>
      <c r="I1542" s="4">
        <f>IFERROR((Table2[[#This Row],[Sales]]-(Table2[[#This Row],[Sales]]*H1542)), Table2[[#This Row],[Sales]])</f>
        <v>3465.4850999999999</v>
      </c>
      <c r="J1542" s="4">
        <f t="shared" si="99"/>
        <v>3500.49</v>
      </c>
      <c r="K1542" s="1" t="s">
        <v>10</v>
      </c>
      <c r="L1542" s="1">
        <v>8.64</v>
      </c>
      <c r="M1542" s="10">
        <f t="shared" si="97"/>
        <v>3500.49</v>
      </c>
    </row>
    <row r="1543" spans="1:13" x14ac:dyDescent="0.2">
      <c r="A1543" s="1">
        <v>2885</v>
      </c>
      <c r="B1543" s="2">
        <v>41170</v>
      </c>
      <c r="C1543" s="1" t="s">
        <v>11</v>
      </c>
      <c r="D1543" s="1">
        <v>46</v>
      </c>
      <c r="E1543" s="4" t="str">
        <f t="shared" si="96"/>
        <v>Large</v>
      </c>
      <c r="F1543" s="4" t="str">
        <f>VLOOKUP(D1543, lookup!$A$3:$B$12, 2, TRUE)</f>
        <v>XXX Large</v>
      </c>
      <c r="G1543" s="1">
        <v>712.18</v>
      </c>
      <c r="H1543" s="4">
        <f t="shared" si="98"/>
        <v>0.01</v>
      </c>
      <c r="I1543" s="4">
        <f>IFERROR((Table2[[#This Row],[Sales]]-(Table2[[#This Row],[Sales]]*H1543)), Table2[[#This Row],[Sales]])</f>
        <v>705.05819999999994</v>
      </c>
      <c r="J1543" s="4">
        <f t="shared" si="99"/>
        <v>706.77</v>
      </c>
      <c r="K1543" s="1" t="s">
        <v>10</v>
      </c>
      <c r="L1543" s="1">
        <v>5.41</v>
      </c>
      <c r="M1543" s="10">
        <f t="shared" si="97"/>
        <v>712.18</v>
      </c>
    </row>
    <row r="1544" spans="1:13" x14ac:dyDescent="0.2">
      <c r="A1544" s="1">
        <v>57537</v>
      </c>
      <c r="B1544" s="2">
        <v>41170</v>
      </c>
      <c r="C1544" s="1" t="s">
        <v>14</v>
      </c>
      <c r="D1544" s="1">
        <v>29</v>
      </c>
      <c r="E1544" s="4" t="str">
        <f t="shared" si="96"/>
        <v>Medium</v>
      </c>
      <c r="F1544" s="4" t="str">
        <f>VLOOKUP(D1544, lookup!$A$3:$B$12, 2, TRUE)</f>
        <v>Medium-Large</v>
      </c>
      <c r="G1544" s="1">
        <v>2948.63</v>
      </c>
      <c r="H1544" s="4" t="str">
        <f t="shared" si="98"/>
        <v>No Discount</v>
      </c>
      <c r="I1544" s="4">
        <f>IFERROR((Table2[[#This Row],[Sales]]-(Table2[[#This Row],[Sales]]*H1544)), Table2[[#This Row],[Sales]])</f>
        <v>2948.63</v>
      </c>
      <c r="J1544" s="4">
        <f t="shared" si="99"/>
        <v>2948.63</v>
      </c>
      <c r="K1544" s="1" t="s">
        <v>10</v>
      </c>
      <c r="L1544" s="1">
        <v>7.18</v>
      </c>
      <c r="M1544" s="10">
        <f t="shared" si="97"/>
        <v>2948.63</v>
      </c>
    </row>
    <row r="1545" spans="1:13" x14ac:dyDescent="0.2">
      <c r="A1545" s="1">
        <v>57537</v>
      </c>
      <c r="B1545" s="2">
        <v>41170</v>
      </c>
      <c r="C1545" s="1" t="s">
        <v>14</v>
      </c>
      <c r="D1545" s="1">
        <v>4</v>
      </c>
      <c r="E1545" s="4" t="str">
        <f t="shared" si="96"/>
        <v>Small</v>
      </c>
      <c r="F1545" s="4" t="str">
        <f>VLOOKUP(D1545, lookup!$A$3:$B$12, 2, TRUE)</f>
        <v>Mini</v>
      </c>
      <c r="G1545" s="1">
        <v>18.329999999999998</v>
      </c>
      <c r="H1545" s="4" t="str">
        <f t="shared" si="98"/>
        <v>No Discount</v>
      </c>
      <c r="I1545" s="4">
        <f>IFERROR((Table2[[#This Row],[Sales]]-(Table2[[#This Row],[Sales]]*H1545)), Table2[[#This Row],[Sales]])</f>
        <v>18.329999999999998</v>
      </c>
      <c r="J1545" s="4">
        <f t="shared" si="99"/>
        <v>18.329999999999998</v>
      </c>
      <c r="K1545" s="1" t="s">
        <v>10</v>
      </c>
      <c r="L1545" s="1">
        <v>2.97</v>
      </c>
      <c r="M1545" s="10">
        <f t="shared" si="97"/>
        <v>18.329999999999998</v>
      </c>
    </row>
    <row r="1546" spans="1:13" x14ac:dyDescent="0.2">
      <c r="A1546" s="1">
        <v>33479</v>
      </c>
      <c r="B1546" s="2">
        <v>41170</v>
      </c>
      <c r="C1546" s="1" t="s">
        <v>12</v>
      </c>
      <c r="D1546" s="1">
        <v>24</v>
      </c>
      <c r="E1546" s="4" t="str">
        <f t="shared" si="96"/>
        <v>Medium</v>
      </c>
      <c r="F1546" s="4" t="str">
        <f>VLOOKUP(D1546, lookup!$A$3:$B$12, 2, TRUE)</f>
        <v>Medium</v>
      </c>
      <c r="G1546" s="1">
        <v>161.87</v>
      </c>
      <c r="H1546" s="4" t="str">
        <f t="shared" si="98"/>
        <v>No Discount</v>
      </c>
      <c r="I1546" s="4">
        <f>IFERROR((Table2[[#This Row],[Sales]]-(Table2[[#This Row],[Sales]]*H1546)), Table2[[#This Row],[Sales]])</f>
        <v>161.87</v>
      </c>
      <c r="J1546" s="4">
        <f t="shared" si="99"/>
        <v>161.87</v>
      </c>
      <c r="K1546" s="1" t="s">
        <v>10</v>
      </c>
      <c r="L1546" s="1">
        <v>5.1100000000000003</v>
      </c>
      <c r="M1546" s="10">
        <f t="shared" si="97"/>
        <v>161.87</v>
      </c>
    </row>
    <row r="1547" spans="1:13" x14ac:dyDescent="0.2">
      <c r="A1547" s="1">
        <v>33479</v>
      </c>
      <c r="B1547" s="2">
        <v>41170</v>
      </c>
      <c r="C1547" s="1" t="s">
        <v>12</v>
      </c>
      <c r="D1547" s="1">
        <v>27</v>
      </c>
      <c r="E1547" s="4" t="str">
        <f t="shared" si="96"/>
        <v>Medium</v>
      </c>
      <c r="F1547" s="4" t="str">
        <f>VLOOKUP(D1547, lookup!$A$3:$B$12, 2, TRUE)</f>
        <v>Medium-Large</v>
      </c>
      <c r="G1547" s="1">
        <v>235.45</v>
      </c>
      <c r="H1547" s="4" t="str">
        <f t="shared" si="98"/>
        <v>No Discount</v>
      </c>
      <c r="I1547" s="4">
        <f>IFERROR((Table2[[#This Row],[Sales]]-(Table2[[#This Row],[Sales]]*H1547)), Table2[[#This Row],[Sales]])</f>
        <v>235.45</v>
      </c>
      <c r="J1547" s="4">
        <f t="shared" si="99"/>
        <v>235.45</v>
      </c>
      <c r="K1547" s="1" t="s">
        <v>10</v>
      </c>
      <c r="L1547" s="1">
        <v>5.16</v>
      </c>
      <c r="M1547" s="10">
        <f t="shared" si="97"/>
        <v>235.45</v>
      </c>
    </row>
    <row r="1548" spans="1:13" x14ac:dyDescent="0.2">
      <c r="A1548" s="1">
        <v>2885</v>
      </c>
      <c r="B1548" s="2">
        <v>41170</v>
      </c>
      <c r="C1548" s="1" t="s">
        <v>11</v>
      </c>
      <c r="D1548" s="1">
        <v>29</v>
      </c>
      <c r="E1548" s="4" t="str">
        <f t="shared" si="96"/>
        <v>Medium</v>
      </c>
      <c r="F1548" s="4" t="str">
        <f>VLOOKUP(D1548, lookup!$A$3:$B$12, 2, TRUE)</f>
        <v>Medium-Large</v>
      </c>
      <c r="G1548" s="1">
        <v>197.41</v>
      </c>
      <c r="H1548" s="4" t="str">
        <f t="shared" si="98"/>
        <v>No Discount</v>
      </c>
      <c r="I1548" s="4">
        <f>IFERROR((Table2[[#This Row],[Sales]]-(Table2[[#This Row],[Sales]]*H1548)), Table2[[#This Row],[Sales]])</f>
        <v>197.41</v>
      </c>
      <c r="J1548" s="4">
        <f t="shared" si="99"/>
        <v>197.41</v>
      </c>
      <c r="K1548" s="1" t="s">
        <v>10</v>
      </c>
      <c r="L1548" s="1">
        <v>8.4</v>
      </c>
      <c r="M1548" s="10">
        <f t="shared" si="97"/>
        <v>197.41</v>
      </c>
    </row>
    <row r="1549" spans="1:13" x14ac:dyDescent="0.2">
      <c r="A1549" s="1">
        <v>57537</v>
      </c>
      <c r="B1549" s="2">
        <v>41170</v>
      </c>
      <c r="C1549" s="1" t="s">
        <v>14</v>
      </c>
      <c r="D1549" s="1">
        <v>13</v>
      </c>
      <c r="E1549" s="4" t="str">
        <f t="shared" si="96"/>
        <v>Small</v>
      </c>
      <c r="F1549" s="4" t="str">
        <f>VLOOKUP(D1549, lookup!$A$3:$B$12, 2, TRUE)</f>
        <v>Small</v>
      </c>
      <c r="G1549" s="1">
        <v>76.38</v>
      </c>
      <c r="H1549" s="4" t="str">
        <f t="shared" si="98"/>
        <v>No Discount</v>
      </c>
      <c r="I1549" s="4">
        <f>IFERROR((Table2[[#This Row],[Sales]]-(Table2[[#This Row],[Sales]]*H1549)), Table2[[#This Row],[Sales]])</f>
        <v>76.38</v>
      </c>
      <c r="J1549" s="4">
        <f t="shared" si="99"/>
        <v>76.38</v>
      </c>
      <c r="K1549" s="1" t="s">
        <v>8</v>
      </c>
      <c r="L1549" s="1">
        <v>5.24</v>
      </c>
      <c r="M1549" s="10">
        <f t="shared" si="97"/>
        <v>76.38</v>
      </c>
    </row>
    <row r="1550" spans="1:13" x14ac:dyDescent="0.2">
      <c r="A1550" s="1">
        <v>12096</v>
      </c>
      <c r="B1550" s="2">
        <v>41171</v>
      </c>
      <c r="C1550" s="1" t="s">
        <v>14</v>
      </c>
      <c r="D1550" s="1">
        <v>46</v>
      </c>
      <c r="E1550" s="4" t="str">
        <f t="shared" si="96"/>
        <v>Large</v>
      </c>
      <c r="F1550" s="4" t="str">
        <f>VLOOKUP(D1550, lookup!$A$3:$B$12, 2, TRUE)</f>
        <v>XXX Large</v>
      </c>
      <c r="G1550" s="1">
        <v>8009.5924999999997</v>
      </c>
      <c r="H1550" s="4">
        <f t="shared" si="98"/>
        <v>0.01</v>
      </c>
      <c r="I1550" s="4">
        <f>IFERROR((Table2[[#This Row],[Sales]]-(Table2[[#This Row],[Sales]]*H1550)), Table2[[#This Row],[Sales]])</f>
        <v>7929.4965750000001</v>
      </c>
      <c r="J1550" s="4">
        <f t="shared" si="99"/>
        <v>8001.5124999999998</v>
      </c>
      <c r="K1550" s="1" t="s">
        <v>10</v>
      </c>
      <c r="L1550" s="1">
        <v>8.08</v>
      </c>
      <c r="M1550" s="10">
        <f t="shared" si="97"/>
        <v>8009.5924999999997</v>
      </c>
    </row>
    <row r="1551" spans="1:13" x14ac:dyDescent="0.2">
      <c r="A1551" s="1">
        <v>33729</v>
      </c>
      <c r="B1551" s="2">
        <v>41171</v>
      </c>
      <c r="C1551" s="1" t="s">
        <v>11</v>
      </c>
      <c r="D1551" s="1">
        <v>26</v>
      </c>
      <c r="E1551" s="4" t="str">
        <f t="shared" si="96"/>
        <v>Medium</v>
      </c>
      <c r="F1551" s="4" t="str">
        <f>VLOOKUP(D1551, lookup!$A$3:$B$12, 2, TRUE)</f>
        <v>Medium-Large</v>
      </c>
      <c r="G1551" s="1">
        <v>6995.56</v>
      </c>
      <c r="H1551" s="4" t="str">
        <f t="shared" si="98"/>
        <v>No Discount</v>
      </c>
      <c r="I1551" s="4">
        <f>IFERROR((Table2[[#This Row],[Sales]]-(Table2[[#This Row],[Sales]]*H1551)), Table2[[#This Row],[Sales]])</f>
        <v>6995.56</v>
      </c>
      <c r="J1551" s="4">
        <f t="shared" si="99"/>
        <v>6995.56</v>
      </c>
      <c r="K1551" s="1" t="s">
        <v>10</v>
      </c>
      <c r="L1551" s="1">
        <v>35</v>
      </c>
      <c r="M1551" s="10">
        <f t="shared" si="97"/>
        <v>6995.56</v>
      </c>
    </row>
    <row r="1552" spans="1:13" x14ac:dyDescent="0.2">
      <c r="A1552" s="1">
        <v>12096</v>
      </c>
      <c r="B1552" s="2">
        <v>41171</v>
      </c>
      <c r="C1552" s="1" t="s">
        <v>14</v>
      </c>
      <c r="D1552" s="1">
        <v>23</v>
      </c>
      <c r="E1552" s="4" t="str">
        <f t="shared" si="96"/>
        <v>Medium</v>
      </c>
      <c r="F1552" s="4" t="str">
        <f>VLOOKUP(D1552, lookup!$A$3:$B$12, 2, TRUE)</f>
        <v>Medium</v>
      </c>
      <c r="G1552" s="1">
        <v>4689.66</v>
      </c>
      <c r="H1552" s="4" t="str">
        <f t="shared" si="98"/>
        <v>No Discount</v>
      </c>
      <c r="I1552" s="4">
        <f>IFERROR((Table2[[#This Row],[Sales]]-(Table2[[#This Row],[Sales]]*H1552)), Table2[[#This Row],[Sales]])</f>
        <v>4689.66</v>
      </c>
      <c r="J1552" s="4">
        <f t="shared" si="99"/>
        <v>4689.66</v>
      </c>
      <c r="K1552" s="1" t="s">
        <v>10</v>
      </c>
      <c r="L1552" s="1">
        <v>11.54</v>
      </c>
      <c r="M1552" s="10">
        <f t="shared" si="97"/>
        <v>4689.66</v>
      </c>
    </row>
    <row r="1553" spans="1:13" x14ac:dyDescent="0.2">
      <c r="A1553" s="1">
        <v>17157</v>
      </c>
      <c r="B1553" s="2">
        <v>41171</v>
      </c>
      <c r="C1553" s="1" t="s">
        <v>7</v>
      </c>
      <c r="D1553" s="1">
        <v>31</v>
      </c>
      <c r="E1553" s="4" t="str">
        <f t="shared" si="96"/>
        <v>Large</v>
      </c>
      <c r="F1553" s="4" t="str">
        <f>VLOOKUP(D1553, lookup!$A$3:$B$12, 2, TRUE)</f>
        <v>Large</v>
      </c>
      <c r="G1553" s="1">
        <v>3081.471</v>
      </c>
      <c r="H1553" s="4">
        <f t="shared" si="98"/>
        <v>0.01</v>
      </c>
      <c r="I1553" s="4">
        <f>IFERROR((Table2[[#This Row],[Sales]]-(Table2[[#This Row],[Sales]]*H1553)), Table2[[#This Row],[Sales]])</f>
        <v>3050.6562899999999</v>
      </c>
      <c r="J1553" s="4">
        <f t="shared" si="99"/>
        <v>3081.471</v>
      </c>
      <c r="K1553" s="1" t="s">
        <v>10</v>
      </c>
      <c r="L1553" s="1">
        <v>4.2</v>
      </c>
      <c r="M1553" s="10">
        <f t="shared" si="97"/>
        <v>3081.471</v>
      </c>
    </row>
    <row r="1554" spans="1:13" x14ac:dyDescent="0.2">
      <c r="A1554" s="1">
        <v>20354</v>
      </c>
      <c r="B1554" s="2">
        <v>41171</v>
      </c>
      <c r="C1554" s="1" t="s">
        <v>12</v>
      </c>
      <c r="D1554" s="1">
        <v>24</v>
      </c>
      <c r="E1554" s="4" t="str">
        <f t="shared" si="96"/>
        <v>Medium</v>
      </c>
      <c r="F1554" s="4" t="str">
        <f>VLOOKUP(D1554, lookup!$A$3:$B$12, 2, TRUE)</f>
        <v>Medium</v>
      </c>
      <c r="G1554" s="1">
        <v>76.06</v>
      </c>
      <c r="H1554" s="4" t="str">
        <f t="shared" si="98"/>
        <v>No Discount</v>
      </c>
      <c r="I1554" s="4">
        <f>IFERROR((Table2[[#This Row],[Sales]]-(Table2[[#This Row],[Sales]]*H1554)), Table2[[#This Row],[Sales]])</f>
        <v>76.06</v>
      </c>
      <c r="J1554" s="4">
        <f t="shared" si="99"/>
        <v>76.06</v>
      </c>
      <c r="K1554" s="1" t="s">
        <v>10</v>
      </c>
      <c r="L1554" s="1">
        <v>0.49</v>
      </c>
      <c r="M1554" s="10">
        <f t="shared" si="97"/>
        <v>76.06</v>
      </c>
    </row>
    <row r="1555" spans="1:13" x14ac:dyDescent="0.2">
      <c r="A1555" s="1">
        <v>29537</v>
      </c>
      <c r="B1555" s="2">
        <v>41171</v>
      </c>
      <c r="C1555" s="1" t="s">
        <v>7</v>
      </c>
      <c r="D1555" s="1">
        <v>30</v>
      </c>
      <c r="E1555" s="4" t="str">
        <f t="shared" si="96"/>
        <v>Large</v>
      </c>
      <c r="F1555" s="4" t="str">
        <f>VLOOKUP(D1555, lookup!$A$3:$B$12, 2, TRUE)</f>
        <v>Medium-Large</v>
      </c>
      <c r="G1555" s="1">
        <v>318.56</v>
      </c>
      <c r="H1555" s="4" t="str">
        <f t="shared" si="98"/>
        <v>No Discount</v>
      </c>
      <c r="I1555" s="4">
        <f>IFERROR((Table2[[#This Row],[Sales]]-(Table2[[#This Row],[Sales]]*H1555)), Table2[[#This Row],[Sales]])</f>
        <v>318.56</v>
      </c>
      <c r="J1555" s="4">
        <f t="shared" si="99"/>
        <v>318.56</v>
      </c>
      <c r="K1555" s="1" t="s">
        <v>8</v>
      </c>
      <c r="L1555" s="1">
        <v>4.5</v>
      </c>
      <c r="M1555" s="10">
        <f t="shared" si="97"/>
        <v>318.56</v>
      </c>
    </row>
    <row r="1556" spans="1:13" x14ac:dyDescent="0.2">
      <c r="A1556" s="1">
        <v>38723</v>
      </c>
      <c r="B1556" s="2">
        <v>41172</v>
      </c>
      <c r="C1556" s="1" t="s">
        <v>12</v>
      </c>
      <c r="D1556" s="1">
        <v>39</v>
      </c>
      <c r="E1556" s="4" t="str">
        <f t="shared" si="96"/>
        <v>Large</v>
      </c>
      <c r="F1556" s="4" t="str">
        <f>VLOOKUP(D1556, lookup!$A$3:$B$12, 2, TRUE)</f>
        <v>Extra Large</v>
      </c>
      <c r="G1556" s="1">
        <v>2617.13</v>
      </c>
      <c r="H1556" s="4">
        <f t="shared" si="98"/>
        <v>0.01</v>
      </c>
      <c r="I1556" s="4">
        <f>IFERROR((Table2[[#This Row],[Sales]]-(Table2[[#This Row],[Sales]]*H1556)), Table2[[#This Row],[Sales]])</f>
        <v>2590.9587000000001</v>
      </c>
      <c r="J1556" s="4">
        <f t="shared" si="99"/>
        <v>2610.25</v>
      </c>
      <c r="K1556" s="1" t="s">
        <v>10</v>
      </c>
      <c r="L1556" s="1">
        <v>6.88</v>
      </c>
      <c r="M1556" s="10">
        <f t="shared" si="97"/>
        <v>2617.13</v>
      </c>
    </row>
    <row r="1557" spans="1:13" x14ac:dyDescent="0.2">
      <c r="A1557" s="1">
        <v>39783</v>
      </c>
      <c r="B1557" s="2">
        <v>41172</v>
      </c>
      <c r="C1557" s="1" t="s">
        <v>11</v>
      </c>
      <c r="D1557" s="1">
        <v>29</v>
      </c>
      <c r="E1557" s="4" t="str">
        <f t="shared" si="96"/>
        <v>Medium</v>
      </c>
      <c r="F1557" s="4" t="str">
        <f>VLOOKUP(D1557, lookup!$A$3:$B$12, 2, TRUE)</f>
        <v>Medium-Large</v>
      </c>
      <c r="G1557" s="1">
        <v>94.5</v>
      </c>
      <c r="H1557" s="4" t="str">
        <f t="shared" si="98"/>
        <v>No Discount</v>
      </c>
      <c r="I1557" s="4">
        <f>IFERROR((Table2[[#This Row],[Sales]]-(Table2[[#This Row],[Sales]]*H1557)), Table2[[#This Row],[Sales]])</f>
        <v>94.5</v>
      </c>
      <c r="J1557" s="4">
        <f t="shared" si="99"/>
        <v>94.5</v>
      </c>
      <c r="K1557" s="1" t="s">
        <v>10</v>
      </c>
      <c r="L1557" s="1">
        <v>0.5</v>
      </c>
      <c r="M1557" s="10">
        <f t="shared" si="97"/>
        <v>94.5</v>
      </c>
    </row>
    <row r="1558" spans="1:13" x14ac:dyDescent="0.2">
      <c r="A1558" s="1">
        <v>38723</v>
      </c>
      <c r="B1558" s="2">
        <v>41172</v>
      </c>
      <c r="C1558" s="1" t="s">
        <v>12</v>
      </c>
      <c r="D1558" s="1">
        <v>9</v>
      </c>
      <c r="E1558" s="4" t="str">
        <f t="shared" si="96"/>
        <v>Small</v>
      </c>
      <c r="F1558" s="4" t="str">
        <f>VLOOKUP(D1558, lookup!$A$3:$B$12, 2, TRUE)</f>
        <v>Extra Small</v>
      </c>
      <c r="G1558" s="1">
        <v>169.27</v>
      </c>
      <c r="H1558" s="4" t="str">
        <f t="shared" si="98"/>
        <v>No Discount</v>
      </c>
      <c r="I1558" s="4">
        <f>IFERROR((Table2[[#This Row],[Sales]]-(Table2[[#This Row],[Sales]]*H1558)), Table2[[#This Row],[Sales]])</f>
        <v>169.27</v>
      </c>
      <c r="J1558" s="4">
        <f t="shared" si="99"/>
        <v>169.27</v>
      </c>
      <c r="K1558" s="1" t="s">
        <v>10</v>
      </c>
      <c r="L1558" s="1">
        <v>4</v>
      </c>
      <c r="M1558" s="10">
        <f t="shared" si="97"/>
        <v>169.27</v>
      </c>
    </row>
    <row r="1559" spans="1:13" x14ac:dyDescent="0.2">
      <c r="A1559" s="1">
        <v>33893</v>
      </c>
      <c r="B1559" s="2">
        <v>41172</v>
      </c>
      <c r="C1559" s="1" t="s">
        <v>11</v>
      </c>
      <c r="D1559" s="1">
        <v>6</v>
      </c>
      <c r="E1559" s="4" t="str">
        <f t="shared" si="96"/>
        <v>Small</v>
      </c>
      <c r="F1559" s="4" t="str">
        <f>VLOOKUP(D1559, lookup!$A$3:$B$12, 2, TRUE)</f>
        <v>Extra Small</v>
      </c>
      <c r="G1559" s="1">
        <v>232.21</v>
      </c>
      <c r="H1559" s="4" t="str">
        <f t="shared" si="98"/>
        <v>No Discount</v>
      </c>
      <c r="I1559" s="4">
        <f>IFERROR((Table2[[#This Row],[Sales]]-(Table2[[#This Row],[Sales]]*H1559)), Table2[[#This Row],[Sales]])</f>
        <v>232.21</v>
      </c>
      <c r="J1559" s="4">
        <f t="shared" si="99"/>
        <v>232.21</v>
      </c>
      <c r="K1559" s="1" t="s">
        <v>10</v>
      </c>
      <c r="L1559" s="1">
        <v>14.72</v>
      </c>
      <c r="M1559" s="10">
        <f t="shared" si="97"/>
        <v>232.21</v>
      </c>
    </row>
    <row r="1560" spans="1:13" x14ac:dyDescent="0.2">
      <c r="A1560" s="1">
        <v>17799</v>
      </c>
      <c r="B1560" s="2">
        <v>41172</v>
      </c>
      <c r="C1560" s="1" t="s">
        <v>14</v>
      </c>
      <c r="D1560" s="1">
        <v>8</v>
      </c>
      <c r="E1560" s="4" t="str">
        <f t="shared" si="96"/>
        <v>Small</v>
      </c>
      <c r="F1560" s="4" t="str">
        <f>VLOOKUP(D1560, lookup!$A$3:$B$12, 2, TRUE)</f>
        <v>Extra Small</v>
      </c>
      <c r="G1560" s="1">
        <v>149.51</v>
      </c>
      <c r="H1560" s="4" t="str">
        <f t="shared" si="98"/>
        <v>No Discount</v>
      </c>
      <c r="I1560" s="4">
        <f>IFERROR((Table2[[#This Row],[Sales]]-(Table2[[#This Row],[Sales]]*H1560)), Table2[[#This Row],[Sales]])</f>
        <v>149.51</v>
      </c>
      <c r="J1560" s="4">
        <f t="shared" si="99"/>
        <v>149.51</v>
      </c>
      <c r="K1560" s="1" t="s">
        <v>10</v>
      </c>
      <c r="L1560" s="1">
        <v>12.39</v>
      </c>
      <c r="M1560" s="10">
        <f t="shared" si="97"/>
        <v>149.51</v>
      </c>
    </row>
    <row r="1561" spans="1:13" x14ac:dyDescent="0.2">
      <c r="A1561" s="1">
        <v>39783</v>
      </c>
      <c r="B1561" s="2">
        <v>41172</v>
      </c>
      <c r="C1561" s="1" t="s">
        <v>11</v>
      </c>
      <c r="D1561" s="1">
        <v>19</v>
      </c>
      <c r="E1561" s="4" t="str">
        <f t="shared" si="96"/>
        <v>Medium</v>
      </c>
      <c r="F1561" s="4" t="str">
        <f>VLOOKUP(D1561, lookup!$A$3:$B$12, 2, TRUE)</f>
        <v>Small-Medium</v>
      </c>
      <c r="G1561" s="1">
        <v>82.43</v>
      </c>
      <c r="H1561" s="4" t="str">
        <f t="shared" si="98"/>
        <v>No Discount</v>
      </c>
      <c r="I1561" s="4">
        <f>IFERROR((Table2[[#This Row],[Sales]]-(Table2[[#This Row],[Sales]]*H1561)), Table2[[#This Row],[Sales]])</f>
        <v>82.43</v>
      </c>
      <c r="J1561" s="4">
        <f t="shared" si="99"/>
        <v>82.43</v>
      </c>
      <c r="K1561" s="1" t="s">
        <v>10</v>
      </c>
      <c r="L1561" s="1">
        <v>6.89</v>
      </c>
      <c r="M1561" s="10">
        <f t="shared" si="97"/>
        <v>82.43</v>
      </c>
    </row>
    <row r="1562" spans="1:13" x14ac:dyDescent="0.2">
      <c r="A1562" s="1">
        <v>33893</v>
      </c>
      <c r="B1562" s="2">
        <v>41172</v>
      </c>
      <c r="C1562" s="1" t="s">
        <v>11</v>
      </c>
      <c r="D1562" s="1">
        <v>16</v>
      </c>
      <c r="E1562" s="4" t="str">
        <f t="shared" si="96"/>
        <v>Medium</v>
      </c>
      <c r="F1562" s="4" t="str">
        <f>VLOOKUP(D1562, lookup!$A$3:$B$12, 2, TRUE)</f>
        <v>Small-Medium</v>
      </c>
      <c r="G1562" s="1">
        <v>88.3</v>
      </c>
      <c r="H1562" s="4" t="str">
        <f t="shared" si="98"/>
        <v>No Discount</v>
      </c>
      <c r="I1562" s="4">
        <f>IFERROR((Table2[[#This Row],[Sales]]-(Table2[[#This Row],[Sales]]*H1562)), Table2[[#This Row],[Sales]])</f>
        <v>88.3</v>
      </c>
      <c r="J1562" s="4">
        <f t="shared" si="99"/>
        <v>88.3</v>
      </c>
      <c r="K1562" s="1" t="s">
        <v>10</v>
      </c>
      <c r="L1562" s="1">
        <v>2.27</v>
      </c>
      <c r="M1562" s="10">
        <f t="shared" si="97"/>
        <v>88.3</v>
      </c>
    </row>
    <row r="1563" spans="1:13" x14ac:dyDescent="0.2">
      <c r="A1563" s="1">
        <v>39783</v>
      </c>
      <c r="B1563" s="2">
        <v>41172</v>
      </c>
      <c r="C1563" s="1" t="s">
        <v>11</v>
      </c>
      <c r="D1563" s="1">
        <v>31</v>
      </c>
      <c r="E1563" s="4" t="str">
        <f t="shared" si="96"/>
        <v>Large</v>
      </c>
      <c r="F1563" s="4" t="str">
        <f>VLOOKUP(D1563, lookup!$A$3:$B$12, 2, TRUE)</f>
        <v>Large</v>
      </c>
      <c r="G1563" s="1">
        <v>295.97000000000003</v>
      </c>
      <c r="H1563" s="4">
        <f t="shared" si="98"/>
        <v>0.01</v>
      </c>
      <c r="I1563" s="4">
        <f>IFERROR((Table2[[#This Row],[Sales]]-(Table2[[#This Row],[Sales]]*H1563)), Table2[[#This Row],[Sales]])</f>
        <v>293.01030000000003</v>
      </c>
      <c r="J1563" s="4">
        <f t="shared" si="99"/>
        <v>295.97000000000003</v>
      </c>
      <c r="K1563" s="1" t="s">
        <v>10</v>
      </c>
      <c r="L1563" s="1">
        <v>5.6</v>
      </c>
      <c r="M1563" s="10">
        <f t="shared" si="97"/>
        <v>295.97000000000003</v>
      </c>
    </row>
    <row r="1564" spans="1:13" x14ac:dyDescent="0.2">
      <c r="A1564" s="1">
        <v>55170</v>
      </c>
      <c r="B1564" s="2">
        <v>41173</v>
      </c>
      <c r="C1564" s="1" t="s">
        <v>12</v>
      </c>
      <c r="D1564" s="1">
        <v>22</v>
      </c>
      <c r="E1564" s="4" t="str">
        <f t="shared" si="96"/>
        <v>Medium</v>
      </c>
      <c r="F1564" s="4" t="str">
        <f>VLOOKUP(D1564, lookup!$A$3:$B$12, 2, TRUE)</f>
        <v>Medium</v>
      </c>
      <c r="G1564" s="1">
        <v>985.29</v>
      </c>
      <c r="H1564" s="4" t="str">
        <f t="shared" si="98"/>
        <v>No Discount</v>
      </c>
      <c r="I1564" s="4">
        <f>IFERROR((Table2[[#This Row],[Sales]]-(Table2[[#This Row],[Sales]]*H1564)), Table2[[#This Row],[Sales]])</f>
        <v>985.29</v>
      </c>
      <c r="J1564" s="4">
        <f t="shared" si="99"/>
        <v>985.29</v>
      </c>
      <c r="K1564" s="1" t="s">
        <v>8</v>
      </c>
      <c r="L1564" s="1">
        <v>8.99</v>
      </c>
      <c r="M1564" s="10">
        <f t="shared" si="97"/>
        <v>985.29</v>
      </c>
    </row>
    <row r="1565" spans="1:13" x14ac:dyDescent="0.2">
      <c r="A1565" s="1">
        <v>36229</v>
      </c>
      <c r="B1565" s="2">
        <v>41173</v>
      </c>
      <c r="C1565" s="1" t="s">
        <v>11</v>
      </c>
      <c r="D1565" s="1">
        <v>24</v>
      </c>
      <c r="E1565" s="4" t="str">
        <f t="shared" si="96"/>
        <v>Medium</v>
      </c>
      <c r="F1565" s="4" t="str">
        <f>VLOOKUP(D1565, lookup!$A$3:$B$12, 2, TRUE)</f>
        <v>Medium</v>
      </c>
      <c r="G1565" s="1">
        <v>3590.33</v>
      </c>
      <c r="H1565" s="4" t="str">
        <f t="shared" si="98"/>
        <v>No Discount</v>
      </c>
      <c r="I1565" s="4">
        <f>IFERROR((Table2[[#This Row],[Sales]]-(Table2[[#This Row],[Sales]]*H1565)), Table2[[#This Row],[Sales]])</f>
        <v>3590.33</v>
      </c>
      <c r="J1565" s="4">
        <f t="shared" si="99"/>
        <v>3590.33</v>
      </c>
      <c r="K1565" s="1" t="s">
        <v>13</v>
      </c>
      <c r="L1565" s="1">
        <v>43.75</v>
      </c>
      <c r="M1565" s="10">
        <f t="shared" si="97"/>
        <v>3590.33</v>
      </c>
    </row>
    <row r="1566" spans="1:13" x14ac:dyDescent="0.2">
      <c r="A1566" s="1">
        <v>36229</v>
      </c>
      <c r="B1566" s="2">
        <v>41173</v>
      </c>
      <c r="C1566" s="1" t="s">
        <v>11</v>
      </c>
      <c r="D1566" s="1">
        <v>12</v>
      </c>
      <c r="E1566" s="4" t="str">
        <f t="shared" si="96"/>
        <v>Small</v>
      </c>
      <c r="F1566" s="4" t="str">
        <f>VLOOKUP(D1566, lookup!$A$3:$B$12, 2, TRUE)</f>
        <v>Small</v>
      </c>
      <c r="G1566" s="1">
        <v>1465.29</v>
      </c>
      <c r="H1566" s="4" t="str">
        <f t="shared" si="98"/>
        <v>No Discount</v>
      </c>
      <c r="I1566" s="4">
        <f>IFERROR((Table2[[#This Row],[Sales]]-(Table2[[#This Row],[Sales]]*H1566)), Table2[[#This Row],[Sales]])</f>
        <v>1465.29</v>
      </c>
      <c r="J1566" s="4">
        <f t="shared" si="99"/>
        <v>1465.29</v>
      </c>
      <c r="K1566" s="1" t="s">
        <v>10</v>
      </c>
      <c r="L1566" s="1">
        <v>7.11</v>
      </c>
      <c r="M1566" s="10">
        <f t="shared" si="97"/>
        <v>1465.29</v>
      </c>
    </row>
    <row r="1567" spans="1:13" x14ac:dyDescent="0.2">
      <c r="A1567" s="1">
        <v>25443</v>
      </c>
      <c r="B1567" s="2">
        <v>41174</v>
      </c>
      <c r="C1567" s="1" t="s">
        <v>14</v>
      </c>
      <c r="D1567" s="1">
        <v>33</v>
      </c>
      <c r="E1567" s="4" t="str">
        <f t="shared" si="96"/>
        <v>Large</v>
      </c>
      <c r="F1567" s="4" t="str">
        <f>VLOOKUP(D1567, lookup!$A$3:$B$12, 2, TRUE)</f>
        <v>Large</v>
      </c>
      <c r="G1567" s="1">
        <v>570.24</v>
      </c>
      <c r="H1567" s="4">
        <f t="shared" si="98"/>
        <v>0.01</v>
      </c>
      <c r="I1567" s="4">
        <f>IFERROR((Table2[[#This Row],[Sales]]-(Table2[[#This Row],[Sales]]*H1567)), Table2[[#This Row],[Sales]])</f>
        <v>564.5376</v>
      </c>
      <c r="J1567" s="4">
        <f t="shared" si="99"/>
        <v>570.24</v>
      </c>
      <c r="K1567" s="1" t="s">
        <v>10</v>
      </c>
      <c r="L1567" s="1">
        <v>11.28</v>
      </c>
      <c r="M1567" s="10">
        <f t="shared" si="97"/>
        <v>570.24</v>
      </c>
    </row>
    <row r="1568" spans="1:13" x14ac:dyDescent="0.2">
      <c r="A1568" s="1">
        <v>30913</v>
      </c>
      <c r="B1568" s="2">
        <v>41174</v>
      </c>
      <c r="C1568" s="1" t="s">
        <v>14</v>
      </c>
      <c r="D1568" s="1">
        <v>23</v>
      </c>
      <c r="E1568" s="4" t="str">
        <f t="shared" si="96"/>
        <v>Medium</v>
      </c>
      <c r="F1568" s="4" t="str">
        <f>VLOOKUP(D1568, lookup!$A$3:$B$12, 2, TRUE)</f>
        <v>Medium</v>
      </c>
      <c r="G1568" s="1">
        <v>143.1</v>
      </c>
      <c r="H1568" s="4" t="str">
        <f t="shared" si="98"/>
        <v>No Discount</v>
      </c>
      <c r="I1568" s="4">
        <f>IFERROR((Table2[[#This Row],[Sales]]-(Table2[[#This Row],[Sales]]*H1568)), Table2[[#This Row],[Sales]])</f>
        <v>143.1</v>
      </c>
      <c r="J1568" s="4">
        <f t="shared" si="99"/>
        <v>143.1</v>
      </c>
      <c r="K1568" s="1" t="s">
        <v>10</v>
      </c>
      <c r="L1568" s="1">
        <v>1.49</v>
      </c>
      <c r="M1568" s="10">
        <f t="shared" si="97"/>
        <v>143.1</v>
      </c>
    </row>
    <row r="1569" spans="1:13" x14ac:dyDescent="0.2">
      <c r="A1569" s="1">
        <v>59585</v>
      </c>
      <c r="B1569" s="2">
        <v>41174</v>
      </c>
      <c r="C1569" s="1" t="s">
        <v>9</v>
      </c>
      <c r="D1569" s="1">
        <v>45</v>
      </c>
      <c r="E1569" s="4" t="str">
        <f t="shared" si="96"/>
        <v>Large</v>
      </c>
      <c r="F1569" s="4" t="str">
        <f>VLOOKUP(D1569, lookup!$A$3:$B$12, 2, TRUE)</f>
        <v>XX Large</v>
      </c>
      <c r="G1569" s="1">
        <v>712.04</v>
      </c>
      <c r="H1569" s="4">
        <f t="shared" si="98"/>
        <v>0.01</v>
      </c>
      <c r="I1569" s="4">
        <f>IFERROR((Table2[[#This Row],[Sales]]-(Table2[[#This Row],[Sales]]*H1569)), Table2[[#This Row],[Sales]])</f>
        <v>704.91959999999995</v>
      </c>
      <c r="J1569" s="4">
        <f t="shared" si="99"/>
        <v>702.64</v>
      </c>
      <c r="K1569" s="1" t="s">
        <v>10</v>
      </c>
      <c r="L1569" s="1">
        <v>9.4</v>
      </c>
      <c r="M1569" s="10">
        <f t="shared" si="97"/>
        <v>712.04</v>
      </c>
    </row>
    <row r="1570" spans="1:13" x14ac:dyDescent="0.2">
      <c r="A1570" s="1">
        <v>30913</v>
      </c>
      <c r="B1570" s="2">
        <v>41174</v>
      </c>
      <c r="C1570" s="1" t="s">
        <v>14</v>
      </c>
      <c r="D1570" s="1">
        <v>44</v>
      </c>
      <c r="E1570" s="4" t="str">
        <f t="shared" si="96"/>
        <v>Large</v>
      </c>
      <c r="F1570" s="4" t="str">
        <f>VLOOKUP(D1570, lookup!$A$3:$B$12, 2, TRUE)</f>
        <v>XX Large</v>
      </c>
      <c r="G1570" s="1">
        <v>126.36</v>
      </c>
      <c r="H1570" s="4">
        <f t="shared" si="98"/>
        <v>0.01</v>
      </c>
      <c r="I1570" s="4">
        <f>IFERROR((Table2[[#This Row],[Sales]]-(Table2[[#This Row],[Sales]]*H1570)), Table2[[#This Row],[Sales]])</f>
        <v>125.0964</v>
      </c>
      <c r="J1570" s="4">
        <f t="shared" si="99"/>
        <v>125.86</v>
      </c>
      <c r="K1570" s="1" t="s">
        <v>10</v>
      </c>
      <c r="L1570" s="1">
        <v>0.5</v>
      </c>
      <c r="M1570" s="10">
        <f t="shared" si="97"/>
        <v>126.36</v>
      </c>
    </row>
    <row r="1571" spans="1:13" x14ac:dyDescent="0.2">
      <c r="A1571" s="1">
        <v>3556</v>
      </c>
      <c r="B1571" s="2">
        <v>41174</v>
      </c>
      <c r="C1571" s="1" t="s">
        <v>11</v>
      </c>
      <c r="D1571" s="1">
        <v>48</v>
      </c>
      <c r="E1571" s="4" t="str">
        <f t="shared" si="96"/>
        <v>Large</v>
      </c>
      <c r="F1571" s="4" t="str">
        <f>VLOOKUP(D1571, lookup!$A$3:$B$12, 2, TRUE)</f>
        <v>XXX Large</v>
      </c>
      <c r="G1571" s="1">
        <v>269.37</v>
      </c>
      <c r="H1571" s="4">
        <f t="shared" si="98"/>
        <v>0.01</v>
      </c>
      <c r="I1571" s="4">
        <f>IFERROR((Table2[[#This Row],[Sales]]-(Table2[[#This Row],[Sales]]*H1571)), Table2[[#This Row],[Sales]])</f>
        <v>266.67630000000003</v>
      </c>
      <c r="J1571" s="4">
        <f t="shared" si="99"/>
        <v>264.36</v>
      </c>
      <c r="K1571" s="1" t="s">
        <v>10</v>
      </c>
      <c r="L1571" s="1">
        <v>5.01</v>
      </c>
      <c r="M1571" s="10">
        <f t="shared" si="97"/>
        <v>269.37</v>
      </c>
    </row>
    <row r="1572" spans="1:13" x14ac:dyDescent="0.2">
      <c r="A1572" s="1">
        <v>3556</v>
      </c>
      <c r="B1572" s="2">
        <v>41174</v>
      </c>
      <c r="C1572" s="1" t="s">
        <v>11</v>
      </c>
      <c r="D1572" s="1">
        <v>41</v>
      </c>
      <c r="E1572" s="4" t="str">
        <f t="shared" si="96"/>
        <v>Large</v>
      </c>
      <c r="F1572" s="4" t="str">
        <f>VLOOKUP(D1572, lookup!$A$3:$B$12, 2, TRUE)</f>
        <v>XX Large</v>
      </c>
      <c r="G1572" s="1">
        <v>4933.99</v>
      </c>
      <c r="H1572" s="4">
        <f t="shared" si="98"/>
        <v>0.01</v>
      </c>
      <c r="I1572" s="4">
        <f>IFERROR((Table2[[#This Row],[Sales]]-(Table2[[#This Row],[Sales]]*H1572)), Table2[[#This Row],[Sales]])</f>
        <v>4884.6500999999998</v>
      </c>
      <c r="J1572" s="4">
        <f t="shared" si="99"/>
        <v>4921.34</v>
      </c>
      <c r="K1572" s="1" t="s">
        <v>10</v>
      </c>
      <c r="L1572" s="1">
        <v>12.65</v>
      </c>
      <c r="M1572" s="10">
        <f t="shared" si="97"/>
        <v>4933.99</v>
      </c>
    </row>
    <row r="1573" spans="1:13" x14ac:dyDescent="0.2">
      <c r="A1573" s="1">
        <v>30913</v>
      </c>
      <c r="B1573" s="2">
        <v>41174</v>
      </c>
      <c r="C1573" s="1" t="s">
        <v>14</v>
      </c>
      <c r="D1573" s="1">
        <v>24</v>
      </c>
      <c r="E1573" s="4" t="str">
        <f t="shared" si="96"/>
        <v>Medium</v>
      </c>
      <c r="F1573" s="4" t="str">
        <f>VLOOKUP(D1573, lookup!$A$3:$B$12, 2, TRUE)</f>
        <v>Medium</v>
      </c>
      <c r="G1573" s="1">
        <v>496.62</v>
      </c>
      <c r="H1573" s="4" t="str">
        <f t="shared" si="98"/>
        <v>No Discount</v>
      </c>
      <c r="I1573" s="4">
        <f>IFERROR((Table2[[#This Row],[Sales]]-(Table2[[#This Row],[Sales]]*H1573)), Table2[[#This Row],[Sales]])</f>
        <v>496.62</v>
      </c>
      <c r="J1573" s="4">
        <f t="shared" si="99"/>
        <v>496.62</v>
      </c>
      <c r="K1573" s="1" t="s">
        <v>8</v>
      </c>
      <c r="L1573" s="1">
        <v>10.49</v>
      </c>
      <c r="M1573" s="10">
        <f t="shared" si="97"/>
        <v>496.62</v>
      </c>
    </row>
    <row r="1574" spans="1:13" x14ac:dyDescent="0.2">
      <c r="A1574" s="1">
        <v>30913</v>
      </c>
      <c r="B1574" s="2">
        <v>41174</v>
      </c>
      <c r="C1574" s="1" t="s">
        <v>14</v>
      </c>
      <c r="D1574" s="1">
        <v>36</v>
      </c>
      <c r="E1574" s="4" t="str">
        <f t="shared" si="96"/>
        <v>Large</v>
      </c>
      <c r="F1574" s="4" t="str">
        <f>VLOOKUP(D1574, lookup!$A$3:$B$12, 2, TRUE)</f>
        <v>Extra Large</v>
      </c>
      <c r="G1574" s="1">
        <v>795.52</v>
      </c>
      <c r="H1574" s="4">
        <f t="shared" si="98"/>
        <v>0.01</v>
      </c>
      <c r="I1574" s="4">
        <f>IFERROR((Table2[[#This Row],[Sales]]-(Table2[[#This Row],[Sales]]*H1574)), Table2[[#This Row],[Sales]])</f>
        <v>787.56479999999999</v>
      </c>
      <c r="J1574" s="4">
        <f t="shared" si="99"/>
        <v>793.53</v>
      </c>
      <c r="K1574" s="1" t="s">
        <v>10</v>
      </c>
      <c r="L1574" s="1">
        <v>1.99</v>
      </c>
      <c r="M1574" s="10">
        <f t="shared" si="97"/>
        <v>795.52</v>
      </c>
    </row>
    <row r="1575" spans="1:13" x14ac:dyDescent="0.2">
      <c r="A1575" s="1">
        <v>37158</v>
      </c>
      <c r="B1575" s="2">
        <v>41174</v>
      </c>
      <c r="C1575" s="1" t="s">
        <v>7</v>
      </c>
      <c r="D1575" s="1">
        <v>25</v>
      </c>
      <c r="E1575" s="4" t="str">
        <f t="shared" si="96"/>
        <v>Medium</v>
      </c>
      <c r="F1575" s="4" t="str">
        <f>VLOOKUP(D1575, lookup!$A$3:$B$12, 2, TRUE)</f>
        <v>Medium</v>
      </c>
      <c r="G1575" s="1">
        <v>172.04</v>
      </c>
      <c r="H1575" s="4" t="str">
        <f t="shared" si="98"/>
        <v>No Discount</v>
      </c>
      <c r="I1575" s="4">
        <f>IFERROR((Table2[[#This Row],[Sales]]-(Table2[[#This Row],[Sales]]*H1575)), Table2[[#This Row],[Sales]])</f>
        <v>172.04</v>
      </c>
      <c r="J1575" s="4">
        <f t="shared" si="99"/>
        <v>172.04</v>
      </c>
      <c r="K1575" s="1" t="s">
        <v>10</v>
      </c>
      <c r="L1575" s="1">
        <v>7.37</v>
      </c>
      <c r="M1575" s="10">
        <f t="shared" si="97"/>
        <v>172.04</v>
      </c>
    </row>
    <row r="1576" spans="1:13" x14ac:dyDescent="0.2">
      <c r="A1576" s="1">
        <v>19361</v>
      </c>
      <c r="B1576" s="2">
        <v>41175</v>
      </c>
      <c r="C1576" s="1" t="s">
        <v>7</v>
      </c>
      <c r="D1576" s="1">
        <v>21</v>
      </c>
      <c r="E1576" s="4" t="str">
        <f t="shared" si="96"/>
        <v>Medium</v>
      </c>
      <c r="F1576" s="4" t="str">
        <f>VLOOKUP(D1576, lookup!$A$3:$B$12, 2, TRUE)</f>
        <v>Medium</v>
      </c>
      <c r="G1576" s="1">
        <v>535.57000000000005</v>
      </c>
      <c r="H1576" s="4" t="str">
        <f t="shared" si="98"/>
        <v>No Discount</v>
      </c>
      <c r="I1576" s="4">
        <f>IFERROR((Table2[[#This Row],[Sales]]-(Table2[[#This Row],[Sales]]*H1576)), Table2[[#This Row],[Sales]])</f>
        <v>535.57000000000005</v>
      </c>
      <c r="J1576" s="4">
        <f t="shared" si="99"/>
        <v>535.57000000000005</v>
      </c>
      <c r="K1576" s="1" t="s">
        <v>10</v>
      </c>
      <c r="L1576" s="1">
        <v>8.99</v>
      </c>
      <c r="M1576" s="10">
        <f t="shared" si="97"/>
        <v>535.57000000000005</v>
      </c>
    </row>
    <row r="1577" spans="1:13" x14ac:dyDescent="0.2">
      <c r="A1577" s="1">
        <v>19361</v>
      </c>
      <c r="B1577" s="2">
        <v>41175</v>
      </c>
      <c r="C1577" s="1" t="s">
        <v>7</v>
      </c>
      <c r="D1577" s="1">
        <v>43</v>
      </c>
      <c r="E1577" s="4" t="str">
        <f t="shared" si="96"/>
        <v>Large</v>
      </c>
      <c r="F1577" s="4" t="str">
        <f>VLOOKUP(D1577, lookup!$A$3:$B$12, 2, TRUE)</f>
        <v>XX Large</v>
      </c>
      <c r="G1577" s="1">
        <v>364.59</v>
      </c>
      <c r="H1577" s="4">
        <f t="shared" si="98"/>
        <v>0.01</v>
      </c>
      <c r="I1577" s="4">
        <f>IFERROR((Table2[[#This Row],[Sales]]-(Table2[[#This Row],[Sales]]*H1577)), Table2[[#This Row],[Sales]])</f>
        <v>360.94409999999999</v>
      </c>
      <c r="J1577" s="4">
        <f t="shared" si="99"/>
        <v>359.42999999999995</v>
      </c>
      <c r="K1577" s="1" t="s">
        <v>10</v>
      </c>
      <c r="L1577" s="1">
        <v>5.16</v>
      </c>
      <c r="M1577" s="10">
        <f t="shared" si="97"/>
        <v>364.59</v>
      </c>
    </row>
    <row r="1578" spans="1:13" x14ac:dyDescent="0.2">
      <c r="A1578" s="1">
        <v>45571</v>
      </c>
      <c r="B1578" s="2">
        <v>41175</v>
      </c>
      <c r="C1578" s="1" t="s">
        <v>14</v>
      </c>
      <c r="D1578" s="1">
        <v>47</v>
      </c>
      <c r="E1578" s="4" t="str">
        <f t="shared" si="96"/>
        <v>Large</v>
      </c>
      <c r="F1578" s="4" t="str">
        <f>VLOOKUP(D1578, lookup!$A$3:$B$12, 2, TRUE)</f>
        <v>XXX Large</v>
      </c>
      <c r="G1578" s="1">
        <v>5975.0495000000001</v>
      </c>
      <c r="H1578" s="4">
        <f t="shared" si="98"/>
        <v>0.01</v>
      </c>
      <c r="I1578" s="4">
        <f>IFERROR((Table2[[#This Row],[Sales]]-(Table2[[#This Row],[Sales]]*H1578)), Table2[[#This Row],[Sales]])</f>
        <v>5915.2990049999999</v>
      </c>
      <c r="J1578" s="4">
        <f t="shared" si="99"/>
        <v>5966.0595000000003</v>
      </c>
      <c r="K1578" s="1" t="s">
        <v>10</v>
      </c>
      <c r="L1578" s="1">
        <v>8.99</v>
      </c>
      <c r="M1578" s="10">
        <f t="shared" si="97"/>
        <v>5975.0495000000001</v>
      </c>
    </row>
    <row r="1579" spans="1:13" x14ac:dyDescent="0.2">
      <c r="A1579" s="1">
        <v>19361</v>
      </c>
      <c r="B1579" s="2">
        <v>41175</v>
      </c>
      <c r="C1579" s="1" t="s">
        <v>7</v>
      </c>
      <c r="D1579" s="1">
        <v>21</v>
      </c>
      <c r="E1579" s="4" t="str">
        <f t="shared" si="96"/>
        <v>Medium</v>
      </c>
      <c r="F1579" s="4" t="str">
        <f>VLOOKUP(D1579, lookup!$A$3:$B$12, 2, TRUE)</f>
        <v>Medium</v>
      </c>
      <c r="G1579" s="1">
        <v>788.85</v>
      </c>
      <c r="H1579" s="4" t="str">
        <f t="shared" si="98"/>
        <v>No Discount</v>
      </c>
      <c r="I1579" s="4">
        <f>IFERROR((Table2[[#This Row],[Sales]]-(Table2[[#This Row],[Sales]]*H1579)), Table2[[#This Row],[Sales]])</f>
        <v>788.85</v>
      </c>
      <c r="J1579" s="4">
        <f t="shared" si="99"/>
        <v>788.85</v>
      </c>
      <c r="K1579" s="1" t="s">
        <v>10</v>
      </c>
      <c r="L1579" s="1">
        <v>2.99</v>
      </c>
      <c r="M1579" s="10">
        <f t="shared" si="97"/>
        <v>788.85</v>
      </c>
    </row>
    <row r="1580" spans="1:13" x14ac:dyDescent="0.2">
      <c r="A1580" s="1">
        <v>45571</v>
      </c>
      <c r="B1580" s="2">
        <v>41175</v>
      </c>
      <c r="C1580" s="1" t="s">
        <v>14</v>
      </c>
      <c r="D1580" s="1">
        <v>43</v>
      </c>
      <c r="E1580" s="4" t="str">
        <f t="shared" si="96"/>
        <v>Large</v>
      </c>
      <c r="F1580" s="4" t="str">
        <f>VLOOKUP(D1580, lookup!$A$3:$B$12, 2, TRUE)</f>
        <v>XX Large</v>
      </c>
      <c r="G1580" s="1">
        <v>528.53</v>
      </c>
      <c r="H1580" s="4">
        <f t="shared" si="98"/>
        <v>0.01</v>
      </c>
      <c r="I1580" s="4">
        <f>IFERROR((Table2[[#This Row],[Sales]]-(Table2[[#This Row],[Sales]]*H1580)), Table2[[#This Row],[Sales]])</f>
        <v>523.24469999999997</v>
      </c>
      <c r="J1580" s="4">
        <f t="shared" si="99"/>
        <v>523.72</v>
      </c>
      <c r="K1580" s="1" t="s">
        <v>10</v>
      </c>
      <c r="L1580" s="1">
        <v>4.8099999999999996</v>
      </c>
      <c r="M1580" s="10">
        <f t="shared" si="97"/>
        <v>528.53</v>
      </c>
    </row>
    <row r="1581" spans="1:13" x14ac:dyDescent="0.2">
      <c r="A1581" s="1">
        <v>45571</v>
      </c>
      <c r="B1581" s="2">
        <v>41175</v>
      </c>
      <c r="C1581" s="1" t="s">
        <v>14</v>
      </c>
      <c r="D1581" s="1">
        <v>44</v>
      </c>
      <c r="E1581" s="4" t="str">
        <f t="shared" si="96"/>
        <v>Large</v>
      </c>
      <c r="F1581" s="4" t="str">
        <f>VLOOKUP(D1581, lookup!$A$3:$B$12, 2, TRUE)</f>
        <v>XX Large</v>
      </c>
      <c r="G1581" s="1">
        <v>720.52</v>
      </c>
      <c r="H1581" s="4">
        <f t="shared" si="98"/>
        <v>0.01</v>
      </c>
      <c r="I1581" s="4">
        <f>IFERROR((Table2[[#This Row],[Sales]]-(Table2[[#This Row],[Sales]]*H1581)), Table2[[#This Row],[Sales]])</f>
        <v>713.31479999999999</v>
      </c>
      <c r="J1581" s="4">
        <f t="shared" si="99"/>
        <v>712.01</v>
      </c>
      <c r="K1581" s="1" t="s">
        <v>10</v>
      </c>
      <c r="L1581" s="1">
        <v>8.51</v>
      </c>
      <c r="M1581" s="10">
        <f t="shared" si="97"/>
        <v>720.52</v>
      </c>
    </row>
    <row r="1582" spans="1:13" x14ac:dyDescent="0.2">
      <c r="A1582" s="1">
        <v>17187</v>
      </c>
      <c r="B1582" s="2">
        <v>41175</v>
      </c>
      <c r="C1582" s="1" t="s">
        <v>9</v>
      </c>
      <c r="D1582" s="1">
        <v>4</v>
      </c>
      <c r="E1582" s="4" t="str">
        <f t="shared" si="96"/>
        <v>Small</v>
      </c>
      <c r="F1582" s="4" t="str">
        <f>VLOOKUP(D1582, lookup!$A$3:$B$12, 2, TRUE)</f>
        <v>Mini</v>
      </c>
      <c r="G1582" s="1">
        <v>2951.97</v>
      </c>
      <c r="H1582" s="4" t="str">
        <f t="shared" si="98"/>
        <v>No Discount</v>
      </c>
      <c r="I1582" s="4">
        <f>IFERROR((Table2[[#This Row],[Sales]]-(Table2[[#This Row],[Sales]]*H1582)), Table2[[#This Row],[Sales]])</f>
        <v>2951.97</v>
      </c>
      <c r="J1582" s="4">
        <f t="shared" si="99"/>
        <v>2951.97</v>
      </c>
      <c r="K1582" s="1" t="s">
        <v>13</v>
      </c>
      <c r="L1582" s="1">
        <v>16.059999999999999</v>
      </c>
      <c r="M1582" s="10">
        <f t="shared" si="97"/>
        <v>2951.97</v>
      </c>
    </row>
    <row r="1583" spans="1:13" x14ac:dyDescent="0.2">
      <c r="A1583" s="1">
        <v>22055</v>
      </c>
      <c r="B1583" s="2">
        <v>41175</v>
      </c>
      <c r="C1583" s="1" t="s">
        <v>14</v>
      </c>
      <c r="D1583" s="1">
        <v>40</v>
      </c>
      <c r="E1583" s="4" t="str">
        <f t="shared" si="96"/>
        <v>Large</v>
      </c>
      <c r="F1583" s="4" t="str">
        <f>VLOOKUP(D1583, lookup!$A$3:$B$12, 2, TRUE)</f>
        <v>Extra Large</v>
      </c>
      <c r="G1583" s="1">
        <v>6147.24</v>
      </c>
      <c r="H1583" s="4">
        <f t="shared" si="98"/>
        <v>0.01</v>
      </c>
      <c r="I1583" s="4">
        <f>IFERROR((Table2[[#This Row],[Sales]]-(Table2[[#This Row],[Sales]]*H1583)), Table2[[#This Row],[Sales]])</f>
        <v>6085.7676000000001</v>
      </c>
      <c r="J1583" s="4">
        <f t="shared" si="99"/>
        <v>6117.24</v>
      </c>
      <c r="K1583" s="1" t="s">
        <v>13</v>
      </c>
      <c r="L1583" s="1">
        <v>30</v>
      </c>
      <c r="M1583" s="10">
        <f t="shared" si="97"/>
        <v>6117.24</v>
      </c>
    </row>
    <row r="1584" spans="1:13" x14ac:dyDescent="0.2">
      <c r="A1584" s="1">
        <v>13984</v>
      </c>
      <c r="B1584" s="2">
        <v>41176</v>
      </c>
      <c r="C1584" s="1" t="s">
        <v>12</v>
      </c>
      <c r="D1584" s="1">
        <v>30</v>
      </c>
      <c r="E1584" s="4" t="str">
        <f t="shared" si="96"/>
        <v>Large</v>
      </c>
      <c r="F1584" s="4" t="str">
        <f>VLOOKUP(D1584, lookup!$A$3:$B$12, 2, TRUE)</f>
        <v>Medium-Large</v>
      </c>
      <c r="G1584" s="1">
        <v>2052.8200000000002</v>
      </c>
      <c r="H1584" s="4" t="str">
        <f t="shared" si="98"/>
        <v>No Discount</v>
      </c>
      <c r="I1584" s="4">
        <f>IFERROR((Table2[[#This Row],[Sales]]-(Table2[[#This Row],[Sales]]*H1584)), Table2[[#This Row],[Sales]])</f>
        <v>2052.8200000000002</v>
      </c>
      <c r="J1584" s="4">
        <f t="shared" si="99"/>
        <v>2052.8200000000002</v>
      </c>
      <c r="K1584" s="1" t="s">
        <v>10</v>
      </c>
      <c r="L1584" s="1">
        <v>37.58</v>
      </c>
      <c r="M1584" s="10">
        <f t="shared" si="97"/>
        <v>2052.8200000000002</v>
      </c>
    </row>
    <row r="1585" spans="1:13" x14ac:dyDescent="0.2">
      <c r="A1585" s="1">
        <v>52320</v>
      </c>
      <c r="B1585" s="2">
        <v>41176</v>
      </c>
      <c r="C1585" s="1" t="s">
        <v>7</v>
      </c>
      <c r="D1585" s="1">
        <v>41</v>
      </c>
      <c r="E1585" s="4" t="str">
        <f t="shared" si="96"/>
        <v>Large</v>
      </c>
      <c r="F1585" s="4" t="str">
        <f>VLOOKUP(D1585, lookup!$A$3:$B$12, 2, TRUE)</f>
        <v>XX Large</v>
      </c>
      <c r="G1585" s="1">
        <v>112.6</v>
      </c>
      <c r="H1585" s="4">
        <f t="shared" si="98"/>
        <v>0.01</v>
      </c>
      <c r="I1585" s="4">
        <f>IFERROR((Table2[[#This Row],[Sales]]-(Table2[[#This Row],[Sales]]*H1585)), Table2[[#This Row],[Sales]])</f>
        <v>111.47399999999999</v>
      </c>
      <c r="J1585" s="4">
        <f t="shared" si="99"/>
        <v>111.58999999999999</v>
      </c>
      <c r="K1585" s="1" t="s">
        <v>10</v>
      </c>
      <c r="L1585" s="1">
        <v>1.01</v>
      </c>
      <c r="M1585" s="10">
        <f t="shared" si="97"/>
        <v>112.6</v>
      </c>
    </row>
    <row r="1586" spans="1:13" x14ac:dyDescent="0.2">
      <c r="A1586" s="1">
        <v>35554</v>
      </c>
      <c r="B1586" s="2">
        <v>41176</v>
      </c>
      <c r="C1586" s="1" t="s">
        <v>11</v>
      </c>
      <c r="D1586" s="1">
        <v>34</v>
      </c>
      <c r="E1586" s="4" t="str">
        <f t="shared" si="96"/>
        <v>Large</v>
      </c>
      <c r="F1586" s="4" t="str">
        <f>VLOOKUP(D1586, lookup!$A$3:$B$12, 2, TRUE)</f>
        <v>Large</v>
      </c>
      <c r="G1586" s="1">
        <v>4581.54</v>
      </c>
      <c r="H1586" s="4">
        <f t="shared" si="98"/>
        <v>0.01</v>
      </c>
      <c r="I1586" s="4">
        <f>IFERROR((Table2[[#This Row],[Sales]]-(Table2[[#This Row],[Sales]]*H1586)), Table2[[#This Row],[Sales]])</f>
        <v>4535.7245999999996</v>
      </c>
      <c r="J1586" s="4">
        <f t="shared" si="99"/>
        <v>4581.54</v>
      </c>
      <c r="K1586" s="1" t="s">
        <v>13</v>
      </c>
      <c r="L1586" s="1">
        <v>54.74</v>
      </c>
      <c r="M1586" s="10">
        <f t="shared" si="97"/>
        <v>4581.54</v>
      </c>
    </row>
    <row r="1587" spans="1:13" x14ac:dyDescent="0.2">
      <c r="A1587" s="1">
        <v>11650</v>
      </c>
      <c r="B1587" s="2">
        <v>41176</v>
      </c>
      <c r="C1587" s="1" t="s">
        <v>11</v>
      </c>
      <c r="D1587" s="1">
        <v>30</v>
      </c>
      <c r="E1587" s="4" t="str">
        <f t="shared" si="96"/>
        <v>Large</v>
      </c>
      <c r="F1587" s="4" t="str">
        <f>VLOOKUP(D1587, lookup!$A$3:$B$12, 2, TRUE)</f>
        <v>Medium-Large</v>
      </c>
      <c r="G1587" s="1">
        <v>243.49</v>
      </c>
      <c r="H1587" s="4" t="str">
        <f t="shared" si="98"/>
        <v>No Discount</v>
      </c>
      <c r="I1587" s="4">
        <f>IFERROR((Table2[[#This Row],[Sales]]-(Table2[[#This Row],[Sales]]*H1587)), Table2[[#This Row],[Sales]])</f>
        <v>243.49</v>
      </c>
      <c r="J1587" s="4">
        <f t="shared" si="99"/>
        <v>243.49</v>
      </c>
      <c r="K1587" s="1" t="s">
        <v>10</v>
      </c>
      <c r="L1587" s="1">
        <v>2.38</v>
      </c>
      <c r="M1587" s="10">
        <f t="shared" si="97"/>
        <v>243.49</v>
      </c>
    </row>
    <row r="1588" spans="1:13" x14ac:dyDescent="0.2">
      <c r="A1588" s="1">
        <v>55655</v>
      </c>
      <c r="B1588" s="2">
        <v>41176</v>
      </c>
      <c r="C1588" s="1" t="s">
        <v>7</v>
      </c>
      <c r="D1588" s="1">
        <v>33</v>
      </c>
      <c r="E1588" s="4" t="str">
        <f t="shared" si="96"/>
        <v>Large</v>
      </c>
      <c r="F1588" s="4" t="str">
        <f>VLOOKUP(D1588, lookup!$A$3:$B$12, 2, TRUE)</f>
        <v>Large</v>
      </c>
      <c r="G1588" s="1">
        <v>3671.1415000000002</v>
      </c>
      <c r="H1588" s="4">
        <f t="shared" si="98"/>
        <v>0.01</v>
      </c>
      <c r="I1588" s="4">
        <f>IFERROR((Table2[[#This Row],[Sales]]-(Table2[[#This Row],[Sales]]*H1588)), Table2[[#This Row],[Sales]])</f>
        <v>3634.430085</v>
      </c>
      <c r="J1588" s="4">
        <f t="shared" si="99"/>
        <v>3671.1415000000002</v>
      </c>
      <c r="K1588" s="1" t="s">
        <v>10</v>
      </c>
      <c r="L1588" s="1">
        <v>8.99</v>
      </c>
      <c r="M1588" s="10">
        <f t="shared" si="97"/>
        <v>3671.1415000000002</v>
      </c>
    </row>
    <row r="1589" spans="1:13" x14ac:dyDescent="0.2">
      <c r="A1589" s="1">
        <v>11650</v>
      </c>
      <c r="B1589" s="2">
        <v>41176</v>
      </c>
      <c r="C1589" s="1" t="s">
        <v>11</v>
      </c>
      <c r="D1589" s="1">
        <v>26</v>
      </c>
      <c r="E1589" s="4" t="str">
        <f t="shared" si="96"/>
        <v>Medium</v>
      </c>
      <c r="F1589" s="4" t="str">
        <f>VLOOKUP(D1589, lookup!$A$3:$B$12, 2, TRUE)</f>
        <v>Medium-Large</v>
      </c>
      <c r="G1589" s="1">
        <v>1090.4000000000001</v>
      </c>
      <c r="H1589" s="4" t="str">
        <f t="shared" si="98"/>
        <v>No Discount</v>
      </c>
      <c r="I1589" s="4">
        <f>IFERROR((Table2[[#This Row],[Sales]]-(Table2[[#This Row],[Sales]]*H1589)), Table2[[#This Row],[Sales]])</f>
        <v>1090.4000000000001</v>
      </c>
      <c r="J1589" s="4">
        <f t="shared" si="99"/>
        <v>1090.4000000000001</v>
      </c>
      <c r="K1589" s="1" t="s">
        <v>10</v>
      </c>
      <c r="L1589" s="1">
        <v>8.99</v>
      </c>
      <c r="M1589" s="10">
        <f t="shared" si="97"/>
        <v>1090.4000000000001</v>
      </c>
    </row>
    <row r="1590" spans="1:13" x14ac:dyDescent="0.2">
      <c r="A1590" s="1">
        <v>23648</v>
      </c>
      <c r="B1590" s="2">
        <v>41176</v>
      </c>
      <c r="C1590" s="1" t="s">
        <v>12</v>
      </c>
      <c r="D1590" s="1">
        <v>44</v>
      </c>
      <c r="E1590" s="4" t="str">
        <f t="shared" si="96"/>
        <v>Large</v>
      </c>
      <c r="F1590" s="4" t="str">
        <f>VLOOKUP(D1590, lookup!$A$3:$B$12, 2, TRUE)</f>
        <v>XX Large</v>
      </c>
      <c r="G1590" s="1">
        <v>6768.16</v>
      </c>
      <c r="H1590" s="4">
        <f t="shared" si="98"/>
        <v>0.01</v>
      </c>
      <c r="I1590" s="4">
        <f>IFERROR((Table2[[#This Row],[Sales]]-(Table2[[#This Row],[Sales]]*H1590)), Table2[[#This Row],[Sales]])</f>
        <v>6700.4784</v>
      </c>
      <c r="J1590" s="4">
        <f t="shared" si="99"/>
        <v>6761.66</v>
      </c>
      <c r="K1590" s="1" t="s">
        <v>10</v>
      </c>
      <c r="L1590" s="1">
        <v>6.5</v>
      </c>
      <c r="M1590" s="10">
        <f t="shared" si="97"/>
        <v>6768.16</v>
      </c>
    </row>
    <row r="1591" spans="1:13" x14ac:dyDescent="0.2">
      <c r="A1591" s="1">
        <v>19425</v>
      </c>
      <c r="B1591" s="2">
        <v>41176</v>
      </c>
      <c r="C1591" s="1" t="s">
        <v>11</v>
      </c>
      <c r="D1591" s="1">
        <v>34</v>
      </c>
      <c r="E1591" s="4" t="str">
        <f t="shared" si="96"/>
        <v>Large</v>
      </c>
      <c r="F1591" s="4" t="str">
        <f>VLOOKUP(D1591, lookup!$A$3:$B$12, 2, TRUE)</f>
        <v>Large</v>
      </c>
      <c r="G1591" s="1">
        <v>210.24</v>
      </c>
      <c r="H1591" s="4">
        <f t="shared" si="98"/>
        <v>0.01</v>
      </c>
      <c r="I1591" s="4">
        <f>IFERROR((Table2[[#This Row],[Sales]]-(Table2[[#This Row],[Sales]]*H1591)), Table2[[#This Row],[Sales]])</f>
        <v>208.13760000000002</v>
      </c>
      <c r="J1591" s="4">
        <f t="shared" si="99"/>
        <v>210.24</v>
      </c>
      <c r="K1591" s="1" t="s">
        <v>10</v>
      </c>
      <c r="L1591" s="1">
        <v>3.6</v>
      </c>
      <c r="M1591" s="10">
        <f t="shared" si="97"/>
        <v>210.24</v>
      </c>
    </row>
    <row r="1592" spans="1:13" x14ac:dyDescent="0.2">
      <c r="A1592" s="1">
        <v>23648</v>
      </c>
      <c r="B1592" s="2">
        <v>41176</v>
      </c>
      <c r="C1592" s="1" t="s">
        <v>12</v>
      </c>
      <c r="D1592" s="1">
        <v>4</v>
      </c>
      <c r="E1592" s="4" t="str">
        <f t="shared" si="96"/>
        <v>Small</v>
      </c>
      <c r="F1592" s="4" t="str">
        <f>VLOOKUP(D1592, lookup!$A$3:$B$12, 2, TRUE)</f>
        <v>Mini</v>
      </c>
      <c r="G1592" s="1">
        <v>10.65</v>
      </c>
      <c r="H1592" s="4" t="str">
        <f t="shared" si="98"/>
        <v>No Discount</v>
      </c>
      <c r="I1592" s="4">
        <f>IFERROR((Table2[[#This Row],[Sales]]-(Table2[[#This Row],[Sales]]*H1592)), Table2[[#This Row],[Sales]])</f>
        <v>10.65</v>
      </c>
      <c r="J1592" s="4">
        <f t="shared" si="99"/>
        <v>10.65</v>
      </c>
      <c r="K1592" s="1" t="s">
        <v>10</v>
      </c>
      <c r="L1592" s="1">
        <v>0.5</v>
      </c>
      <c r="M1592" s="10">
        <f t="shared" si="97"/>
        <v>10.65</v>
      </c>
    </row>
    <row r="1593" spans="1:13" x14ac:dyDescent="0.2">
      <c r="A1593" s="1">
        <v>21792</v>
      </c>
      <c r="B1593" s="2">
        <v>41177</v>
      </c>
      <c r="C1593" s="1" t="s">
        <v>11</v>
      </c>
      <c r="D1593" s="1">
        <v>26</v>
      </c>
      <c r="E1593" s="4" t="str">
        <f t="shared" si="96"/>
        <v>Medium</v>
      </c>
      <c r="F1593" s="4" t="str">
        <f>VLOOKUP(D1593, lookup!$A$3:$B$12, 2, TRUE)</f>
        <v>Medium-Large</v>
      </c>
      <c r="G1593" s="1">
        <v>362.76</v>
      </c>
      <c r="H1593" s="4" t="str">
        <f t="shared" si="98"/>
        <v>No Discount</v>
      </c>
      <c r="I1593" s="4">
        <f>IFERROR((Table2[[#This Row],[Sales]]-(Table2[[#This Row],[Sales]]*H1593)), Table2[[#This Row],[Sales]])</f>
        <v>362.76</v>
      </c>
      <c r="J1593" s="4">
        <f t="shared" si="99"/>
        <v>362.76</v>
      </c>
      <c r="K1593" s="1" t="s">
        <v>10</v>
      </c>
      <c r="L1593" s="1">
        <v>6.46</v>
      </c>
      <c r="M1593" s="10">
        <f t="shared" si="97"/>
        <v>362.76</v>
      </c>
    </row>
    <row r="1594" spans="1:13" x14ac:dyDescent="0.2">
      <c r="A1594" s="1">
        <v>51107</v>
      </c>
      <c r="B1594" s="2">
        <v>41177</v>
      </c>
      <c r="C1594" s="1" t="s">
        <v>11</v>
      </c>
      <c r="D1594" s="1">
        <v>36</v>
      </c>
      <c r="E1594" s="4" t="str">
        <f t="shared" si="96"/>
        <v>Large</v>
      </c>
      <c r="F1594" s="4" t="str">
        <f>VLOOKUP(D1594, lookup!$A$3:$B$12, 2, TRUE)</f>
        <v>Extra Large</v>
      </c>
      <c r="G1594" s="1">
        <v>772.67</v>
      </c>
      <c r="H1594" s="4">
        <f t="shared" si="98"/>
        <v>0.01</v>
      </c>
      <c r="I1594" s="4">
        <f>IFERROR((Table2[[#This Row],[Sales]]-(Table2[[#This Row],[Sales]]*H1594)), Table2[[#This Row],[Sales]])</f>
        <v>764.94329999999991</v>
      </c>
      <c r="J1594" s="4">
        <f t="shared" si="99"/>
        <v>769.68</v>
      </c>
      <c r="K1594" s="1" t="s">
        <v>10</v>
      </c>
      <c r="L1594" s="1">
        <v>2.99</v>
      </c>
      <c r="M1594" s="10">
        <f t="shared" si="97"/>
        <v>772.67</v>
      </c>
    </row>
    <row r="1595" spans="1:13" x14ac:dyDescent="0.2">
      <c r="A1595" s="1">
        <v>39972</v>
      </c>
      <c r="B1595" s="2">
        <v>41177</v>
      </c>
      <c r="C1595" s="1" t="s">
        <v>11</v>
      </c>
      <c r="D1595" s="1">
        <v>35</v>
      </c>
      <c r="E1595" s="4" t="str">
        <f t="shared" si="96"/>
        <v>Large</v>
      </c>
      <c r="F1595" s="4" t="str">
        <f>VLOOKUP(D1595, lookup!$A$3:$B$12, 2, TRUE)</f>
        <v>Large</v>
      </c>
      <c r="G1595" s="1">
        <v>224.58</v>
      </c>
      <c r="H1595" s="4">
        <f t="shared" si="98"/>
        <v>0.01</v>
      </c>
      <c r="I1595" s="4">
        <f>IFERROR((Table2[[#This Row],[Sales]]-(Table2[[#This Row],[Sales]]*H1595)), Table2[[#This Row],[Sales]])</f>
        <v>222.33420000000001</v>
      </c>
      <c r="J1595" s="4">
        <f t="shared" si="99"/>
        <v>224.58</v>
      </c>
      <c r="K1595" s="1" t="s">
        <v>10</v>
      </c>
      <c r="L1595" s="1">
        <v>0.5</v>
      </c>
      <c r="M1595" s="10">
        <f t="shared" si="97"/>
        <v>224.58</v>
      </c>
    </row>
    <row r="1596" spans="1:13" x14ac:dyDescent="0.2">
      <c r="A1596" s="1">
        <v>39972</v>
      </c>
      <c r="B1596" s="2">
        <v>41177</v>
      </c>
      <c r="C1596" s="1" t="s">
        <v>11</v>
      </c>
      <c r="D1596" s="1">
        <v>19</v>
      </c>
      <c r="E1596" s="4" t="str">
        <f t="shared" si="96"/>
        <v>Medium</v>
      </c>
      <c r="F1596" s="4" t="str">
        <f>VLOOKUP(D1596, lookup!$A$3:$B$12, 2, TRUE)</f>
        <v>Small-Medium</v>
      </c>
      <c r="G1596" s="1">
        <v>97.06</v>
      </c>
      <c r="H1596" s="4" t="str">
        <f t="shared" si="98"/>
        <v>No Discount</v>
      </c>
      <c r="I1596" s="4">
        <f>IFERROR((Table2[[#This Row],[Sales]]-(Table2[[#This Row],[Sales]]*H1596)), Table2[[#This Row],[Sales]])</f>
        <v>97.06</v>
      </c>
      <c r="J1596" s="4">
        <f t="shared" si="99"/>
        <v>97.06</v>
      </c>
      <c r="K1596" s="1" t="s">
        <v>10</v>
      </c>
      <c r="L1596" s="1">
        <v>2.99</v>
      </c>
      <c r="M1596" s="10">
        <f t="shared" si="97"/>
        <v>97.06</v>
      </c>
    </row>
    <row r="1597" spans="1:13" x14ac:dyDescent="0.2">
      <c r="A1597" s="1">
        <v>39972</v>
      </c>
      <c r="B1597" s="2">
        <v>41177</v>
      </c>
      <c r="C1597" s="1" t="s">
        <v>11</v>
      </c>
      <c r="D1597" s="1">
        <v>36</v>
      </c>
      <c r="E1597" s="4" t="str">
        <f t="shared" si="96"/>
        <v>Large</v>
      </c>
      <c r="F1597" s="4" t="str">
        <f>VLOOKUP(D1597, lookup!$A$3:$B$12, 2, TRUE)</f>
        <v>Extra Large</v>
      </c>
      <c r="G1597" s="1">
        <v>138.59</v>
      </c>
      <c r="H1597" s="4">
        <f t="shared" si="98"/>
        <v>0.01</v>
      </c>
      <c r="I1597" s="4">
        <f>IFERROR((Table2[[#This Row],[Sales]]-(Table2[[#This Row],[Sales]]*H1597)), Table2[[#This Row],[Sales]])</f>
        <v>137.20410000000001</v>
      </c>
      <c r="J1597" s="4">
        <f t="shared" si="99"/>
        <v>138.09</v>
      </c>
      <c r="K1597" s="1" t="s">
        <v>10</v>
      </c>
      <c r="L1597" s="1">
        <v>0.5</v>
      </c>
      <c r="M1597" s="10">
        <f t="shared" si="97"/>
        <v>138.59</v>
      </c>
    </row>
    <row r="1598" spans="1:13" x14ac:dyDescent="0.2">
      <c r="A1598" s="1">
        <v>30720</v>
      </c>
      <c r="B1598" s="2">
        <v>41179</v>
      </c>
      <c r="C1598" s="1" t="s">
        <v>7</v>
      </c>
      <c r="D1598" s="1">
        <v>27</v>
      </c>
      <c r="E1598" s="4" t="str">
        <f t="shared" si="96"/>
        <v>Medium</v>
      </c>
      <c r="F1598" s="4" t="str">
        <f>VLOOKUP(D1598, lookup!$A$3:$B$12, 2, TRUE)</f>
        <v>Medium-Large</v>
      </c>
      <c r="G1598" s="1">
        <v>2398.9</v>
      </c>
      <c r="H1598" s="4" t="str">
        <f t="shared" si="98"/>
        <v>No Discount</v>
      </c>
      <c r="I1598" s="4">
        <f>IFERROR((Table2[[#This Row],[Sales]]-(Table2[[#This Row],[Sales]]*H1598)), Table2[[#This Row],[Sales]])</f>
        <v>2398.9</v>
      </c>
      <c r="J1598" s="4">
        <f t="shared" si="99"/>
        <v>2398.9</v>
      </c>
      <c r="K1598" s="1" t="s">
        <v>8</v>
      </c>
      <c r="L1598" s="1">
        <v>18.13</v>
      </c>
      <c r="M1598" s="10">
        <f t="shared" si="97"/>
        <v>2398.9</v>
      </c>
    </row>
    <row r="1599" spans="1:13" x14ac:dyDescent="0.2">
      <c r="A1599" s="1">
        <v>30720</v>
      </c>
      <c r="B1599" s="2">
        <v>41179</v>
      </c>
      <c r="C1599" s="1" t="s">
        <v>7</v>
      </c>
      <c r="D1599" s="1">
        <v>37</v>
      </c>
      <c r="E1599" s="4" t="str">
        <f t="shared" si="96"/>
        <v>Large</v>
      </c>
      <c r="F1599" s="4" t="str">
        <f>VLOOKUP(D1599, lookup!$A$3:$B$12, 2, TRUE)</f>
        <v>Extra Large</v>
      </c>
      <c r="G1599" s="1">
        <v>1701.53</v>
      </c>
      <c r="H1599" s="4">
        <f t="shared" si="98"/>
        <v>0.01</v>
      </c>
      <c r="I1599" s="4">
        <f>IFERROR((Table2[[#This Row],[Sales]]-(Table2[[#This Row],[Sales]]*H1599)), Table2[[#This Row],[Sales]])</f>
        <v>1684.5146999999999</v>
      </c>
      <c r="J1599" s="4">
        <f t="shared" si="99"/>
        <v>1699.54</v>
      </c>
      <c r="K1599" s="1" t="s">
        <v>8</v>
      </c>
      <c r="L1599" s="1">
        <v>1.99</v>
      </c>
      <c r="M1599" s="10">
        <f t="shared" si="97"/>
        <v>1701.53</v>
      </c>
    </row>
    <row r="1600" spans="1:13" x14ac:dyDescent="0.2">
      <c r="A1600" s="1">
        <v>30720</v>
      </c>
      <c r="B1600" s="2">
        <v>41179</v>
      </c>
      <c r="C1600" s="1" t="s">
        <v>7</v>
      </c>
      <c r="D1600" s="1">
        <v>5</v>
      </c>
      <c r="E1600" s="4" t="str">
        <f t="shared" si="96"/>
        <v>Small</v>
      </c>
      <c r="F1600" s="4" t="str">
        <f>VLOOKUP(D1600, lookup!$A$3:$B$12, 2, TRUE)</f>
        <v>Mini</v>
      </c>
      <c r="G1600" s="1">
        <v>32.770000000000003</v>
      </c>
      <c r="H1600" s="4" t="str">
        <f t="shared" si="98"/>
        <v>No Discount</v>
      </c>
      <c r="I1600" s="4">
        <f>IFERROR((Table2[[#This Row],[Sales]]-(Table2[[#This Row],[Sales]]*H1600)), Table2[[#This Row],[Sales]])</f>
        <v>32.770000000000003</v>
      </c>
      <c r="J1600" s="4">
        <f t="shared" si="99"/>
        <v>32.770000000000003</v>
      </c>
      <c r="K1600" s="1" t="s">
        <v>10</v>
      </c>
      <c r="L1600" s="1">
        <v>5.01</v>
      </c>
      <c r="M1600" s="10">
        <f t="shared" si="97"/>
        <v>32.770000000000003</v>
      </c>
    </row>
    <row r="1601" spans="1:13" x14ac:dyDescent="0.2">
      <c r="A1601" s="1">
        <v>57570</v>
      </c>
      <c r="B1601" s="2">
        <v>41180</v>
      </c>
      <c r="C1601" s="1" t="s">
        <v>9</v>
      </c>
      <c r="D1601" s="1">
        <v>15</v>
      </c>
      <c r="E1601" s="4" t="str">
        <f t="shared" si="96"/>
        <v>Small</v>
      </c>
      <c r="F1601" s="4" t="str">
        <f>VLOOKUP(D1601, lookup!$A$3:$B$12, 2, TRUE)</f>
        <v>Small</v>
      </c>
      <c r="G1601" s="1">
        <v>675.23</v>
      </c>
      <c r="H1601" s="4" t="str">
        <f t="shared" si="98"/>
        <v>No Discount</v>
      </c>
      <c r="I1601" s="4">
        <f>IFERROR((Table2[[#This Row],[Sales]]-(Table2[[#This Row],[Sales]]*H1601)), Table2[[#This Row],[Sales]])</f>
        <v>675.23</v>
      </c>
      <c r="J1601" s="4">
        <f t="shared" si="99"/>
        <v>675.23</v>
      </c>
      <c r="K1601" s="1" t="s">
        <v>10</v>
      </c>
      <c r="L1601" s="1">
        <v>7.23</v>
      </c>
      <c r="M1601" s="10">
        <f t="shared" si="97"/>
        <v>675.23</v>
      </c>
    </row>
    <row r="1602" spans="1:13" x14ac:dyDescent="0.2">
      <c r="A1602" s="1">
        <v>34406</v>
      </c>
      <c r="B1602" s="2">
        <v>41180</v>
      </c>
      <c r="C1602" s="1" t="s">
        <v>14</v>
      </c>
      <c r="D1602" s="1">
        <v>29</v>
      </c>
      <c r="E1602" s="4" t="str">
        <f t="shared" ref="E1602:E1665" si="100">IF(D1602&gt;=30, "Large", IF(D1602&lt;=15, "Small","Medium"))</f>
        <v>Medium</v>
      </c>
      <c r="F1602" s="4" t="str">
        <f>VLOOKUP(D1602, lookup!$A$3:$B$12, 2, TRUE)</f>
        <v>Medium-Large</v>
      </c>
      <c r="G1602" s="1">
        <v>142.59</v>
      </c>
      <c r="H1602" s="4" t="str">
        <f t="shared" si="98"/>
        <v>No Discount</v>
      </c>
      <c r="I1602" s="4">
        <f>IFERROR((Table2[[#This Row],[Sales]]-(Table2[[#This Row],[Sales]]*H1602)), Table2[[#This Row],[Sales]])</f>
        <v>142.59</v>
      </c>
      <c r="J1602" s="4">
        <f t="shared" si="99"/>
        <v>142.59</v>
      </c>
      <c r="K1602" s="1" t="s">
        <v>10</v>
      </c>
      <c r="L1602" s="1">
        <v>0.7</v>
      </c>
      <c r="M1602" s="10">
        <f t="shared" ref="M1602:M1665" si="101">IF(K1602="Delivery Truck", J1602, G1602)</f>
        <v>142.59</v>
      </c>
    </row>
    <row r="1603" spans="1:13" x14ac:dyDescent="0.2">
      <c r="A1603" s="1">
        <v>57570</v>
      </c>
      <c r="B1603" s="2">
        <v>41180</v>
      </c>
      <c r="C1603" s="1" t="s">
        <v>9</v>
      </c>
      <c r="D1603" s="1">
        <v>27</v>
      </c>
      <c r="E1603" s="4" t="str">
        <f t="shared" si="100"/>
        <v>Medium</v>
      </c>
      <c r="F1603" s="4" t="str">
        <f>VLOOKUP(D1603, lookup!$A$3:$B$12, 2, TRUE)</f>
        <v>Medium-Large</v>
      </c>
      <c r="G1603" s="1">
        <v>1823.04</v>
      </c>
      <c r="H1603" s="4" t="str">
        <f t="shared" ref="H1603:H1666" si="102">IF(OR(F1603="Large",F1603="Extra Large",F1603="XX Large",F1603="XXX Large"), 0.01, "No Discount")</f>
        <v>No Discount</v>
      </c>
      <c r="I1603" s="4">
        <f>IFERROR((Table2[[#This Row],[Sales]]-(Table2[[#This Row],[Sales]]*H1603)), Table2[[#This Row],[Sales]])</f>
        <v>1823.04</v>
      </c>
      <c r="J1603" s="4">
        <f t="shared" ref="J1603:J1666" si="103">IF(OR(F1603="XX Large", F1603="XXX Large", F1603="Extra Large"), G1603-L1603, G1603)</f>
        <v>1823.04</v>
      </c>
      <c r="K1603" s="1" t="s">
        <v>13</v>
      </c>
      <c r="L1603" s="1">
        <v>26.74</v>
      </c>
      <c r="M1603" s="10">
        <f t="shared" si="101"/>
        <v>1823.04</v>
      </c>
    </row>
    <row r="1604" spans="1:13" x14ac:dyDescent="0.2">
      <c r="A1604" s="1">
        <v>26657</v>
      </c>
      <c r="B1604" s="2">
        <v>41181</v>
      </c>
      <c r="C1604" s="1" t="s">
        <v>14</v>
      </c>
      <c r="D1604" s="1">
        <v>28</v>
      </c>
      <c r="E1604" s="4" t="str">
        <f t="shared" si="100"/>
        <v>Medium</v>
      </c>
      <c r="F1604" s="4" t="str">
        <f>VLOOKUP(D1604, lookup!$A$3:$B$12, 2, TRUE)</f>
        <v>Medium-Large</v>
      </c>
      <c r="G1604" s="1">
        <v>1107.6400000000001</v>
      </c>
      <c r="H1604" s="4" t="str">
        <f t="shared" si="102"/>
        <v>No Discount</v>
      </c>
      <c r="I1604" s="4">
        <f>IFERROR((Table2[[#This Row],[Sales]]-(Table2[[#This Row],[Sales]]*H1604)), Table2[[#This Row],[Sales]])</f>
        <v>1107.6400000000001</v>
      </c>
      <c r="J1604" s="4">
        <f t="shared" si="103"/>
        <v>1107.6400000000001</v>
      </c>
      <c r="K1604" s="1" t="s">
        <v>10</v>
      </c>
      <c r="L1604" s="1">
        <v>7.47</v>
      </c>
      <c r="M1604" s="10">
        <f t="shared" si="101"/>
        <v>1107.6400000000001</v>
      </c>
    </row>
    <row r="1605" spans="1:13" x14ac:dyDescent="0.2">
      <c r="A1605" s="1">
        <v>16518</v>
      </c>
      <c r="B1605" s="2">
        <v>41181</v>
      </c>
      <c r="C1605" s="1" t="s">
        <v>12</v>
      </c>
      <c r="D1605" s="1">
        <v>36</v>
      </c>
      <c r="E1605" s="4" t="str">
        <f t="shared" si="100"/>
        <v>Large</v>
      </c>
      <c r="F1605" s="4" t="str">
        <f>VLOOKUP(D1605, lookup!$A$3:$B$12, 2, TRUE)</f>
        <v>Extra Large</v>
      </c>
      <c r="G1605" s="1">
        <v>2628.9225000000001</v>
      </c>
      <c r="H1605" s="4">
        <f t="shared" si="102"/>
        <v>0.01</v>
      </c>
      <c r="I1605" s="4">
        <f>IFERROR((Table2[[#This Row],[Sales]]-(Table2[[#This Row],[Sales]]*H1605)), Table2[[#This Row],[Sales]])</f>
        <v>2602.6332750000001</v>
      </c>
      <c r="J1605" s="4">
        <f t="shared" si="103"/>
        <v>2627.9325000000003</v>
      </c>
      <c r="K1605" s="1" t="s">
        <v>10</v>
      </c>
      <c r="L1605" s="1">
        <v>0.99</v>
      </c>
      <c r="M1605" s="10">
        <f t="shared" si="101"/>
        <v>2628.9225000000001</v>
      </c>
    </row>
    <row r="1606" spans="1:13" x14ac:dyDescent="0.2">
      <c r="A1606" s="1">
        <v>36998</v>
      </c>
      <c r="B1606" s="2">
        <v>41181</v>
      </c>
      <c r="C1606" s="1" t="s">
        <v>7</v>
      </c>
      <c r="D1606" s="1">
        <v>8</v>
      </c>
      <c r="E1606" s="4" t="str">
        <f t="shared" si="100"/>
        <v>Small</v>
      </c>
      <c r="F1606" s="4" t="str">
        <f>VLOOKUP(D1606, lookup!$A$3:$B$12, 2, TRUE)</f>
        <v>Extra Small</v>
      </c>
      <c r="G1606" s="1">
        <v>56.5</v>
      </c>
      <c r="H1606" s="4" t="str">
        <f t="shared" si="102"/>
        <v>No Discount</v>
      </c>
      <c r="I1606" s="4">
        <f>IFERROR((Table2[[#This Row],[Sales]]-(Table2[[#This Row],[Sales]]*H1606)), Table2[[#This Row],[Sales]])</f>
        <v>56.5</v>
      </c>
      <c r="J1606" s="4">
        <f t="shared" si="103"/>
        <v>56.5</v>
      </c>
      <c r="K1606" s="1" t="s">
        <v>10</v>
      </c>
      <c r="L1606" s="1">
        <v>5.19</v>
      </c>
      <c r="M1606" s="10">
        <f t="shared" si="101"/>
        <v>56.5</v>
      </c>
    </row>
    <row r="1607" spans="1:13" x14ac:dyDescent="0.2">
      <c r="A1607" s="1">
        <v>16518</v>
      </c>
      <c r="B1607" s="2">
        <v>41181</v>
      </c>
      <c r="C1607" s="1" t="s">
        <v>12</v>
      </c>
      <c r="D1607" s="1">
        <v>4</v>
      </c>
      <c r="E1607" s="4" t="str">
        <f t="shared" si="100"/>
        <v>Small</v>
      </c>
      <c r="F1607" s="4" t="str">
        <f>VLOOKUP(D1607, lookup!$A$3:$B$12, 2, TRUE)</f>
        <v>Mini</v>
      </c>
      <c r="G1607" s="1">
        <v>80.290000000000006</v>
      </c>
      <c r="H1607" s="4" t="str">
        <f t="shared" si="102"/>
        <v>No Discount</v>
      </c>
      <c r="I1607" s="4">
        <f>IFERROR((Table2[[#This Row],[Sales]]-(Table2[[#This Row],[Sales]]*H1607)), Table2[[#This Row],[Sales]])</f>
        <v>80.290000000000006</v>
      </c>
      <c r="J1607" s="4">
        <f t="shared" si="103"/>
        <v>80.290000000000006</v>
      </c>
      <c r="K1607" s="1" t="s">
        <v>10</v>
      </c>
      <c r="L1607" s="1">
        <v>5.21</v>
      </c>
      <c r="M1607" s="10">
        <f t="shared" si="101"/>
        <v>80.290000000000006</v>
      </c>
    </row>
    <row r="1608" spans="1:13" x14ac:dyDescent="0.2">
      <c r="A1608" s="1">
        <v>36998</v>
      </c>
      <c r="B1608" s="2">
        <v>41181</v>
      </c>
      <c r="C1608" s="1" t="s">
        <v>7</v>
      </c>
      <c r="D1608" s="1">
        <v>50</v>
      </c>
      <c r="E1608" s="4" t="str">
        <f t="shared" si="100"/>
        <v>Large</v>
      </c>
      <c r="F1608" s="4" t="str">
        <f>VLOOKUP(D1608, lookup!$A$3:$B$12, 2, TRUE)</f>
        <v>XXX Large</v>
      </c>
      <c r="G1608" s="1">
        <v>481.23</v>
      </c>
      <c r="H1608" s="4">
        <f t="shared" si="102"/>
        <v>0.01</v>
      </c>
      <c r="I1608" s="4">
        <f>IFERROR((Table2[[#This Row],[Sales]]-(Table2[[#This Row],[Sales]]*H1608)), Table2[[#This Row],[Sales]])</f>
        <v>476.41770000000002</v>
      </c>
      <c r="J1608" s="4">
        <f t="shared" si="103"/>
        <v>468.71000000000004</v>
      </c>
      <c r="K1608" s="1" t="s">
        <v>10</v>
      </c>
      <c r="L1608" s="1">
        <v>12.52</v>
      </c>
      <c r="M1608" s="10">
        <f t="shared" si="101"/>
        <v>481.23</v>
      </c>
    </row>
    <row r="1609" spans="1:13" x14ac:dyDescent="0.2">
      <c r="A1609" s="1">
        <v>36998</v>
      </c>
      <c r="B1609" s="2">
        <v>41181</v>
      </c>
      <c r="C1609" s="1" t="s">
        <v>7</v>
      </c>
      <c r="D1609" s="1">
        <v>41</v>
      </c>
      <c r="E1609" s="4" t="str">
        <f t="shared" si="100"/>
        <v>Large</v>
      </c>
      <c r="F1609" s="4" t="str">
        <f>VLOOKUP(D1609, lookup!$A$3:$B$12, 2, TRUE)</f>
        <v>XX Large</v>
      </c>
      <c r="G1609" s="1">
        <v>265.39</v>
      </c>
      <c r="H1609" s="4">
        <f t="shared" si="102"/>
        <v>0.01</v>
      </c>
      <c r="I1609" s="4">
        <f>IFERROR((Table2[[#This Row],[Sales]]-(Table2[[#This Row],[Sales]]*H1609)), Table2[[#This Row],[Sales]])</f>
        <v>262.73609999999996</v>
      </c>
      <c r="J1609" s="4">
        <f t="shared" si="103"/>
        <v>255.85</v>
      </c>
      <c r="K1609" s="1" t="s">
        <v>10</v>
      </c>
      <c r="L1609" s="1">
        <v>9.5399999999999991</v>
      </c>
      <c r="M1609" s="10">
        <f t="shared" si="101"/>
        <v>265.39</v>
      </c>
    </row>
    <row r="1610" spans="1:13" x14ac:dyDescent="0.2">
      <c r="A1610" s="1">
        <v>18592</v>
      </c>
      <c r="B1610" s="2">
        <v>41182</v>
      </c>
      <c r="C1610" s="1" t="s">
        <v>12</v>
      </c>
      <c r="D1610" s="1">
        <v>2</v>
      </c>
      <c r="E1610" s="4" t="str">
        <f t="shared" si="100"/>
        <v>Small</v>
      </c>
      <c r="F1610" s="4" t="str">
        <f>VLOOKUP(D1610, lookup!$A$3:$B$12, 2, TRUE)</f>
        <v>Mini</v>
      </c>
      <c r="G1610" s="1">
        <v>25.72</v>
      </c>
      <c r="H1610" s="4" t="str">
        <f t="shared" si="102"/>
        <v>No Discount</v>
      </c>
      <c r="I1610" s="4">
        <f>IFERROR((Table2[[#This Row],[Sales]]-(Table2[[#This Row],[Sales]]*H1610)), Table2[[#This Row],[Sales]])</f>
        <v>25.72</v>
      </c>
      <c r="J1610" s="4">
        <f t="shared" si="103"/>
        <v>25.72</v>
      </c>
      <c r="K1610" s="1" t="s">
        <v>10</v>
      </c>
      <c r="L1610" s="1">
        <v>3.37</v>
      </c>
      <c r="M1610" s="10">
        <f t="shared" si="101"/>
        <v>25.72</v>
      </c>
    </row>
    <row r="1611" spans="1:13" x14ac:dyDescent="0.2">
      <c r="A1611" s="1">
        <v>27300</v>
      </c>
      <c r="B1611" s="2">
        <v>41182</v>
      </c>
      <c r="C1611" s="1" t="s">
        <v>11</v>
      </c>
      <c r="D1611" s="1">
        <v>27</v>
      </c>
      <c r="E1611" s="4" t="str">
        <f t="shared" si="100"/>
        <v>Medium</v>
      </c>
      <c r="F1611" s="4" t="str">
        <f>VLOOKUP(D1611, lookup!$A$3:$B$12, 2, TRUE)</f>
        <v>Medium-Large</v>
      </c>
      <c r="G1611" s="1">
        <v>55.68</v>
      </c>
      <c r="H1611" s="4" t="str">
        <f t="shared" si="102"/>
        <v>No Discount</v>
      </c>
      <c r="I1611" s="4">
        <f>IFERROR((Table2[[#This Row],[Sales]]-(Table2[[#This Row],[Sales]]*H1611)), Table2[[#This Row],[Sales]])</f>
        <v>55.68</v>
      </c>
      <c r="J1611" s="4">
        <f t="shared" si="103"/>
        <v>55.68</v>
      </c>
      <c r="K1611" s="1" t="s">
        <v>10</v>
      </c>
      <c r="L1611" s="1">
        <v>0.7</v>
      </c>
      <c r="M1611" s="10">
        <f t="shared" si="101"/>
        <v>55.68</v>
      </c>
    </row>
    <row r="1612" spans="1:13" x14ac:dyDescent="0.2">
      <c r="A1612" s="1">
        <v>39654</v>
      </c>
      <c r="B1612" s="2">
        <v>41182</v>
      </c>
      <c r="C1612" s="1" t="s">
        <v>14</v>
      </c>
      <c r="D1612" s="1">
        <v>39</v>
      </c>
      <c r="E1612" s="4" t="str">
        <f t="shared" si="100"/>
        <v>Large</v>
      </c>
      <c r="F1612" s="4" t="str">
        <f>VLOOKUP(D1612, lookup!$A$3:$B$12, 2, TRUE)</f>
        <v>Extra Large</v>
      </c>
      <c r="G1612" s="1">
        <v>856.15</v>
      </c>
      <c r="H1612" s="4">
        <f t="shared" si="102"/>
        <v>0.01</v>
      </c>
      <c r="I1612" s="4">
        <f>IFERROR((Table2[[#This Row],[Sales]]-(Table2[[#This Row],[Sales]]*H1612)), Table2[[#This Row],[Sales]])</f>
        <v>847.58849999999995</v>
      </c>
      <c r="J1612" s="4">
        <f t="shared" si="103"/>
        <v>853.16</v>
      </c>
      <c r="K1612" s="1" t="s">
        <v>8</v>
      </c>
      <c r="L1612" s="1">
        <v>2.99</v>
      </c>
      <c r="M1612" s="10">
        <f t="shared" si="101"/>
        <v>856.15</v>
      </c>
    </row>
    <row r="1613" spans="1:13" x14ac:dyDescent="0.2">
      <c r="A1613" s="1">
        <v>27300</v>
      </c>
      <c r="B1613" s="2">
        <v>41182</v>
      </c>
      <c r="C1613" s="1" t="s">
        <v>11</v>
      </c>
      <c r="D1613" s="1">
        <v>50</v>
      </c>
      <c r="E1613" s="4" t="str">
        <f t="shared" si="100"/>
        <v>Large</v>
      </c>
      <c r="F1613" s="4" t="str">
        <f>VLOOKUP(D1613, lookup!$A$3:$B$12, 2, TRUE)</f>
        <v>XXX Large</v>
      </c>
      <c r="G1613" s="1">
        <v>3333.1</v>
      </c>
      <c r="H1613" s="4">
        <f t="shared" si="102"/>
        <v>0.01</v>
      </c>
      <c r="I1613" s="4">
        <f>IFERROR((Table2[[#This Row],[Sales]]-(Table2[[#This Row],[Sales]]*H1613)), Table2[[#This Row],[Sales]])</f>
        <v>3299.7689999999998</v>
      </c>
      <c r="J1613" s="4">
        <f t="shared" si="103"/>
        <v>3329.1</v>
      </c>
      <c r="K1613" s="1" t="s">
        <v>10</v>
      </c>
      <c r="L1613" s="1">
        <v>4</v>
      </c>
      <c r="M1613" s="10">
        <f t="shared" si="101"/>
        <v>3333.1</v>
      </c>
    </row>
    <row r="1614" spans="1:13" x14ac:dyDescent="0.2">
      <c r="A1614" s="1">
        <v>18374</v>
      </c>
      <c r="B1614" s="2">
        <v>41182</v>
      </c>
      <c r="C1614" s="1" t="s">
        <v>7</v>
      </c>
      <c r="D1614" s="1">
        <v>21</v>
      </c>
      <c r="E1614" s="4" t="str">
        <f t="shared" si="100"/>
        <v>Medium</v>
      </c>
      <c r="F1614" s="4" t="str">
        <f>VLOOKUP(D1614, lookup!$A$3:$B$12, 2, TRUE)</f>
        <v>Medium</v>
      </c>
      <c r="G1614" s="1">
        <v>150.16</v>
      </c>
      <c r="H1614" s="4" t="str">
        <f t="shared" si="102"/>
        <v>No Discount</v>
      </c>
      <c r="I1614" s="4">
        <f>IFERROR((Table2[[#This Row],[Sales]]-(Table2[[#This Row],[Sales]]*H1614)), Table2[[#This Row],[Sales]])</f>
        <v>150.16</v>
      </c>
      <c r="J1614" s="4">
        <f t="shared" si="103"/>
        <v>150.16</v>
      </c>
      <c r="K1614" s="1" t="s">
        <v>10</v>
      </c>
      <c r="L1614" s="1">
        <v>5.47</v>
      </c>
      <c r="M1614" s="10">
        <f t="shared" si="101"/>
        <v>150.16</v>
      </c>
    </row>
    <row r="1615" spans="1:13" x14ac:dyDescent="0.2">
      <c r="A1615" s="1">
        <v>55968</v>
      </c>
      <c r="B1615" s="2">
        <v>41182</v>
      </c>
      <c r="C1615" s="1" t="s">
        <v>7</v>
      </c>
      <c r="D1615" s="1">
        <v>40</v>
      </c>
      <c r="E1615" s="4" t="str">
        <f t="shared" si="100"/>
        <v>Large</v>
      </c>
      <c r="F1615" s="4" t="str">
        <f>VLOOKUP(D1615, lookup!$A$3:$B$12, 2, TRUE)</f>
        <v>Extra Large</v>
      </c>
      <c r="G1615" s="1">
        <v>73.62</v>
      </c>
      <c r="H1615" s="4">
        <f t="shared" si="102"/>
        <v>0.01</v>
      </c>
      <c r="I1615" s="4">
        <f>IFERROR((Table2[[#This Row],[Sales]]-(Table2[[#This Row],[Sales]]*H1615)), Table2[[#This Row],[Sales]])</f>
        <v>72.883800000000008</v>
      </c>
      <c r="J1615" s="4">
        <f t="shared" si="103"/>
        <v>72.62</v>
      </c>
      <c r="K1615" s="1" t="s">
        <v>10</v>
      </c>
      <c r="L1615" s="1">
        <v>1</v>
      </c>
      <c r="M1615" s="10">
        <f t="shared" si="101"/>
        <v>73.62</v>
      </c>
    </row>
    <row r="1616" spans="1:13" x14ac:dyDescent="0.2">
      <c r="A1616" s="1">
        <v>8678</v>
      </c>
      <c r="B1616" s="2">
        <v>41182</v>
      </c>
      <c r="C1616" s="1" t="s">
        <v>7</v>
      </c>
      <c r="D1616" s="1">
        <v>31</v>
      </c>
      <c r="E1616" s="4" t="str">
        <f t="shared" si="100"/>
        <v>Large</v>
      </c>
      <c r="F1616" s="4" t="str">
        <f>VLOOKUP(D1616, lookup!$A$3:$B$12, 2, TRUE)</f>
        <v>Large</v>
      </c>
      <c r="G1616" s="1">
        <v>937.8</v>
      </c>
      <c r="H1616" s="4">
        <f t="shared" si="102"/>
        <v>0.01</v>
      </c>
      <c r="I1616" s="4">
        <f>IFERROR((Table2[[#This Row],[Sales]]-(Table2[[#This Row],[Sales]]*H1616)), Table2[[#This Row],[Sales]])</f>
        <v>928.42199999999991</v>
      </c>
      <c r="J1616" s="4">
        <f t="shared" si="103"/>
        <v>937.8</v>
      </c>
      <c r="K1616" s="1" t="s">
        <v>10</v>
      </c>
      <c r="L1616" s="1">
        <v>6.64</v>
      </c>
      <c r="M1616" s="10">
        <f t="shared" si="101"/>
        <v>937.8</v>
      </c>
    </row>
    <row r="1617" spans="1:13" x14ac:dyDescent="0.2">
      <c r="A1617" s="1">
        <v>293</v>
      </c>
      <c r="B1617" s="2">
        <v>41183</v>
      </c>
      <c r="C1617" s="1" t="s">
        <v>9</v>
      </c>
      <c r="D1617" s="1">
        <v>49</v>
      </c>
      <c r="E1617" s="4" t="str">
        <f t="shared" si="100"/>
        <v>Large</v>
      </c>
      <c r="F1617" s="4" t="str">
        <f>VLOOKUP(D1617, lookup!$A$3:$B$12, 2, TRUE)</f>
        <v>XXX Large</v>
      </c>
      <c r="G1617" s="1">
        <v>10123.02</v>
      </c>
      <c r="H1617" s="4">
        <f t="shared" si="102"/>
        <v>0.01</v>
      </c>
      <c r="I1617" s="4">
        <f>IFERROR((Table2[[#This Row],[Sales]]-(Table2[[#This Row],[Sales]]*H1617)), Table2[[#This Row],[Sales]])</f>
        <v>10021.7898</v>
      </c>
      <c r="J1617" s="4">
        <f t="shared" si="103"/>
        <v>10055</v>
      </c>
      <c r="K1617" s="1" t="s">
        <v>13</v>
      </c>
      <c r="L1617" s="1">
        <v>68.02</v>
      </c>
      <c r="M1617" s="10">
        <f t="shared" si="101"/>
        <v>10055</v>
      </c>
    </row>
    <row r="1618" spans="1:13" x14ac:dyDescent="0.2">
      <c r="A1618" s="1">
        <v>6150</v>
      </c>
      <c r="B1618" s="2">
        <v>41183</v>
      </c>
      <c r="C1618" s="1" t="s">
        <v>12</v>
      </c>
      <c r="D1618" s="1">
        <v>38</v>
      </c>
      <c r="E1618" s="4" t="str">
        <f t="shared" si="100"/>
        <v>Large</v>
      </c>
      <c r="F1618" s="4" t="str">
        <f>VLOOKUP(D1618, lookup!$A$3:$B$12, 2, TRUE)</f>
        <v>Extra Large</v>
      </c>
      <c r="G1618" s="1">
        <v>191.14</v>
      </c>
      <c r="H1618" s="4">
        <f t="shared" si="102"/>
        <v>0.01</v>
      </c>
      <c r="I1618" s="4">
        <f>IFERROR((Table2[[#This Row],[Sales]]-(Table2[[#This Row],[Sales]]*H1618)), Table2[[#This Row],[Sales]])</f>
        <v>189.2286</v>
      </c>
      <c r="J1618" s="4">
        <f t="shared" si="103"/>
        <v>190.33999999999997</v>
      </c>
      <c r="K1618" s="1" t="s">
        <v>10</v>
      </c>
      <c r="L1618" s="1">
        <v>0.8</v>
      </c>
      <c r="M1618" s="10">
        <f t="shared" si="101"/>
        <v>191.14</v>
      </c>
    </row>
    <row r="1619" spans="1:13" x14ac:dyDescent="0.2">
      <c r="A1619" s="1">
        <v>22980</v>
      </c>
      <c r="B1619" s="2">
        <v>41183</v>
      </c>
      <c r="C1619" s="1" t="s">
        <v>11</v>
      </c>
      <c r="D1619" s="1">
        <v>17</v>
      </c>
      <c r="E1619" s="4" t="str">
        <f t="shared" si="100"/>
        <v>Medium</v>
      </c>
      <c r="F1619" s="4" t="str">
        <f>VLOOKUP(D1619, lookup!$A$3:$B$12, 2, TRUE)</f>
        <v>Small-Medium</v>
      </c>
      <c r="G1619" s="1">
        <v>224.09</v>
      </c>
      <c r="H1619" s="4" t="str">
        <f t="shared" si="102"/>
        <v>No Discount</v>
      </c>
      <c r="I1619" s="4">
        <f>IFERROR((Table2[[#This Row],[Sales]]-(Table2[[#This Row],[Sales]]*H1619)), Table2[[#This Row],[Sales]])</f>
        <v>224.09</v>
      </c>
      <c r="J1619" s="4">
        <f t="shared" si="103"/>
        <v>224.09</v>
      </c>
      <c r="K1619" s="1" t="s">
        <v>10</v>
      </c>
      <c r="L1619" s="1">
        <v>6.27</v>
      </c>
      <c r="M1619" s="10">
        <f t="shared" si="101"/>
        <v>224.09</v>
      </c>
    </row>
    <row r="1620" spans="1:13" x14ac:dyDescent="0.2">
      <c r="A1620" s="1">
        <v>929</v>
      </c>
      <c r="B1620" s="2">
        <v>41183</v>
      </c>
      <c r="C1620" s="1" t="s">
        <v>9</v>
      </c>
      <c r="D1620" s="1">
        <v>21</v>
      </c>
      <c r="E1620" s="4" t="str">
        <f t="shared" si="100"/>
        <v>Medium</v>
      </c>
      <c r="F1620" s="4" t="str">
        <f>VLOOKUP(D1620, lookup!$A$3:$B$12, 2, TRUE)</f>
        <v>Medium</v>
      </c>
      <c r="G1620" s="1">
        <v>227.66</v>
      </c>
      <c r="H1620" s="4" t="str">
        <f t="shared" si="102"/>
        <v>No Discount</v>
      </c>
      <c r="I1620" s="4">
        <f>IFERROR((Table2[[#This Row],[Sales]]-(Table2[[#This Row],[Sales]]*H1620)), Table2[[#This Row],[Sales]])</f>
        <v>227.66</v>
      </c>
      <c r="J1620" s="4">
        <f t="shared" si="103"/>
        <v>227.66</v>
      </c>
      <c r="K1620" s="1" t="s">
        <v>10</v>
      </c>
      <c r="L1620" s="1">
        <v>6.5</v>
      </c>
      <c r="M1620" s="10">
        <f t="shared" si="101"/>
        <v>227.66</v>
      </c>
    </row>
    <row r="1621" spans="1:13" x14ac:dyDescent="0.2">
      <c r="A1621" s="1">
        <v>293</v>
      </c>
      <c r="B1621" s="2">
        <v>41183</v>
      </c>
      <c r="C1621" s="1" t="s">
        <v>9</v>
      </c>
      <c r="D1621" s="1">
        <v>27</v>
      </c>
      <c r="E1621" s="4" t="str">
        <f t="shared" si="100"/>
        <v>Medium</v>
      </c>
      <c r="F1621" s="4" t="str">
        <f>VLOOKUP(D1621, lookup!$A$3:$B$12, 2, TRUE)</f>
        <v>Medium-Large</v>
      </c>
      <c r="G1621" s="1">
        <v>244.57</v>
      </c>
      <c r="H1621" s="4" t="str">
        <f t="shared" si="102"/>
        <v>No Discount</v>
      </c>
      <c r="I1621" s="4">
        <f>IFERROR((Table2[[#This Row],[Sales]]-(Table2[[#This Row],[Sales]]*H1621)), Table2[[#This Row],[Sales]])</f>
        <v>244.57</v>
      </c>
      <c r="J1621" s="4">
        <f t="shared" si="103"/>
        <v>244.57</v>
      </c>
      <c r="K1621" s="1" t="s">
        <v>10</v>
      </c>
      <c r="L1621" s="1">
        <v>2.99</v>
      </c>
      <c r="M1621" s="10">
        <f t="shared" si="101"/>
        <v>244.57</v>
      </c>
    </row>
    <row r="1622" spans="1:13" x14ac:dyDescent="0.2">
      <c r="A1622" s="1">
        <v>22980</v>
      </c>
      <c r="B1622" s="2">
        <v>41183</v>
      </c>
      <c r="C1622" s="1" t="s">
        <v>11</v>
      </c>
      <c r="D1622" s="1">
        <v>10</v>
      </c>
      <c r="E1622" s="4" t="str">
        <f t="shared" si="100"/>
        <v>Small</v>
      </c>
      <c r="F1622" s="4" t="str">
        <f>VLOOKUP(D1622, lookup!$A$3:$B$12, 2, TRUE)</f>
        <v>Extra Small</v>
      </c>
      <c r="G1622" s="1">
        <v>56.05</v>
      </c>
      <c r="H1622" s="4" t="str">
        <f t="shared" si="102"/>
        <v>No Discount</v>
      </c>
      <c r="I1622" s="4">
        <f>IFERROR((Table2[[#This Row],[Sales]]-(Table2[[#This Row],[Sales]]*H1622)), Table2[[#This Row],[Sales]])</f>
        <v>56.05</v>
      </c>
      <c r="J1622" s="4">
        <f t="shared" si="103"/>
        <v>56.05</v>
      </c>
      <c r="K1622" s="1" t="s">
        <v>10</v>
      </c>
      <c r="L1622" s="1">
        <v>5.49</v>
      </c>
      <c r="M1622" s="10">
        <f t="shared" si="101"/>
        <v>56.05</v>
      </c>
    </row>
    <row r="1623" spans="1:13" x14ac:dyDescent="0.2">
      <c r="A1623" s="1">
        <v>929</v>
      </c>
      <c r="B1623" s="2">
        <v>41183</v>
      </c>
      <c r="C1623" s="1" t="s">
        <v>9</v>
      </c>
      <c r="D1623" s="1">
        <v>39</v>
      </c>
      <c r="E1623" s="4" t="str">
        <f t="shared" si="100"/>
        <v>Large</v>
      </c>
      <c r="F1623" s="4" t="str">
        <f>VLOOKUP(D1623, lookup!$A$3:$B$12, 2, TRUE)</f>
        <v>Extra Large</v>
      </c>
      <c r="G1623" s="1">
        <v>84.33</v>
      </c>
      <c r="H1623" s="4">
        <f t="shared" si="102"/>
        <v>0.01</v>
      </c>
      <c r="I1623" s="4">
        <f>IFERROR((Table2[[#This Row],[Sales]]-(Table2[[#This Row],[Sales]]*H1623)), Table2[[#This Row],[Sales]])</f>
        <v>83.486699999999999</v>
      </c>
      <c r="J1623" s="4">
        <f t="shared" si="103"/>
        <v>81.77</v>
      </c>
      <c r="K1623" s="1" t="s">
        <v>10</v>
      </c>
      <c r="L1623" s="1">
        <v>2.56</v>
      </c>
      <c r="M1623" s="10">
        <f t="shared" si="101"/>
        <v>84.33</v>
      </c>
    </row>
    <row r="1624" spans="1:13" x14ac:dyDescent="0.2">
      <c r="A1624" s="1">
        <v>20579</v>
      </c>
      <c r="B1624" s="2">
        <v>41183</v>
      </c>
      <c r="C1624" s="1" t="s">
        <v>14</v>
      </c>
      <c r="D1624" s="1">
        <v>16</v>
      </c>
      <c r="E1624" s="4" t="str">
        <f t="shared" si="100"/>
        <v>Medium</v>
      </c>
      <c r="F1624" s="4" t="str">
        <f>VLOOKUP(D1624, lookup!$A$3:$B$12, 2, TRUE)</f>
        <v>Small-Medium</v>
      </c>
      <c r="G1624" s="1">
        <v>1434.086</v>
      </c>
      <c r="H1624" s="4" t="str">
        <f t="shared" si="102"/>
        <v>No Discount</v>
      </c>
      <c r="I1624" s="4">
        <f>IFERROR((Table2[[#This Row],[Sales]]-(Table2[[#This Row],[Sales]]*H1624)), Table2[[#This Row],[Sales]])</f>
        <v>1434.086</v>
      </c>
      <c r="J1624" s="4">
        <f t="shared" si="103"/>
        <v>1434.086</v>
      </c>
      <c r="K1624" s="1" t="s">
        <v>10</v>
      </c>
      <c r="L1624" s="1">
        <v>8.99</v>
      </c>
      <c r="M1624" s="10">
        <f t="shared" si="101"/>
        <v>1434.086</v>
      </c>
    </row>
    <row r="1625" spans="1:13" x14ac:dyDescent="0.2">
      <c r="A1625" s="1">
        <v>4261</v>
      </c>
      <c r="B1625" s="2">
        <v>41184</v>
      </c>
      <c r="C1625" s="1" t="s">
        <v>12</v>
      </c>
      <c r="D1625" s="1">
        <v>22</v>
      </c>
      <c r="E1625" s="4" t="str">
        <f t="shared" si="100"/>
        <v>Medium</v>
      </c>
      <c r="F1625" s="4" t="str">
        <f>VLOOKUP(D1625, lookup!$A$3:$B$12, 2, TRUE)</f>
        <v>Medium</v>
      </c>
      <c r="G1625" s="1">
        <v>1556.87</v>
      </c>
      <c r="H1625" s="4" t="str">
        <f t="shared" si="102"/>
        <v>No Discount</v>
      </c>
      <c r="I1625" s="4">
        <f>IFERROR((Table2[[#This Row],[Sales]]-(Table2[[#This Row],[Sales]]*H1625)), Table2[[#This Row],[Sales]])</f>
        <v>1556.87</v>
      </c>
      <c r="J1625" s="4">
        <f t="shared" si="103"/>
        <v>1556.87</v>
      </c>
      <c r="K1625" s="1" t="s">
        <v>13</v>
      </c>
      <c r="L1625" s="1">
        <v>60</v>
      </c>
      <c r="M1625" s="10">
        <f t="shared" si="101"/>
        <v>1556.87</v>
      </c>
    </row>
    <row r="1626" spans="1:13" x14ac:dyDescent="0.2">
      <c r="A1626" s="1">
        <v>4261</v>
      </c>
      <c r="B1626" s="2">
        <v>41184</v>
      </c>
      <c r="C1626" s="1" t="s">
        <v>12</v>
      </c>
      <c r="D1626" s="1">
        <v>48</v>
      </c>
      <c r="E1626" s="4" t="str">
        <f t="shared" si="100"/>
        <v>Large</v>
      </c>
      <c r="F1626" s="4" t="str">
        <f>VLOOKUP(D1626, lookup!$A$3:$B$12, 2, TRUE)</f>
        <v>XXX Large</v>
      </c>
      <c r="G1626" s="1">
        <v>274.38</v>
      </c>
      <c r="H1626" s="4">
        <f t="shared" si="102"/>
        <v>0.01</v>
      </c>
      <c r="I1626" s="4">
        <f>IFERROR((Table2[[#This Row],[Sales]]-(Table2[[#This Row],[Sales]]*H1626)), Table2[[#This Row],[Sales]])</f>
        <v>271.63619999999997</v>
      </c>
      <c r="J1626" s="4">
        <f t="shared" si="103"/>
        <v>269.01</v>
      </c>
      <c r="K1626" s="1" t="s">
        <v>10</v>
      </c>
      <c r="L1626" s="1">
        <v>5.37</v>
      </c>
      <c r="M1626" s="10">
        <f t="shared" si="101"/>
        <v>274.38</v>
      </c>
    </row>
    <row r="1627" spans="1:13" x14ac:dyDescent="0.2">
      <c r="A1627" s="1">
        <v>18596</v>
      </c>
      <c r="B1627" s="2">
        <v>41184</v>
      </c>
      <c r="C1627" s="1" t="s">
        <v>7</v>
      </c>
      <c r="D1627" s="1">
        <v>32</v>
      </c>
      <c r="E1627" s="4" t="str">
        <f t="shared" si="100"/>
        <v>Large</v>
      </c>
      <c r="F1627" s="4" t="str">
        <f>VLOOKUP(D1627, lookup!$A$3:$B$12, 2, TRUE)</f>
        <v>Large</v>
      </c>
      <c r="G1627" s="1">
        <v>416.8</v>
      </c>
      <c r="H1627" s="4">
        <f t="shared" si="102"/>
        <v>0.01</v>
      </c>
      <c r="I1627" s="4">
        <f>IFERROR((Table2[[#This Row],[Sales]]-(Table2[[#This Row],[Sales]]*H1627)), Table2[[#This Row],[Sales]])</f>
        <v>412.63200000000001</v>
      </c>
      <c r="J1627" s="4">
        <f t="shared" si="103"/>
        <v>416.8</v>
      </c>
      <c r="K1627" s="1" t="s">
        <v>10</v>
      </c>
      <c r="L1627" s="1">
        <v>0.5</v>
      </c>
      <c r="M1627" s="10">
        <f t="shared" si="101"/>
        <v>416.8</v>
      </c>
    </row>
    <row r="1628" spans="1:13" x14ac:dyDescent="0.2">
      <c r="A1628" s="1">
        <v>25476</v>
      </c>
      <c r="B1628" s="2">
        <v>41184</v>
      </c>
      <c r="C1628" s="1" t="s">
        <v>11</v>
      </c>
      <c r="D1628" s="1">
        <v>21</v>
      </c>
      <c r="E1628" s="4" t="str">
        <f t="shared" si="100"/>
        <v>Medium</v>
      </c>
      <c r="F1628" s="4" t="str">
        <f>VLOOKUP(D1628, lookup!$A$3:$B$12, 2, TRUE)</f>
        <v>Medium</v>
      </c>
      <c r="G1628" s="1">
        <v>676.69</v>
      </c>
      <c r="H1628" s="4" t="str">
        <f t="shared" si="102"/>
        <v>No Discount</v>
      </c>
      <c r="I1628" s="4">
        <f>IFERROR((Table2[[#This Row],[Sales]]-(Table2[[#This Row],[Sales]]*H1628)), Table2[[#This Row],[Sales]])</f>
        <v>676.69</v>
      </c>
      <c r="J1628" s="4">
        <f t="shared" si="103"/>
        <v>676.69</v>
      </c>
      <c r="K1628" s="1" t="s">
        <v>10</v>
      </c>
      <c r="L1628" s="1">
        <v>1.99</v>
      </c>
      <c r="M1628" s="10">
        <f t="shared" si="101"/>
        <v>676.69</v>
      </c>
    </row>
    <row r="1629" spans="1:13" x14ac:dyDescent="0.2">
      <c r="A1629" s="1">
        <v>18596</v>
      </c>
      <c r="B1629" s="2">
        <v>41184</v>
      </c>
      <c r="C1629" s="1" t="s">
        <v>7</v>
      </c>
      <c r="D1629" s="1">
        <v>42</v>
      </c>
      <c r="E1629" s="4" t="str">
        <f t="shared" si="100"/>
        <v>Large</v>
      </c>
      <c r="F1629" s="4" t="str">
        <f>VLOOKUP(D1629, lookup!$A$3:$B$12, 2, TRUE)</f>
        <v>XX Large</v>
      </c>
      <c r="G1629" s="1">
        <v>4917.6899999999996</v>
      </c>
      <c r="H1629" s="4">
        <f t="shared" si="102"/>
        <v>0.01</v>
      </c>
      <c r="I1629" s="4">
        <f>IFERROR((Table2[[#This Row],[Sales]]-(Table2[[#This Row],[Sales]]*H1629)), Table2[[#This Row],[Sales]])</f>
        <v>4868.5130999999992</v>
      </c>
      <c r="J1629" s="4">
        <f t="shared" si="103"/>
        <v>4887.6899999999996</v>
      </c>
      <c r="K1629" s="1" t="s">
        <v>13</v>
      </c>
      <c r="L1629" s="1">
        <v>30</v>
      </c>
      <c r="M1629" s="10">
        <f t="shared" si="101"/>
        <v>4887.6899999999996</v>
      </c>
    </row>
    <row r="1630" spans="1:13" x14ac:dyDescent="0.2">
      <c r="A1630" s="1">
        <v>25476</v>
      </c>
      <c r="B1630" s="2">
        <v>41184</v>
      </c>
      <c r="C1630" s="1" t="s">
        <v>11</v>
      </c>
      <c r="D1630" s="1">
        <v>4</v>
      </c>
      <c r="E1630" s="4" t="str">
        <f t="shared" si="100"/>
        <v>Small</v>
      </c>
      <c r="F1630" s="4" t="str">
        <f>VLOOKUP(D1630, lookup!$A$3:$B$12, 2, TRUE)</f>
        <v>Mini</v>
      </c>
      <c r="G1630" s="1">
        <v>13698.96</v>
      </c>
      <c r="H1630" s="4" t="str">
        <f t="shared" si="102"/>
        <v>No Discount</v>
      </c>
      <c r="I1630" s="4">
        <f>IFERROR((Table2[[#This Row],[Sales]]-(Table2[[#This Row],[Sales]]*H1630)), Table2[[#This Row],[Sales]])</f>
        <v>13698.96</v>
      </c>
      <c r="J1630" s="4">
        <f t="shared" si="103"/>
        <v>13698.96</v>
      </c>
      <c r="K1630" s="1" t="s">
        <v>10</v>
      </c>
      <c r="L1630" s="1">
        <v>24.49</v>
      </c>
      <c r="M1630" s="10">
        <f t="shared" si="101"/>
        <v>13698.96</v>
      </c>
    </row>
    <row r="1631" spans="1:13" x14ac:dyDescent="0.2">
      <c r="A1631" s="1">
        <v>4261</v>
      </c>
      <c r="B1631" s="2">
        <v>41184</v>
      </c>
      <c r="C1631" s="1" t="s">
        <v>12</v>
      </c>
      <c r="D1631" s="1">
        <v>33</v>
      </c>
      <c r="E1631" s="4" t="str">
        <f t="shared" si="100"/>
        <v>Large</v>
      </c>
      <c r="F1631" s="4" t="str">
        <f>VLOOKUP(D1631, lookup!$A$3:$B$12, 2, TRUE)</f>
        <v>Large</v>
      </c>
      <c r="G1631" s="1">
        <v>195.98</v>
      </c>
      <c r="H1631" s="4">
        <f t="shared" si="102"/>
        <v>0.01</v>
      </c>
      <c r="I1631" s="4">
        <f>IFERROR((Table2[[#This Row],[Sales]]-(Table2[[#This Row],[Sales]]*H1631)), Table2[[#This Row],[Sales]])</f>
        <v>194.02019999999999</v>
      </c>
      <c r="J1631" s="4">
        <f t="shared" si="103"/>
        <v>195.98</v>
      </c>
      <c r="K1631" s="1" t="s">
        <v>10</v>
      </c>
      <c r="L1631" s="1">
        <v>5.35</v>
      </c>
      <c r="M1631" s="10">
        <f t="shared" si="101"/>
        <v>195.98</v>
      </c>
    </row>
    <row r="1632" spans="1:13" x14ac:dyDescent="0.2">
      <c r="A1632" s="1">
        <v>4261</v>
      </c>
      <c r="B1632" s="2">
        <v>41184</v>
      </c>
      <c r="C1632" s="1" t="s">
        <v>12</v>
      </c>
      <c r="D1632" s="1">
        <v>32</v>
      </c>
      <c r="E1632" s="4" t="str">
        <f t="shared" si="100"/>
        <v>Large</v>
      </c>
      <c r="F1632" s="4" t="str">
        <f>VLOOKUP(D1632, lookup!$A$3:$B$12, 2, TRUE)</f>
        <v>Large</v>
      </c>
      <c r="G1632" s="1">
        <v>9235.9699999999993</v>
      </c>
      <c r="H1632" s="4">
        <f t="shared" si="102"/>
        <v>0.01</v>
      </c>
      <c r="I1632" s="4">
        <f>IFERROR((Table2[[#This Row],[Sales]]-(Table2[[#This Row],[Sales]]*H1632)), Table2[[#This Row],[Sales]])</f>
        <v>9143.6102999999985</v>
      </c>
      <c r="J1632" s="4">
        <f t="shared" si="103"/>
        <v>9235.9699999999993</v>
      </c>
      <c r="K1632" s="1" t="s">
        <v>10</v>
      </c>
      <c r="L1632" s="1">
        <v>24.49</v>
      </c>
      <c r="M1632" s="10">
        <f t="shared" si="101"/>
        <v>9235.9699999999993</v>
      </c>
    </row>
    <row r="1633" spans="1:13" x14ac:dyDescent="0.2">
      <c r="A1633" s="1">
        <v>46534</v>
      </c>
      <c r="B1633" s="2">
        <v>41185</v>
      </c>
      <c r="C1633" s="1" t="s">
        <v>9</v>
      </c>
      <c r="D1633" s="1">
        <v>13</v>
      </c>
      <c r="E1633" s="4" t="str">
        <f t="shared" si="100"/>
        <v>Small</v>
      </c>
      <c r="F1633" s="4" t="str">
        <f>VLOOKUP(D1633, lookup!$A$3:$B$12, 2, TRUE)</f>
        <v>Small</v>
      </c>
      <c r="G1633" s="1">
        <v>1341.31</v>
      </c>
      <c r="H1633" s="4" t="str">
        <f t="shared" si="102"/>
        <v>No Discount</v>
      </c>
      <c r="I1633" s="4">
        <f>IFERROR((Table2[[#This Row],[Sales]]-(Table2[[#This Row],[Sales]]*H1633)), Table2[[#This Row],[Sales]])</f>
        <v>1341.31</v>
      </c>
      <c r="J1633" s="4">
        <f t="shared" si="103"/>
        <v>1341.31</v>
      </c>
      <c r="K1633" s="1" t="s">
        <v>10</v>
      </c>
      <c r="L1633" s="1">
        <v>19.989999999999998</v>
      </c>
      <c r="M1633" s="10">
        <f t="shared" si="101"/>
        <v>1341.31</v>
      </c>
    </row>
    <row r="1634" spans="1:13" x14ac:dyDescent="0.2">
      <c r="A1634" s="1">
        <v>31266</v>
      </c>
      <c r="B1634" s="2">
        <v>41185</v>
      </c>
      <c r="C1634" s="1" t="s">
        <v>9</v>
      </c>
      <c r="D1634" s="1">
        <v>16</v>
      </c>
      <c r="E1634" s="4" t="str">
        <f t="shared" si="100"/>
        <v>Medium</v>
      </c>
      <c r="F1634" s="4" t="str">
        <f>VLOOKUP(D1634, lookup!$A$3:$B$12, 2, TRUE)</f>
        <v>Small-Medium</v>
      </c>
      <c r="G1634" s="1">
        <v>6573.75</v>
      </c>
      <c r="H1634" s="4" t="str">
        <f t="shared" si="102"/>
        <v>No Discount</v>
      </c>
      <c r="I1634" s="4">
        <f>IFERROR((Table2[[#This Row],[Sales]]-(Table2[[#This Row],[Sales]]*H1634)), Table2[[#This Row],[Sales]])</f>
        <v>6573.75</v>
      </c>
      <c r="J1634" s="4">
        <f t="shared" si="103"/>
        <v>6573.75</v>
      </c>
      <c r="K1634" s="1" t="s">
        <v>13</v>
      </c>
      <c r="L1634" s="1">
        <v>12.06</v>
      </c>
      <c r="M1634" s="10">
        <f t="shared" si="101"/>
        <v>6573.75</v>
      </c>
    </row>
    <row r="1635" spans="1:13" x14ac:dyDescent="0.2">
      <c r="A1635" s="1">
        <v>5697</v>
      </c>
      <c r="B1635" s="2">
        <v>41186</v>
      </c>
      <c r="C1635" s="1" t="s">
        <v>12</v>
      </c>
      <c r="D1635" s="1">
        <v>31</v>
      </c>
      <c r="E1635" s="4" t="str">
        <f t="shared" si="100"/>
        <v>Large</v>
      </c>
      <c r="F1635" s="4" t="str">
        <f>VLOOKUP(D1635, lookup!$A$3:$B$12, 2, TRUE)</f>
        <v>Large</v>
      </c>
      <c r="G1635" s="1">
        <v>371.68</v>
      </c>
      <c r="H1635" s="4">
        <f t="shared" si="102"/>
        <v>0.01</v>
      </c>
      <c r="I1635" s="4">
        <f>IFERROR((Table2[[#This Row],[Sales]]-(Table2[[#This Row],[Sales]]*H1635)), Table2[[#This Row],[Sales]])</f>
        <v>367.96320000000003</v>
      </c>
      <c r="J1635" s="4">
        <f t="shared" si="103"/>
        <v>371.68</v>
      </c>
      <c r="K1635" s="1" t="s">
        <v>10</v>
      </c>
      <c r="L1635" s="1">
        <v>5.03</v>
      </c>
      <c r="M1635" s="10">
        <f t="shared" si="101"/>
        <v>371.68</v>
      </c>
    </row>
    <row r="1636" spans="1:13" x14ac:dyDescent="0.2">
      <c r="A1636" s="1">
        <v>15651</v>
      </c>
      <c r="B1636" s="2">
        <v>41186</v>
      </c>
      <c r="C1636" s="1" t="s">
        <v>12</v>
      </c>
      <c r="D1636" s="1">
        <v>8</v>
      </c>
      <c r="E1636" s="4" t="str">
        <f t="shared" si="100"/>
        <v>Small</v>
      </c>
      <c r="F1636" s="4" t="str">
        <f>VLOOKUP(D1636, lookup!$A$3:$B$12, 2, TRUE)</f>
        <v>Extra Small</v>
      </c>
      <c r="G1636" s="1">
        <v>1496.83</v>
      </c>
      <c r="H1636" s="4" t="str">
        <f t="shared" si="102"/>
        <v>No Discount</v>
      </c>
      <c r="I1636" s="4">
        <f>IFERROR((Table2[[#This Row],[Sales]]-(Table2[[#This Row],[Sales]]*H1636)), Table2[[#This Row],[Sales]])</f>
        <v>1496.83</v>
      </c>
      <c r="J1636" s="4">
        <f t="shared" si="103"/>
        <v>1496.83</v>
      </c>
      <c r="K1636" s="1" t="s">
        <v>13</v>
      </c>
      <c r="L1636" s="1">
        <v>56.2</v>
      </c>
      <c r="M1636" s="10">
        <f t="shared" si="101"/>
        <v>1496.83</v>
      </c>
    </row>
    <row r="1637" spans="1:13" x14ac:dyDescent="0.2">
      <c r="A1637" s="1">
        <v>44000</v>
      </c>
      <c r="B1637" s="2">
        <v>41186</v>
      </c>
      <c r="C1637" s="1" t="s">
        <v>11</v>
      </c>
      <c r="D1637" s="1">
        <v>19</v>
      </c>
      <c r="E1637" s="4" t="str">
        <f t="shared" si="100"/>
        <v>Medium</v>
      </c>
      <c r="F1637" s="4" t="str">
        <f>VLOOKUP(D1637, lookup!$A$3:$B$12, 2, TRUE)</f>
        <v>Small-Medium</v>
      </c>
      <c r="G1637" s="1">
        <v>332.38</v>
      </c>
      <c r="H1637" s="4" t="str">
        <f t="shared" si="102"/>
        <v>No Discount</v>
      </c>
      <c r="I1637" s="4">
        <f>IFERROR((Table2[[#This Row],[Sales]]-(Table2[[#This Row],[Sales]]*H1637)), Table2[[#This Row],[Sales]])</f>
        <v>332.38</v>
      </c>
      <c r="J1637" s="4">
        <f t="shared" si="103"/>
        <v>332.38</v>
      </c>
      <c r="K1637" s="1" t="s">
        <v>10</v>
      </c>
      <c r="L1637" s="1">
        <v>5.03</v>
      </c>
      <c r="M1637" s="10">
        <f t="shared" si="101"/>
        <v>332.38</v>
      </c>
    </row>
    <row r="1638" spans="1:13" x14ac:dyDescent="0.2">
      <c r="A1638" s="1">
        <v>51333</v>
      </c>
      <c r="B1638" s="2">
        <v>41186</v>
      </c>
      <c r="C1638" s="1" t="s">
        <v>11</v>
      </c>
      <c r="D1638" s="1">
        <v>25</v>
      </c>
      <c r="E1638" s="4" t="str">
        <f t="shared" si="100"/>
        <v>Medium</v>
      </c>
      <c r="F1638" s="4" t="str">
        <f>VLOOKUP(D1638, lookup!$A$3:$B$12, 2, TRUE)</f>
        <v>Medium</v>
      </c>
      <c r="G1638" s="1">
        <v>237.36</v>
      </c>
      <c r="H1638" s="4" t="str">
        <f t="shared" si="102"/>
        <v>No Discount</v>
      </c>
      <c r="I1638" s="4">
        <f>IFERROR((Table2[[#This Row],[Sales]]-(Table2[[#This Row],[Sales]]*H1638)), Table2[[#This Row],[Sales]])</f>
        <v>237.36</v>
      </c>
      <c r="J1638" s="4">
        <f t="shared" si="103"/>
        <v>237.36</v>
      </c>
      <c r="K1638" s="1" t="s">
        <v>10</v>
      </c>
      <c r="L1638" s="1">
        <v>9.86</v>
      </c>
      <c r="M1638" s="10">
        <f t="shared" si="101"/>
        <v>237.36</v>
      </c>
    </row>
    <row r="1639" spans="1:13" x14ac:dyDescent="0.2">
      <c r="A1639" s="1">
        <v>50849</v>
      </c>
      <c r="B1639" s="2">
        <v>41186</v>
      </c>
      <c r="C1639" s="1" t="s">
        <v>7</v>
      </c>
      <c r="D1639" s="1">
        <v>47</v>
      </c>
      <c r="E1639" s="4" t="str">
        <f t="shared" si="100"/>
        <v>Large</v>
      </c>
      <c r="F1639" s="4" t="str">
        <f>VLOOKUP(D1639, lookup!$A$3:$B$12, 2, TRUE)</f>
        <v>XXX Large</v>
      </c>
      <c r="G1639" s="1">
        <v>307.37</v>
      </c>
      <c r="H1639" s="4">
        <f t="shared" si="102"/>
        <v>0.01</v>
      </c>
      <c r="I1639" s="4">
        <f>IFERROR((Table2[[#This Row],[Sales]]-(Table2[[#This Row],[Sales]]*H1639)), Table2[[#This Row],[Sales]])</f>
        <v>304.29630000000003</v>
      </c>
      <c r="J1639" s="4">
        <f t="shared" si="103"/>
        <v>298.2</v>
      </c>
      <c r="K1639" s="1" t="s">
        <v>8</v>
      </c>
      <c r="L1639" s="1">
        <v>9.17</v>
      </c>
      <c r="M1639" s="10">
        <f t="shared" si="101"/>
        <v>307.37</v>
      </c>
    </row>
    <row r="1640" spans="1:13" x14ac:dyDescent="0.2">
      <c r="A1640" s="1">
        <v>51333</v>
      </c>
      <c r="B1640" s="2">
        <v>41186</v>
      </c>
      <c r="C1640" s="1" t="s">
        <v>11</v>
      </c>
      <c r="D1640" s="1">
        <v>30</v>
      </c>
      <c r="E1640" s="4" t="str">
        <f t="shared" si="100"/>
        <v>Large</v>
      </c>
      <c r="F1640" s="4" t="str">
        <f>VLOOKUP(D1640, lookup!$A$3:$B$12, 2, TRUE)</f>
        <v>Medium-Large</v>
      </c>
      <c r="G1640" s="1">
        <v>2219.79</v>
      </c>
      <c r="H1640" s="4" t="str">
        <f t="shared" si="102"/>
        <v>No Discount</v>
      </c>
      <c r="I1640" s="4">
        <f>IFERROR((Table2[[#This Row],[Sales]]-(Table2[[#This Row],[Sales]]*H1640)), Table2[[#This Row],[Sales]])</f>
        <v>2219.79</v>
      </c>
      <c r="J1640" s="4">
        <f t="shared" si="103"/>
        <v>2219.79</v>
      </c>
      <c r="K1640" s="1" t="s">
        <v>13</v>
      </c>
      <c r="L1640" s="1">
        <v>33.6</v>
      </c>
      <c r="M1640" s="10">
        <f t="shared" si="101"/>
        <v>2219.79</v>
      </c>
    </row>
    <row r="1641" spans="1:13" x14ac:dyDescent="0.2">
      <c r="A1641" s="1">
        <v>44000</v>
      </c>
      <c r="B1641" s="2">
        <v>41186</v>
      </c>
      <c r="C1641" s="1" t="s">
        <v>11</v>
      </c>
      <c r="D1641" s="1">
        <v>18</v>
      </c>
      <c r="E1641" s="4" t="str">
        <f t="shared" si="100"/>
        <v>Medium</v>
      </c>
      <c r="F1641" s="4" t="str">
        <f>VLOOKUP(D1641, lookup!$A$3:$B$12, 2, TRUE)</f>
        <v>Small-Medium</v>
      </c>
      <c r="G1641" s="1">
        <v>85.03</v>
      </c>
      <c r="H1641" s="4" t="str">
        <f t="shared" si="102"/>
        <v>No Discount</v>
      </c>
      <c r="I1641" s="4">
        <f>IFERROR((Table2[[#This Row],[Sales]]-(Table2[[#This Row],[Sales]]*H1641)), Table2[[#This Row],[Sales]])</f>
        <v>85.03</v>
      </c>
      <c r="J1641" s="4">
        <f t="shared" si="103"/>
        <v>85.03</v>
      </c>
      <c r="K1641" s="1" t="s">
        <v>10</v>
      </c>
      <c r="L1641" s="1">
        <v>6.72</v>
      </c>
      <c r="M1641" s="10">
        <f t="shared" si="101"/>
        <v>85.03</v>
      </c>
    </row>
    <row r="1642" spans="1:13" x14ac:dyDescent="0.2">
      <c r="A1642" s="1">
        <v>44000</v>
      </c>
      <c r="B1642" s="2">
        <v>41186</v>
      </c>
      <c r="C1642" s="1" t="s">
        <v>11</v>
      </c>
      <c r="D1642" s="1">
        <v>15</v>
      </c>
      <c r="E1642" s="4" t="str">
        <f t="shared" si="100"/>
        <v>Small</v>
      </c>
      <c r="F1642" s="4" t="str">
        <f>VLOOKUP(D1642, lookup!$A$3:$B$12, 2, TRUE)</f>
        <v>Small</v>
      </c>
      <c r="G1642" s="1">
        <v>502.8</v>
      </c>
      <c r="H1642" s="4" t="str">
        <f t="shared" si="102"/>
        <v>No Discount</v>
      </c>
      <c r="I1642" s="4">
        <f>IFERROR((Table2[[#This Row],[Sales]]-(Table2[[#This Row],[Sales]]*H1642)), Table2[[#This Row],[Sales]])</f>
        <v>502.8</v>
      </c>
      <c r="J1642" s="4">
        <f t="shared" si="103"/>
        <v>502.8</v>
      </c>
      <c r="K1642" s="1" t="s">
        <v>10</v>
      </c>
      <c r="L1642" s="1">
        <v>19.510000000000002</v>
      </c>
      <c r="M1642" s="10">
        <f t="shared" si="101"/>
        <v>502.8</v>
      </c>
    </row>
    <row r="1643" spans="1:13" x14ac:dyDescent="0.2">
      <c r="A1643" s="1">
        <v>15651</v>
      </c>
      <c r="B1643" s="2">
        <v>41186</v>
      </c>
      <c r="C1643" s="1" t="s">
        <v>12</v>
      </c>
      <c r="D1643" s="1">
        <v>14</v>
      </c>
      <c r="E1643" s="4" t="str">
        <f t="shared" si="100"/>
        <v>Small</v>
      </c>
      <c r="F1643" s="4" t="str">
        <f>VLOOKUP(D1643, lookup!$A$3:$B$12, 2, TRUE)</f>
        <v>Small</v>
      </c>
      <c r="G1643" s="1">
        <v>1144.3499999999999</v>
      </c>
      <c r="H1643" s="4" t="str">
        <f t="shared" si="102"/>
        <v>No Discount</v>
      </c>
      <c r="I1643" s="4">
        <f>IFERROR((Table2[[#This Row],[Sales]]-(Table2[[#This Row],[Sales]]*H1643)), Table2[[#This Row],[Sales]])</f>
        <v>1144.3499999999999</v>
      </c>
      <c r="J1643" s="4">
        <f t="shared" si="103"/>
        <v>1144.3499999999999</v>
      </c>
      <c r="K1643" s="1" t="s">
        <v>10</v>
      </c>
      <c r="L1643" s="1">
        <v>35</v>
      </c>
      <c r="M1643" s="10">
        <f t="shared" si="101"/>
        <v>1144.3499999999999</v>
      </c>
    </row>
    <row r="1644" spans="1:13" x14ac:dyDescent="0.2">
      <c r="A1644" s="1">
        <v>15651</v>
      </c>
      <c r="B1644" s="2">
        <v>41186</v>
      </c>
      <c r="C1644" s="1" t="s">
        <v>12</v>
      </c>
      <c r="D1644" s="1">
        <v>40</v>
      </c>
      <c r="E1644" s="4" t="str">
        <f t="shared" si="100"/>
        <v>Large</v>
      </c>
      <c r="F1644" s="4" t="str">
        <f>VLOOKUP(D1644, lookup!$A$3:$B$12, 2, TRUE)</f>
        <v>Extra Large</v>
      </c>
      <c r="G1644" s="1">
        <v>2182.91</v>
      </c>
      <c r="H1644" s="4">
        <f t="shared" si="102"/>
        <v>0.01</v>
      </c>
      <c r="I1644" s="4">
        <f>IFERROR((Table2[[#This Row],[Sales]]-(Table2[[#This Row],[Sales]]*H1644)), Table2[[#This Row],[Sales]])</f>
        <v>2161.0808999999999</v>
      </c>
      <c r="J1644" s="4">
        <f t="shared" si="103"/>
        <v>2179.41</v>
      </c>
      <c r="K1644" s="1" t="s">
        <v>8</v>
      </c>
      <c r="L1644" s="1">
        <v>3.5</v>
      </c>
      <c r="M1644" s="10">
        <f t="shared" si="101"/>
        <v>2182.91</v>
      </c>
    </row>
    <row r="1645" spans="1:13" x14ac:dyDescent="0.2">
      <c r="A1645" s="1">
        <v>44000</v>
      </c>
      <c r="B1645" s="2">
        <v>41186</v>
      </c>
      <c r="C1645" s="1" t="s">
        <v>11</v>
      </c>
      <c r="D1645" s="1">
        <v>17</v>
      </c>
      <c r="E1645" s="4" t="str">
        <f t="shared" si="100"/>
        <v>Medium</v>
      </c>
      <c r="F1645" s="4" t="str">
        <f>VLOOKUP(D1645, lookup!$A$3:$B$12, 2, TRUE)</f>
        <v>Small-Medium</v>
      </c>
      <c r="G1645" s="1">
        <v>119.51</v>
      </c>
      <c r="H1645" s="4" t="str">
        <f t="shared" si="102"/>
        <v>No Discount</v>
      </c>
      <c r="I1645" s="4">
        <f>IFERROR((Table2[[#This Row],[Sales]]-(Table2[[#This Row],[Sales]]*H1645)), Table2[[#This Row],[Sales]])</f>
        <v>119.51</v>
      </c>
      <c r="J1645" s="4">
        <f t="shared" si="103"/>
        <v>119.51</v>
      </c>
      <c r="K1645" s="1" t="s">
        <v>10</v>
      </c>
      <c r="L1645" s="1">
        <v>6.05</v>
      </c>
      <c r="M1645" s="10">
        <f t="shared" si="101"/>
        <v>119.51</v>
      </c>
    </row>
    <row r="1646" spans="1:13" x14ac:dyDescent="0.2">
      <c r="A1646" s="1">
        <v>38336</v>
      </c>
      <c r="B1646" s="2">
        <v>41187</v>
      </c>
      <c r="C1646" s="1" t="s">
        <v>12</v>
      </c>
      <c r="D1646" s="1">
        <v>31</v>
      </c>
      <c r="E1646" s="4" t="str">
        <f t="shared" si="100"/>
        <v>Large</v>
      </c>
      <c r="F1646" s="4" t="str">
        <f>VLOOKUP(D1646, lookup!$A$3:$B$12, 2, TRUE)</f>
        <v>Large</v>
      </c>
      <c r="G1646" s="1">
        <v>346.57</v>
      </c>
      <c r="H1646" s="4">
        <f t="shared" si="102"/>
        <v>0.01</v>
      </c>
      <c r="I1646" s="4">
        <f>IFERROR((Table2[[#This Row],[Sales]]-(Table2[[#This Row],[Sales]]*H1646)), Table2[[#This Row],[Sales]])</f>
        <v>343.10429999999997</v>
      </c>
      <c r="J1646" s="4">
        <f t="shared" si="103"/>
        <v>346.57</v>
      </c>
      <c r="K1646" s="1" t="s">
        <v>10</v>
      </c>
      <c r="L1646" s="1">
        <v>6.5</v>
      </c>
      <c r="M1646" s="10">
        <f t="shared" si="101"/>
        <v>346.57</v>
      </c>
    </row>
    <row r="1647" spans="1:13" x14ac:dyDescent="0.2">
      <c r="A1647" s="1">
        <v>55623</v>
      </c>
      <c r="B1647" s="2">
        <v>41187</v>
      </c>
      <c r="C1647" s="1" t="s">
        <v>12</v>
      </c>
      <c r="D1647" s="1">
        <v>47</v>
      </c>
      <c r="E1647" s="4" t="str">
        <f t="shared" si="100"/>
        <v>Large</v>
      </c>
      <c r="F1647" s="4" t="str">
        <f>VLOOKUP(D1647, lookup!$A$3:$B$12, 2, TRUE)</f>
        <v>XXX Large</v>
      </c>
      <c r="G1647" s="1">
        <v>10348.73</v>
      </c>
      <c r="H1647" s="4">
        <f t="shared" si="102"/>
        <v>0.01</v>
      </c>
      <c r="I1647" s="4">
        <f>IFERROR((Table2[[#This Row],[Sales]]-(Table2[[#This Row],[Sales]]*H1647)), Table2[[#This Row],[Sales]])</f>
        <v>10245.242699999999</v>
      </c>
      <c r="J1647" s="4">
        <f t="shared" si="103"/>
        <v>10316.25</v>
      </c>
      <c r="K1647" s="1" t="s">
        <v>13</v>
      </c>
      <c r="L1647" s="1">
        <v>32.479999999999997</v>
      </c>
      <c r="M1647" s="10">
        <f t="shared" si="101"/>
        <v>10316.25</v>
      </c>
    </row>
    <row r="1648" spans="1:13" x14ac:dyDescent="0.2">
      <c r="A1648" s="1">
        <v>3655</v>
      </c>
      <c r="B1648" s="2">
        <v>41187</v>
      </c>
      <c r="C1648" s="1" t="s">
        <v>12</v>
      </c>
      <c r="D1648" s="1">
        <v>3</v>
      </c>
      <c r="E1648" s="4" t="str">
        <f t="shared" si="100"/>
        <v>Small</v>
      </c>
      <c r="F1648" s="4" t="str">
        <f>VLOOKUP(D1648, lookup!$A$3:$B$12, 2, TRUE)</f>
        <v>Mini</v>
      </c>
      <c r="G1648" s="1">
        <v>62.54</v>
      </c>
      <c r="H1648" s="4" t="str">
        <f t="shared" si="102"/>
        <v>No Discount</v>
      </c>
      <c r="I1648" s="4">
        <f>IFERROR((Table2[[#This Row],[Sales]]-(Table2[[#This Row],[Sales]]*H1648)), Table2[[#This Row],[Sales]])</f>
        <v>62.54</v>
      </c>
      <c r="J1648" s="4">
        <f t="shared" si="103"/>
        <v>62.54</v>
      </c>
      <c r="K1648" s="1" t="s">
        <v>10</v>
      </c>
      <c r="L1648" s="1">
        <v>13.18</v>
      </c>
      <c r="M1648" s="10">
        <f t="shared" si="101"/>
        <v>62.54</v>
      </c>
    </row>
    <row r="1649" spans="1:13" x14ac:dyDescent="0.2">
      <c r="A1649" s="1">
        <v>29991</v>
      </c>
      <c r="B1649" s="2">
        <v>41187</v>
      </c>
      <c r="C1649" s="1" t="s">
        <v>7</v>
      </c>
      <c r="D1649" s="1">
        <v>41</v>
      </c>
      <c r="E1649" s="4" t="str">
        <f t="shared" si="100"/>
        <v>Large</v>
      </c>
      <c r="F1649" s="4" t="str">
        <f>VLOOKUP(D1649, lookup!$A$3:$B$12, 2, TRUE)</f>
        <v>XX Large</v>
      </c>
      <c r="G1649" s="1">
        <v>123.11</v>
      </c>
      <c r="H1649" s="4">
        <f t="shared" si="102"/>
        <v>0.01</v>
      </c>
      <c r="I1649" s="4">
        <f>IFERROR((Table2[[#This Row],[Sales]]-(Table2[[#This Row],[Sales]]*H1649)), Table2[[#This Row],[Sales]])</f>
        <v>121.8789</v>
      </c>
      <c r="J1649" s="4">
        <f t="shared" si="103"/>
        <v>122.62</v>
      </c>
      <c r="K1649" s="1" t="s">
        <v>10</v>
      </c>
      <c r="L1649" s="1">
        <v>0.49</v>
      </c>
      <c r="M1649" s="10">
        <f t="shared" si="101"/>
        <v>123.11</v>
      </c>
    </row>
    <row r="1650" spans="1:13" x14ac:dyDescent="0.2">
      <c r="A1650" s="1">
        <v>3655</v>
      </c>
      <c r="B1650" s="2">
        <v>41187</v>
      </c>
      <c r="C1650" s="1" t="s">
        <v>12</v>
      </c>
      <c r="D1650" s="1">
        <v>24</v>
      </c>
      <c r="E1650" s="4" t="str">
        <f t="shared" si="100"/>
        <v>Medium</v>
      </c>
      <c r="F1650" s="4" t="str">
        <f>VLOOKUP(D1650, lookup!$A$3:$B$12, 2, TRUE)</f>
        <v>Medium</v>
      </c>
      <c r="G1650" s="1">
        <v>2750.107</v>
      </c>
      <c r="H1650" s="4" t="str">
        <f t="shared" si="102"/>
        <v>No Discount</v>
      </c>
      <c r="I1650" s="4">
        <f>IFERROR((Table2[[#This Row],[Sales]]-(Table2[[#This Row],[Sales]]*H1650)), Table2[[#This Row],[Sales]])</f>
        <v>2750.107</v>
      </c>
      <c r="J1650" s="4">
        <f t="shared" si="103"/>
        <v>2750.107</v>
      </c>
      <c r="K1650" s="1" t="s">
        <v>10</v>
      </c>
      <c r="L1650" s="1">
        <v>7.69</v>
      </c>
      <c r="M1650" s="10">
        <f t="shared" si="101"/>
        <v>2750.107</v>
      </c>
    </row>
    <row r="1651" spans="1:13" x14ac:dyDescent="0.2">
      <c r="A1651" s="1">
        <v>38336</v>
      </c>
      <c r="B1651" s="2">
        <v>41187</v>
      </c>
      <c r="C1651" s="1" t="s">
        <v>12</v>
      </c>
      <c r="D1651" s="1">
        <v>14</v>
      </c>
      <c r="E1651" s="4" t="str">
        <f t="shared" si="100"/>
        <v>Small</v>
      </c>
      <c r="F1651" s="4" t="str">
        <f>VLOOKUP(D1651, lookup!$A$3:$B$12, 2, TRUE)</f>
        <v>Small</v>
      </c>
      <c r="G1651" s="1">
        <v>91.75</v>
      </c>
      <c r="H1651" s="4" t="str">
        <f t="shared" si="102"/>
        <v>No Discount</v>
      </c>
      <c r="I1651" s="4">
        <f>IFERROR((Table2[[#This Row],[Sales]]-(Table2[[#This Row],[Sales]]*H1651)), Table2[[#This Row],[Sales]])</f>
        <v>91.75</v>
      </c>
      <c r="J1651" s="4">
        <f t="shared" si="103"/>
        <v>91.75</v>
      </c>
      <c r="K1651" s="1" t="s">
        <v>10</v>
      </c>
      <c r="L1651" s="1">
        <v>2.99</v>
      </c>
      <c r="M1651" s="10">
        <f t="shared" si="101"/>
        <v>91.75</v>
      </c>
    </row>
    <row r="1652" spans="1:13" x14ac:dyDescent="0.2">
      <c r="A1652" s="1">
        <v>50818</v>
      </c>
      <c r="B1652" s="2">
        <v>41188</v>
      </c>
      <c r="C1652" s="1" t="s">
        <v>14</v>
      </c>
      <c r="D1652" s="1">
        <v>34</v>
      </c>
      <c r="E1652" s="4" t="str">
        <f t="shared" si="100"/>
        <v>Large</v>
      </c>
      <c r="F1652" s="4" t="str">
        <f>VLOOKUP(D1652, lookup!$A$3:$B$12, 2, TRUE)</f>
        <v>Large</v>
      </c>
      <c r="G1652" s="1">
        <v>5518.5315000000001</v>
      </c>
      <c r="H1652" s="4">
        <f t="shared" si="102"/>
        <v>0.01</v>
      </c>
      <c r="I1652" s="4">
        <f>IFERROR((Table2[[#This Row],[Sales]]-(Table2[[#This Row],[Sales]]*H1652)), Table2[[#This Row],[Sales]])</f>
        <v>5463.3461850000003</v>
      </c>
      <c r="J1652" s="4">
        <f t="shared" si="103"/>
        <v>5518.5315000000001</v>
      </c>
      <c r="K1652" s="1" t="s">
        <v>10</v>
      </c>
      <c r="L1652" s="1">
        <v>8.99</v>
      </c>
      <c r="M1652" s="10">
        <f t="shared" si="101"/>
        <v>5518.5315000000001</v>
      </c>
    </row>
    <row r="1653" spans="1:13" x14ac:dyDescent="0.2">
      <c r="A1653" s="1">
        <v>33444</v>
      </c>
      <c r="B1653" s="2">
        <v>41188</v>
      </c>
      <c r="C1653" s="1" t="s">
        <v>14</v>
      </c>
      <c r="D1653" s="1">
        <v>8</v>
      </c>
      <c r="E1653" s="4" t="str">
        <f t="shared" si="100"/>
        <v>Small</v>
      </c>
      <c r="F1653" s="4" t="str">
        <f>VLOOKUP(D1653, lookup!$A$3:$B$12, 2, TRUE)</f>
        <v>Extra Small</v>
      </c>
      <c r="G1653" s="1">
        <v>127.8</v>
      </c>
      <c r="H1653" s="4" t="str">
        <f t="shared" si="102"/>
        <v>No Discount</v>
      </c>
      <c r="I1653" s="4">
        <f>IFERROR((Table2[[#This Row],[Sales]]-(Table2[[#This Row],[Sales]]*H1653)), Table2[[#This Row],[Sales]])</f>
        <v>127.8</v>
      </c>
      <c r="J1653" s="4">
        <f t="shared" si="103"/>
        <v>127.8</v>
      </c>
      <c r="K1653" s="1" t="s">
        <v>10</v>
      </c>
      <c r="L1653" s="1">
        <v>7.51</v>
      </c>
      <c r="M1653" s="10">
        <f t="shared" si="101"/>
        <v>127.8</v>
      </c>
    </row>
    <row r="1654" spans="1:13" x14ac:dyDescent="0.2">
      <c r="A1654" s="1">
        <v>33444</v>
      </c>
      <c r="B1654" s="2">
        <v>41188</v>
      </c>
      <c r="C1654" s="1" t="s">
        <v>14</v>
      </c>
      <c r="D1654" s="1">
        <v>11</v>
      </c>
      <c r="E1654" s="4" t="str">
        <f t="shared" si="100"/>
        <v>Small</v>
      </c>
      <c r="F1654" s="4" t="str">
        <f>VLOOKUP(D1654, lookup!$A$3:$B$12, 2, TRUE)</f>
        <v>Small</v>
      </c>
      <c r="G1654" s="1">
        <v>30.51</v>
      </c>
      <c r="H1654" s="4" t="str">
        <f t="shared" si="102"/>
        <v>No Discount</v>
      </c>
      <c r="I1654" s="4">
        <f>IFERROR((Table2[[#This Row],[Sales]]-(Table2[[#This Row],[Sales]]*H1654)), Table2[[#This Row],[Sales]])</f>
        <v>30.51</v>
      </c>
      <c r="J1654" s="4">
        <f t="shared" si="103"/>
        <v>30.51</v>
      </c>
      <c r="K1654" s="1" t="s">
        <v>10</v>
      </c>
      <c r="L1654" s="1">
        <v>2.4</v>
      </c>
      <c r="M1654" s="10">
        <f t="shared" si="101"/>
        <v>30.51</v>
      </c>
    </row>
    <row r="1655" spans="1:13" x14ac:dyDescent="0.2">
      <c r="A1655" s="1">
        <v>42848</v>
      </c>
      <c r="B1655" s="2">
        <v>41188</v>
      </c>
      <c r="C1655" s="1" t="s">
        <v>11</v>
      </c>
      <c r="D1655" s="1">
        <v>50</v>
      </c>
      <c r="E1655" s="4" t="str">
        <f t="shared" si="100"/>
        <v>Large</v>
      </c>
      <c r="F1655" s="4" t="str">
        <f>VLOOKUP(D1655, lookup!$A$3:$B$12, 2, TRUE)</f>
        <v>XXX Large</v>
      </c>
      <c r="G1655" s="1">
        <v>387.79</v>
      </c>
      <c r="H1655" s="4">
        <f t="shared" si="102"/>
        <v>0.01</v>
      </c>
      <c r="I1655" s="4">
        <f>IFERROR((Table2[[#This Row],[Sales]]-(Table2[[#This Row],[Sales]]*H1655)), Table2[[#This Row],[Sales]])</f>
        <v>383.91210000000001</v>
      </c>
      <c r="J1655" s="4">
        <f t="shared" si="103"/>
        <v>381.96000000000004</v>
      </c>
      <c r="K1655" s="1" t="s">
        <v>10</v>
      </c>
      <c r="L1655" s="1">
        <v>5.83</v>
      </c>
      <c r="M1655" s="10">
        <f t="shared" si="101"/>
        <v>387.79</v>
      </c>
    </row>
    <row r="1656" spans="1:13" x14ac:dyDescent="0.2">
      <c r="A1656" s="1">
        <v>4067</v>
      </c>
      <c r="B1656" s="2">
        <v>41188</v>
      </c>
      <c r="C1656" s="1" t="s">
        <v>9</v>
      </c>
      <c r="D1656" s="1">
        <v>16</v>
      </c>
      <c r="E1656" s="4" t="str">
        <f t="shared" si="100"/>
        <v>Medium</v>
      </c>
      <c r="F1656" s="4" t="str">
        <f>VLOOKUP(D1656, lookup!$A$3:$B$12, 2, TRUE)</f>
        <v>Small-Medium</v>
      </c>
      <c r="G1656" s="1">
        <v>118.38</v>
      </c>
      <c r="H1656" s="4" t="str">
        <f t="shared" si="102"/>
        <v>No Discount</v>
      </c>
      <c r="I1656" s="4">
        <f>IFERROR((Table2[[#This Row],[Sales]]-(Table2[[#This Row],[Sales]]*H1656)), Table2[[#This Row],[Sales]])</f>
        <v>118.38</v>
      </c>
      <c r="J1656" s="4">
        <f t="shared" si="103"/>
        <v>118.38</v>
      </c>
      <c r="K1656" s="1" t="s">
        <v>10</v>
      </c>
      <c r="L1656" s="1">
        <v>6.05</v>
      </c>
      <c r="M1656" s="10">
        <f t="shared" si="101"/>
        <v>118.38</v>
      </c>
    </row>
    <row r="1657" spans="1:13" x14ac:dyDescent="0.2">
      <c r="A1657" s="1">
        <v>16709</v>
      </c>
      <c r="B1657" s="2">
        <v>41188</v>
      </c>
      <c r="C1657" s="1" t="s">
        <v>9</v>
      </c>
      <c r="D1657" s="1">
        <v>3</v>
      </c>
      <c r="E1657" s="4" t="str">
        <f t="shared" si="100"/>
        <v>Small</v>
      </c>
      <c r="F1657" s="4" t="str">
        <f>VLOOKUP(D1657, lookup!$A$3:$B$12, 2, TRUE)</f>
        <v>Mini</v>
      </c>
      <c r="G1657" s="1">
        <v>24.36</v>
      </c>
      <c r="H1657" s="4" t="str">
        <f t="shared" si="102"/>
        <v>No Discount</v>
      </c>
      <c r="I1657" s="4">
        <f>IFERROR((Table2[[#This Row],[Sales]]-(Table2[[#This Row],[Sales]]*H1657)), Table2[[#This Row],[Sales]])</f>
        <v>24.36</v>
      </c>
      <c r="J1657" s="4">
        <f t="shared" si="103"/>
        <v>24.36</v>
      </c>
      <c r="K1657" s="1" t="s">
        <v>10</v>
      </c>
      <c r="L1657" s="1">
        <v>5.74</v>
      </c>
      <c r="M1657" s="10">
        <f t="shared" si="101"/>
        <v>24.36</v>
      </c>
    </row>
    <row r="1658" spans="1:13" x14ac:dyDescent="0.2">
      <c r="A1658" s="1">
        <v>42722</v>
      </c>
      <c r="B1658" s="2">
        <v>41189</v>
      </c>
      <c r="C1658" s="1" t="s">
        <v>11</v>
      </c>
      <c r="D1658" s="1">
        <v>23</v>
      </c>
      <c r="E1658" s="4" t="str">
        <f t="shared" si="100"/>
        <v>Medium</v>
      </c>
      <c r="F1658" s="4" t="str">
        <f>VLOOKUP(D1658, lookup!$A$3:$B$12, 2, TRUE)</f>
        <v>Medium</v>
      </c>
      <c r="G1658" s="1">
        <v>1152.1600000000001</v>
      </c>
      <c r="H1658" s="4" t="str">
        <f t="shared" si="102"/>
        <v>No Discount</v>
      </c>
      <c r="I1658" s="4">
        <f>IFERROR((Table2[[#This Row],[Sales]]-(Table2[[#This Row],[Sales]]*H1658)), Table2[[#This Row],[Sales]])</f>
        <v>1152.1600000000001</v>
      </c>
      <c r="J1658" s="4">
        <f t="shared" si="103"/>
        <v>1152.1600000000001</v>
      </c>
      <c r="K1658" s="1" t="s">
        <v>10</v>
      </c>
      <c r="L1658" s="1">
        <v>4.5</v>
      </c>
      <c r="M1658" s="10">
        <f t="shared" si="101"/>
        <v>1152.1600000000001</v>
      </c>
    </row>
    <row r="1659" spans="1:13" x14ac:dyDescent="0.2">
      <c r="A1659" s="1">
        <v>42722</v>
      </c>
      <c r="B1659" s="2">
        <v>41189</v>
      </c>
      <c r="C1659" s="1" t="s">
        <v>11</v>
      </c>
      <c r="D1659" s="1">
        <v>2</v>
      </c>
      <c r="E1659" s="4" t="str">
        <f t="shared" si="100"/>
        <v>Small</v>
      </c>
      <c r="F1659" s="4" t="str">
        <f>VLOOKUP(D1659, lookup!$A$3:$B$12, 2, TRUE)</f>
        <v>Mini</v>
      </c>
      <c r="G1659" s="1">
        <v>19.899999999999999</v>
      </c>
      <c r="H1659" s="4" t="str">
        <f t="shared" si="102"/>
        <v>No Discount</v>
      </c>
      <c r="I1659" s="4">
        <f>IFERROR((Table2[[#This Row],[Sales]]-(Table2[[#This Row],[Sales]]*H1659)), Table2[[#This Row],[Sales]])</f>
        <v>19.899999999999999</v>
      </c>
      <c r="J1659" s="4">
        <f t="shared" si="103"/>
        <v>19.899999999999999</v>
      </c>
      <c r="K1659" s="1" t="s">
        <v>10</v>
      </c>
      <c r="L1659" s="1">
        <v>5.21</v>
      </c>
      <c r="M1659" s="10">
        <f t="shared" si="101"/>
        <v>19.899999999999999</v>
      </c>
    </row>
    <row r="1660" spans="1:13" x14ac:dyDescent="0.2">
      <c r="A1660" s="1">
        <v>9509</v>
      </c>
      <c r="B1660" s="2">
        <v>41189</v>
      </c>
      <c r="C1660" s="1" t="s">
        <v>11</v>
      </c>
      <c r="D1660" s="1">
        <v>5</v>
      </c>
      <c r="E1660" s="4" t="str">
        <f t="shared" si="100"/>
        <v>Small</v>
      </c>
      <c r="F1660" s="4" t="str">
        <f>VLOOKUP(D1660, lookup!$A$3:$B$12, 2, TRUE)</f>
        <v>Mini</v>
      </c>
      <c r="G1660" s="1">
        <v>101.21</v>
      </c>
      <c r="H1660" s="4" t="str">
        <f t="shared" si="102"/>
        <v>No Discount</v>
      </c>
      <c r="I1660" s="4">
        <f>IFERROR((Table2[[#This Row],[Sales]]-(Table2[[#This Row],[Sales]]*H1660)), Table2[[#This Row],[Sales]])</f>
        <v>101.21</v>
      </c>
      <c r="J1660" s="4">
        <f t="shared" si="103"/>
        <v>101.21</v>
      </c>
      <c r="K1660" s="1" t="s">
        <v>8</v>
      </c>
      <c r="L1660" s="1">
        <v>5.21</v>
      </c>
      <c r="M1660" s="10">
        <f t="shared" si="101"/>
        <v>101.21</v>
      </c>
    </row>
    <row r="1661" spans="1:13" x14ac:dyDescent="0.2">
      <c r="A1661" s="1">
        <v>45825</v>
      </c>
      <c r="B1661" s="2">
        <v>41189</v>
      </c>
      <c r="C1661" s="1" t="s">
        <v>14</v>
      </c>
      <c r="D1661" s="1">
        <v>43</v>
      </c>
      <c r="E1661" s="4" t="str">
        <f t="shared" si="100"/>
        <v>Large</v>
      </c>
      <c r="F1661" s="4" t="str">
        <f>VLOOKUP(D1661, lookup!$A$3:$B$12, 2, TRUE)</f>
        <v>XX Large</v>
      </c>
      <c r="G1661" s="1">
        <v>272.63</v>
      </c>
      <c r="H1661" s="4">
        <f t="shared" si="102"/>
        <v>0.01</v>
      </c>
      <c r="I1661" s="4">
        <f>IFERROR((Table2[[#This Row],[Sales]]-(Table2[[#This Row],[Sales]]*H1661)), Table2[[#This Row],[Sales]])</f>
        <v>269.90370000000001</v>
      </c>
      <c r="J1661" s="4">
        <f t="shared" si="103"/>
        <v>267.49</v>
      </c>
      <c r="K1661" s="1" t="s">
        <v>10</v>
      </c>
      <c r="L1661" s="1">
        <v>5.14</v>
      </c>
      <c r="M1661" s="10">
        <f t="shared" si="101"/>
        <v>272.63</v>
      </c>
    </row>
    <row r="1662" spans="1:13" x14ac:dyDescent="0.2">
      <c r="A1662" s="1">
        <v>8677</v>
      </c>
      <c r="B1662" s="2">
        <v>41189</v>
      </c>
      <c r="C1662" s="1" t="s">
        <v>9</v>
      </c>
      <c r="D1662" s="1">
        <v>38</v>
      </c>
      <c r="E1662" s="4" t="str">
        <f t="shared" si="100"/>
        <v>Large</v>
      </c>
      <c r="F1662" s="4" t="str">
        <f>VLOOKUP(D1662, lookup!$A$3:$B$12, 2, TRUE)</f>
        <v>Extra Large</v>
      </c>
      <c r="G1662" s="1">
        <v>1610.76</v>
      </c>
      <c r="H1662" s="4">
        <f t="shared" si="102"/>
        <v>0.01</v>
      </c>
      <c r="I1662" s="4">
        <f>IFERROR((Table2[[#This Row],[Sales]]-(Table2[[#This Row],[Sales]]*H1662)), Table2[[#This Row],[Sales]])</f>
        <v>1594.6523999999999</v>
      </c>
      <c r="J1662" s="4">
        <f t="shared" si="103"/>
        <v>1594.4</v>
      </c>
      <c r="K1662" s="1" t="s">
        <v>10</v>
      </c>
      <c r="L1662" s="1">
        <v>16.36</v>
      </c>
      <c r="M1662" s="10">
        <f t="shared" si="101"/>
        <v>1610.76</v>
      </c>
    </row>
    <row r="1663" spans="1:13" x14ac:dyDescent="0.2">
      <c r="A1663" s="1">
        <v>9509</v>
      </c>
      <c r="B1663" s="2">
        <v>41189</v>
      </c>
      <c r="C1663" s="1" t="s">
        <v>11</v>
      </c>
      <c r="D1663" s="1">
        <v>36</v>
      </c>
      <c r="E1663" s="4" t="str">
        <f t="shared" si="100"/>
        <v>Large</v>
      </c>
      <c r="F1663" s="4" t="str">
        <f>VLOOKUP(D1663, lookup!$A$3:$B$12, 2, TRUE)</f>
        <v>Extra Large</v>
      </c>
      <c r="G1663" s="1">
        <v>12175.82</v>
      </c>
      <c r="H1663" s="4">
        <f t="shared" si="102"/>
        <v>0.01</v>
      </c>
      <c r="I1663" s="4">
        <f>IFERROR((Table2[[#This Row],[Sales]]-(Table2[[#This Row],[Sales]]*H1663)), Table2[[#This Row],[Sales]])</f>
        <v>12054.061799999999</v>
      </c>
      <c r="J1663" s="4">
        <f t="shared" si="103"/>
        <v>12116.869999999999</v>
      </c>
      <c r="K1663" s="1" t="s">
        <v>13</v>
      </c>
      <c r="L1663" s="1">
        <v>58.95</v>
      </c>
      <c r="M1663" s="10">
        <f t="shared" si="101"/>
        <v>12116.869999999999</v>
      </c>
    </row>
    <row r="1664" spans="1:13" x14ac:dyDescent="0.2">
      <c r="A1664" s="1">
        <v>481</v>
      </c>
      <c r="B1664" s="2">
        <v>41189</v>
      </c>
      <c r="C1664" s="1" t="s">
        <v>9</v>
      </c>
      <c r="D1664" s="1">
        <v>44</v>
      </c>
      <c r="E1664" s="4" t="str">
        <f t="shared" si="100"/>
        <v>Large</v>
      </c>
      <c r="F1664" s="4" t="str">
        <f>VLOOKUP(D1664, lookup!$A$3:$B$12, 2, TRUE)</f>
        <v>XX Large</v>
      </c>
      <c r="G1664" s="1">
        <v>4509.3774999999996</v>
      </c>
      <c r="H1664" s="4">
        <f t="shared" si="102"/>
        <v>0.01</v>
      </c>
      <c r="I1664" s="4">
        <f>IFERROR((Table2[[#This Row],[Sales]]-(Table2[[#This Row],[Sales]]*H1664)), Table2[[#This Row],[Sales]])</f>
        <v>4464.2837249999993</v>
      </c>
      <c r="J1664" s="4">
        <f t="shared" si="103"/>
        <v>4504.1174999999994</v>
      </c>
      <c r="K1664" s="1" t="s">
        <v>10</v>
      </c>
      <c r="L1664" s="1">
        <v>5.26</v>
      </c>
      <c r="M1664" s="10">
        <f t="shared" si="101"/>
        <v>4509.3774999999996</v>
      </c>
    </row>
    <row r="1665" spans="1:13" x14ac:dyDescent="0.2">
      <c r="A1665" s="1">
        <v>9509</v>
      </c>
      <c r="B1665" s="2">
        <v>41189</v>
      </c>
      <c r="C1665" s="1" t="s">
        <v>11</v>
      </c>
      <c r="D1665" s="1">
        <v>32</v>
      </c>
      <c r="E1665" s="4" t="str">
        <f t="shared" si="100"/>
        <v>Large</v>
      </c>
      <c r="F1665" s="4" t="str">
        <f>VLOOKUP(D1665, lookup!$A$3:$B$12, 2, TRUE)</f>
        <v>Large</v>
      </c>
      <c r="G1665" s="1">
        <v>1585.64</v>
      </c>
      <c r="H1665" s="4">
        <f t="shared" si="102"/>
        <v>0.01</v>
      </c>
      <c r="I1665" s="4">
        <f>IFERROR((Table2[[#This Row],[Sales]]-(Table2[[#This Row],[Sales]]*H1665)), Table2[[#This Row],[Sales]])</f>
        <v>1569.7836000000002</v>
      </c>
      <c r="J1665" s="4">
        <f t="shared" si="103"/>
        <v>1585.64</v>
      </c>
      <c r="K1665" s="1" t="s">
        <v>10</v>
      </c>
      <c r="L1665" s="1">
        <v>5.81</v>
      </c>
      <c r="M1665" s="10">
        <f t="shared" si="101"/>
        <v>1585.64</v>
      </c>
    </row>
    <row r="1666" spans="1:13" x14ac:dyDescent="0.2">
      <c r="A1666" s="1">
        <v>58181</v>
      </c>
      <c r="B1666" s="2">
        <v>41189</v>
      </c>
      <c r="C1666" s="1" t="s">
        <v>11</v>
      </c>
      <c r="D1666" s="1">
        <v>5</v>
      </c>
      <c r="E1666" s="4" t="str">
        <f t="shared" ref="E1666:E1729" si="104">IF(D1666&gt;=30, "Large", IF(D1666&lt;=15, "Small","Medium"))</f>
        <v>Small</v>
      </c>
      <c r="F1666" s="4" t="str">
        <f>VLOOKUP(D1666, lookup!$A$3:$B$12, 2, TRUE)</f>
        <v>Mini</v>
      </c>
      <c r="G1666" s="1">
        <v>36.43</v>
      </c>
      <c r="H1666" s="4" t="str">
        <f t="shared" si="102"/>
        <v>No Discount</v>
      </c>
      <c r="I1666" s="4">
        <f>IFERROR((Table2[[#This Row],[Sales]]-(Table2[[#This Row],[Sales]]*H1666)), Table2[[#This Row],[Sales]])</f>
        <v>36.43</v>
      </c>
      <c r="J1666" s="4">
        <f t="shared" si="103"/>
        <v>36.43</v>
      </c>
      <c r="K1666" s="1" t="s">
        <v>10</v>
      </c>
      <c r="L1666" s="1">
        <v>7.15</v>
      </c>
      <c r="M1666" s="10">
        <f t="shared" ref="M1666:M1729" si="105">IF(K1666="Delivery Truck", J1666, G1666)</f>
        <v>36.43</v>
      </c>
    </row>
    <row r="1667" spans="1:13" x14ac:dyDescent="0.2">
      <c r="A1667" s="1">
        <v>34241</v>
      </c>
      <c r="B1667" s="2">
        <v>41190</v>
      </c>
      <c r="C1667" s="1" t="s">
        <v>7</v>
      </c>
      <c r="D1667" s="1">
        <v>4</v>
      </c>
      <c r="E1667" s="4" t="str">
        <f t="shared" si="104"/>
        <v>Small</v>
      </c>
      <c r="F1667" s="4" t="str">
        <f>VLOOKUP(D1667, lookup!$A$3:$B$12, 2, TRUE)</f>
        <v>Mini</v>
      </c>
      <c r="G1667" s="1">
        <v>207.55</v>
      </c>
      <c r="H1667" s="4" t="str">
        <f t="shared" ref="H1667:H1730" si="106">IF(OR(F1667="Large",F1667="Extra Large",F1667="XX Large",F1667="XXX Large"), 0.01, "No Discount")</f>
        <v>No Discount</v>
      </c>
      <c r="I1667" s="4">
        <f>IFERROR((Table2[[#This Row],[Sales]]-(Table2[[#This Row],[Sales]]*H1667)), Table2[[#This Row],[Sales]])</f>
        <v>207.55</v>
      </c>
      <c r="J1667" s="4">
        <f t="shared" ref="J1667:J1730" si="107">IF(OR(F1667="XX Large", F1667="XXX Large", F1667="Extra Large"), G1667-L1667, G1667)</f>
        <v>207.55</v>
      </c>
      <c r="K1667" s="1" t="s">
        <v>10</v>
      </c>
      <c r="L1667" s="1">
        <v>2.5</v>
      </c>
      <c r="M1667" s="10">
        <f t="shared" si="105"/>
        <v>207.55</v>
      </c>
    </row>
    <row r="1668" spans="1:13" x14ac:dyDescent="0.2">
      <c r="A1668" s="1">
        <v>33731</v>
      </c>
      <c r="B1668" s="2">
        <v>41190</v>
      </c>
      <c r="C1668" s="1" t="s">
        <v>9</v>
      </c>
      <c r="D1668" s="1">
        <v>27</v>
      </c>
      <c r="E1668" s="4" t="str">
        <f t="shared" si="104"/>
        <v>Medium</v>
      </c>
      <c r="F1668" s="4" t="str">
        <f>VLOOKUP(D1668, lookup!$A$3:$B$12, 2, TRUE)</f>
        <v>Medium-Large</v>
      </c>
      <c r="G1668" s="1">
        <v>8213.3700000000008</v>
      </c>
      <c r="H1668" s="4" t="str">
        <f t="shared" si="106"/>
        <v>No Discount</v>
      </c>
      <c r="I1668" s="4">
        <f>IFERROR((Table2[[#This Row],[Sales]]-(Table2[[#This Row],[Sales]]*H1668)), Table2[[#This Row],[Sales]])</f>
        <v>8213.3700000000008</v>
      </c>
      <c r="J1668" s="4">
        <f t="shared" si="107"/>
        <v>8213.3700000000008</v>
      </c>
      <c r="K1668" s="1" t="s">
        <v>13</v>
      </c>
      <c r="L1668" s="1">
        <v>69.55</v>
      </c>
      <c r="M1668" s="10">
        <f t="shared" si="105"/>
        <v>8213.3700000000008</v>
      </c>
    </row>
    <row r="1669" spans="1:13" x14ac:dyDescent="0.2">
      <c r="A1669" s="1">
        <v>33731</v>
      </c>
      <c r="B1669" s="2">
        <v>41190</v>
      </c>
      <c r="C1669" s="1" t="s">
        <v>9</v>
      </c>
      <c r="D1669" s="1">
        <v>12</v>
      </c>
      <c r="E1669" s="4" t="str">
        <f t="shared" si="104"/>
        <v>Small</v>
      </c>
      <c r="F1669" s="4" t="str">
        <f>VLOOKUP(D1669, lookup!$A$3:$B$12, 2, TRUE)</f>
        <v>Small</v>
      </c>
      <c r="G1669" s="1">
        <v>138.88</v>
      </c>
      <c r="H1669" s="4" t="str">
        <f t="shared" si="106"/>
        <v>No Discount</v>
      </c>
      <c r="I1669" s="4">
        <f>IFERROR((Table2[[#This Row],[Sales]]-(Table2[[#This Row],[Sales]]*H1669)), Table2[[#This Row],[Sales]])</f>
        <v>138.88</v>
      </c>
      <c r="J1669" s="4">
        <f t="shared" si="107"/>
        <v>138.88</v>
      </c>
      <c r="K1669" s="1" t="s">
        <v>10</v>
      </c>
      <c r="L1669" s="1">
        <v>5.03</v>
      </c>
      <c r="M1669" s="10">
        <f t="shared" si="105"/>
        <v>138.88</v>
      </c>
    </row>
    <row r="1670" spans="1:13" x14ac:dyDescent="0.2">
      <c r="A1670" s="1">
        <v>33731</v>
      </c>
      <c r="B1670" s="2">
        <v>41190</v>
      </c>
      <c r="C1670" s="1" t="s">
        <v>9</v>
      </c>
      <c r="D1670" s="1">
        <v>32</v>
      </c>
      <c r="E1670" s="4" t="str">
        <f t="shared" si="104"/>
        <v>Large</v>
      </c>
      <c r="F1670" s="4" t="str">
        <f>VLOOKUP(D1670, lookup!$A$3:$B$12, 2, TRUE)</f>
        <v>Large</v>
      </c>
      <c r="G1670" s="1">
        <v>109.01</v>
      </c>
      <c r="H1670" s="4">
        <f t="shared" si="106"/>
        <v>0.01</v>
      </c>
      <c r="I1670" s="4">
        <f>IFERROR((Table2[[#This Row],[Sales]]-(Table2[[#This Row],[Sales]]*H1670)), Table2[[#This Row],[Sales]])</f>
        <v>107.9199</v>
      </c>
      <c r="J1670" s="4">
        <f t="shared" si="107"/>
        <v>109.01</v>
      </c>
      <c r="K1670" s="1" t="s">
        <v>10</v>
      </c>
      <c r="L1670" s="1">
        <v>1.63</v>
      </c>
      <c r="M1670" s="10">
        <f t="shared" si="105"/>
        <v>109.01</v>
      </c>
    </row>
    <row r="1671" spans="1:13" x14ac:dyDescent="0.2">
      <c r="A1671" s="1">
        <v>3232</v>
      </c>
      <c r="B1671" s="2">
        <v>41190</v>
      </c>
      <c r="C1671" s="1" t="s">
        <v>12</v>
      </c>
      <c r="D1671" s="1">
        <v>5</v>
      </c>
      <c r="E1671" s="4" t="str">
        <f t="shared" si="104"/>
        <v>Small</v>
      </c>
      <c r="F1671" s="4" t="str">
        <f>VLOOKUP(D1671, lookup!$A$3:$B$12, 2, TRUE)</f>
        <v>Mini</v>
      </c>
      <c r="G1671" s="1">
        <v>42.66</v>
      </c>
      <c r="H1671" s="4" t="str">
        <f t="shared" si="106"/>
        <v>No Discount</v>
      </c>
      <c r="I1671" s="4">
        <f>IFERROR((Table2[[#This Row],[Sales]]-(Table2[[#This Row],[Sales]]*H1671)), Table2[[#This Row],[Sales]])</f>
        <v>42.66</v>
      </c>
      <c r="J1671" s="4">
        <f t="shared" si="107"/>
        <v>42.66</v>
      </c>
      <c r="K1671" s="1" t="s">
        <v>10</v>
      </c>
      <c r="L1671" s="1">
        <v>4.71</v>
      </c>
      <c r="M1671" s="10">
        <f t="shared" si="105"/>
        <v>42.66</v>
      </c>
    </row>
    <row r="1672" spans="1:13" x14ac:dyDescent="0.2">
      <c r="A1672" s="1">
        <v>28929</v>
      </c>
      <c r="B1672" s="2">
        <v>41191</v>
      </c>
      <c r="C1672" s="1" t="s">
        <v>14</v>
      </c>
      <c r="D1672" s="1">
        <v>37</v>
      </c>
      <c r="E1672" s="4" t="str">
        <f t="shared" si="104"/>
        <v>Large</v>
      </c>
      <c r="F1672" s="4" t="str">
        <f>VLOOKUP(D1672, lookup!$A$3:$B$12, 2, TRUE)</f>
        <v>Extra Large</v>
      </c>
      <c r="G1672" s="1">
        <v>230.97</v>
      </c>
      <c r="H1672" s="4">
        <f t="shared" si="106"/>
        <v>0.01</v>
      </c>
      <c r="I1672" s="4">
        <f>IFERROR((Table2[[#This Row],[Sales]]-(Table2[[#This Row],[Sales]]*H1672)), Table2[[#This Row],[Sales]])</f>
        <v>228.66030000000001</v>
      </c>
      <c r="J1672" s="4">
        <f t="shared" si="107"/>
        <v>222.78</v>
      </c>
      <c r="K1672" s="1" t="s">
        <v>10</v>
      </c>
      <c r="L1672" s="1">
        <v>8.19</v>
      </c>
      <c r="M1672" s="10">
        <f t="shared" si="105"/>
        <v>230.97</v>
      </c>
    </row>
    <row r="1673" spans="1:13" x14ac:dyDescent="0.2">
      <c r="A1673" s="1">
        <v>40994</v>
      </c>
      <c r="B1673" s="2">
        <v>41191</v>
      </c>
      <c r="C1673" s="1" t="s">
        <v>9</v>
      </c>
      <c r="D1673" s="1">
        <v>42</v>
      </c>
      <c r="E1673" s="4" t="str">
        <f t="shared" si="104"/>
        <v>Large</v>
      </c>
      <c r="F1673" s="4" t="str">
        <f>VLOOKUP(D1673, lookup!$A$3:$B$12, 2, TRUE)</f>
        <v>XX Large</v>
      </c>
      <c r="G1673" s="1">
        <v>793.04</v>
      </c>
      <c r="H1673" s="4">
        <f t="shared" si="106"/>
        <v>0.01</v>
      </c>
      <c r="I1673" s="4">
        <f>IFERROR((Table2[[#This Row],[Sales]]-(Table2[[#This Row],[Sales]]*H1673)), Table2[[#This Row],[Sales]])</f>
        <v>785.1096</v>
      </c>
      <c r="J1673" s="4">
        <f t="shared" si="107"/>
        <v>791.55</v>
      </c>
      <c r="K1673" s="1" t="s">
        <v>10</v>
      </c>
      <c r="L1673" s="1">
        <v>1.49</v>
      </c>
      <c r="M1673" s="10">
        <f t="shared" si="105"/>
        <v>793.04</v>
      </c>
    </row>
    <row r="1674" spans="1:13" x14ac:dyDescent="0.2">
      <c r="A1674" s="1">
        <v>43010</v>
      </c>
      <c r="B1674" s="2">
        <v>41191</v>
      </c>
      <c r="C1674" s="1" t="s">
        <v>12</v>
      </c>
      <c r="D1674" s="1">
        <v>24</v>
      </c>
      <c r="E1674" s="4" t="str">
        <f t="shared" si="104"/>
        <v>Medium</v>
      </c>
      <c r="F1674" s="4" t="str">
        <f>VLOOKUP(D1674, lookup!$A$3:$B$12, 2, TRUE)</f>
        <v>Medium</v>
      </c>
      <c r="G1674" s="1">
        <v>245.53</v>
      </c>
      <c r="H1674" s="4" t="str">
        <f t="shared" si="106"/>
        <v>No Discount</v>
      </c>
      <c r="I1674" s="4">
        <f>IFERROR((Table2[[#This Row],[Sales]]-(Table2[[#This Row],[Sales]]*H1674)), Table2[[#This Row],[Sales]])</f>
        <v>245.53</v>
      </c>
      <c r="J1674" s="4">
        <f t="shared" si="107"/>
        <v>245.53</v>
      </c>
      <c r="K1674" s="1" t="s">
        <v>10</v>
      </c>
      <c r="L1674" s="1">
        <v>2.27</v>
      </c>
      <c r="M1674" s="10">
        <f t="shared" si="105"/>
        <v>245.53</v>
      </c>
    </row>
    <row r="1675" spans="1:13" x14ac:dyDescent="0.2">
      <c r="A1675" s="1">
        <v>43010</v>
      </c>
      <c r="B1675" s="2">
        <v>41191</v>
      </c>
      <c r="C1675" s="1" t="s">
        <v>12</v>
      </c>
      <c r="D1675" s="1">
        <v>40</v>
      </c>
      <c r="E1675" s="4" t="str">
        <f t="shared" si="104"/>
        <v>Large</v>
      </c>
      <c r="F1675" s="4" t="str">
        <f>VLOOKUP(D1675, lookup!$A$3:$B$12, 2, TRUE)</f>
        <v>Extra Large</v>
      </c>
      <c r="G1675" s="1">
        <v>233.2</v>
      </c>
      <c r="H1675" s="4">
        <f t="shared" si="106"/>
        <v>0.01</v>
      </c>
      <c r="I1675" s="4">
        <f>IFERROR((Table2[[#This Row],[Sales]]-(Table2[[#This Row],[Sales]]*H1675)), Table2[[#This Row],[Sales]])</f>
        <v>230.86799999999999</v>
      </c>
      <c r="J1675" s="4">
        <f t="shared" si="107"/>
        <v>231.73999999999998</v>
      </c>
      <c r="K1675" s="1" t="s">
        <v>10</v>
      </c>
      <c r="L1675" s="1">
        <v>1.46</v>
      </c>
      <c r="M1675" s="10">
        <f t="shared" si="105"/>
        <v>233.2</v>
      </c>
    </row>
    <row r="1676" spans="1:13" x14ac:dyDescent="0.2">
      <c r="A1676" s="1">
        <v>28929</v>
      </c>
      <c r="B1676" s="2">
        <v>41191</v>
      </c>
      <c r="C1676" s="1" t="s">
        <v>14</v>
      </c>
      <c r="D1676" s="1">
        <v>46</v>
      </c>
      <c r="E1676" s="4" t="str">
        <f t="shared" si="104"/>
        <v>Large</v>
      </c>
      <c r="F1676" s="4" t="str">
        <f>VLOOKUP(D1676, lookup!$A$3:$B$12, 2, TRUE)</f>
        <v>XXX Large</v>
      </c>
      <c r="G1676" s="1">
        <v>723.17</v>
      </c>
      <c r="H1676" s="4">
        <f t="shared" si="106"/>
        <v>0.01</v>
      </c>
      <c r="I1676" s="4">
        <f>IFERROR((Table2[[#This Row],[Sales]]-(Table2[[#This Row],[Sales]]*H1676)), Table2[[#This Row],[Sales]])</f>
        <v>715.93829999999991</v>
      </c>
      <c r="J1676" s="4">
        <f t="shared" si="107"/>
        <v>710.78</v>
      </c>
      <c r="K1676" s="1" t="s">
        <v>10</v>
      </c>
      <c r="L1676" s="1">
        <v>12.39</v>
      </c>
      <c r="M1676" s="10">
        <f t="shared" si="105"/>
        <v>723.17</v>
      </c>
    </row>
    <row r="1677" spans="1:13" x14ac:dyDescent="0.2">
      <c r="A1677" s="1">
        <v>32356</v>
      </c>
      <c r="B1677" s="2">
        <v>41192</v>
      </c>
      <c r="C1677" s="1" t="s">
        <v>11</v>
      </c>
      <c r="D1677" s="1">
        <v>47</v>
      </c>
      <c r="E1677" s="4" t="str">
        <f t="shared" si="104"/>
        <v>Large</v>
      </c>
      <c r="F1677" s="4" t="str">
        <f>VLOOKUP(D1677, lookup!$A$3:$B$12, 2, TRUE)</f>
        <v>XXX Large</v>
      </c>
      <c r="G1677" s="1">
        <v>5238.192</v>
      </c>
      <c r="H1677" s="4">
        <f t="shared" si="106"/>
        <v>0.01</v>
      </c>
      <c r="I1677" s="4">
        <f>IFERROR((Table2[[#This Row],[Sales]]-(Table2[[#This Row],[Sales]]*H1677)), Table2[[#This Row],[Sales]])</f>
        <v>5185.8100800000002</v>
      </c>
      <c r="J1677" s="4">
        <f t="shared" si="107"/>
        <v>5191.9920000000002</v>
      </c>
      <c r="K1677" s="1" t="s">
        <v>13</v>
      </c>
      <c r="L1677" s="1">
        <v>46.2</v>
      </c>
      <c r="M1677" s="10">
        <f t="shared" si="105"/>
        <v>5191.9920000000002</v>
      </c>
    </row>
    <row r="1678" spans="1:13" x14ac:dyDescent="0.2">
      <c r="A1678" s="1">
        <v>55366</v>
      </c>
      <c r="B1678" s="2">
        <v>41192</v>
      </c>
      <c r="C1678" s="1" t="s">
        <v>12</v>
      </c>
      <c r="D1678" s="1">
        <v>7</v>
      </c>
      <c r="E1678" s="4" t="str">
        <f t="shared" si="104"/>
        <v>Small</v>
      </c>
      <c r="F1678" s="4" t="str">
        <f>VLOOKUP(D1678, lookup!$A$3:$B$12, 2, TRUE)</f>
        <v>Extra Small</v>
      </c>
      <c r="G1678" s="1">
        <v>387.17</v>
      </c>
      <c r="H1678" s="4" t="str">
        <f t="shared" si="106"/>
        <v>No Discount</v>
      </c>
      <c r="I1678" s="4">
        <f>IFERROR((Table2[[#This Row],[Sales]]-(Table2[[#This Row],[Sales]]*H1678)), Table2[[#This Row],[Sales]])</f>
        <v>387.17</v>
      </c>
      <c r="J1678" s="4">
        <f t="shared" si="107"/>
        <v>387.17</v>
      </c>
      <c r="K1678" s="1" t="s">
        <v>10</v>
      </c>
      <c r="L1678" s="1">
        <v>6.55</v>
      </c>
      <c r="M1678" s="10">
        <f t="shared" si="105"/>
        <v>387.17</v>
      </c>
    </row>
    <row r="1679" spans="1:13" x14ac:dyDescent="0.2">
      <c r="A1679" s="1">
        <v>32356</v>
      </c>
      <c r="B1679" s="2">
        <v>41192</v>
      </c>
      <c r="C1679" s="1" t="s">
        <v>11</v>
      </c>
      <c r="D1679" s="1">
        <v>12</v>
      </c>
      <c r="E1679" s="4" t="str">
        <f t="shared" si="104"/>
        <v>Small</v>
      </c>
      <c r="F1679" s="4" t="str">
        <f>VLOOKUP(D1679, lookup!$A$3:$B$12, 2, TRUE)</f>
        <v>Small</v>
      </c>
      <c r="G1679" s="1">
        <v>768.41</v>
      </c>
      <c r="H1679" s="4" t="str">
        <f t="shared" si="106"/>
        <v>No Discount</v>
      </c>
      <c r="I1679" s="4">
        <f>IFERROR((Table2[[#This Row],[Sales]]-(Table2[[#This Row],[Sales]]*H1679)), Table2[[#This Row],[Sales]])</f>
        <v>768.41</v>
      </c>
      <c r="J1679" s="4">
        <f t="shared" si="107"/>
        <v>768.41</v>
      </c>
      <c r="K1679" s="1" t="s">
        <v>10</v>
      </c>
      <c r="L1679" s="1">
        <v>19.989999999999998</v>
      </c>
      <c r="M1679" s="10">
        <f t="shared" si="105"/>
        <v>768.41</v>
      </c>
    </row>
    <row r="1680" spans="1:13" x14ac:dyDescent="0.2">
      <c r="A1680" s="1">
        <v>58722</v>
      </c>
      <c r="B1680" s="2">
        <v>41193</v>
      </c>
      <c r="C1680" s="1" t="s">
        <v>12</v>
      </c>
      <c r="D1680" s="1">
        <v>45</v>
      </c>
      <c r="E1680" s="4" t="str">
        <f t="shared" si="104"/>
        <v>Large</v>
      </c>
      <c r="F1680" s="4" t="str">
        <f>VLOOKUP(D1680, lookup!$A$3:$B$12, 2, TRUE)</f>
        <v>XX Large</v>
      </c>
      <c r="G1680" s="1">
        <v>4042.96</v>
      </c>
      <c r="H1680" s="4">
        <f t="shared" si="106"/>
        <v>0.01</v>
      </c>
      <c r="I1680" s="4">
        <f>IFERROR((Table2[[#This Row],[Sales]]-(Table2[[#This Row],[Sales]]*H1680)), Table2[[#This Row],[Sales]])</f>
        <v>4002.5304000000001</v>
      </c>
      <c r="J1680" s="4">
        <f t="shared" si="107"/>
        <v>4000.96</v>
      </c>
      <c r="K1680" s="1" t="s">
        <v>13</v>
      </c>
      <c r="L1680" s="1">
        <v>42</v>
      </c>
      <c r="M1680" s="10">
        <f t="shared" si="105"/>
        <v>4000.96</v>
      </c>
    </row>
    <row r="1681" spans="1:13" x14ac:dyDescent="0.2">
      <c r="A1681" s="1">
        <v>47686</v>
      </c>
      <c r="B1681" s="2">
        <v>41193</v>
      </c>
      <c r="C1681" s="1" t="s">
        <v>11</v>
      </c>
      <c r="D1681" s="1">
        <v>48</v>
      </c>
      <c r="E1681" s="4" t="str">
        <f t="shared" si="104"/>
        <v>Large</v>
      </c>
      <c r="F1681" s="4" t="str">
        <f>VLOOKUP(D1681, lookup!$A$3:$B$12, 2, TRUE)</f>
        <v>XXX Large</v>
      </c>
      <c r="G1681" s="1">
        <v>179.65</v>
      </c>
      <c r="H1681" s="4">
        <f t="shared" si="106"/>
        <v>0.01</v>
      </c>
      <c r="I1681" s="4">
        <f>IFERROR((Table2[[#This Row],[Sales]]-(Table2[[#This Row],[Sales]]*H1681)), Table2[[#This Row],[Sales]])</f>
        <v>177.8535</v>
      </c>
      <c r="J1681" s="4">
        <f t="shared" si="107"/>
        <v>178.42000000000002</v>
      </c>
      <c r="K1681" s="1" t="s">
        <v>10</v>
      </c>
      <c r="L1681" s="1">
        <v>1.23</v>
      </c>
      <c r="M1681" s="10">
        <f t="shared" si="105"/>
        <v>179.65</v>
      </c>
    </row>
    <row r="1682" spans="1:13" x14ac:dyDescent="0.2">
      <c r="A1682" s="1">
        <v>9473</v>
      </c>
      <c r="B1682" s="2">
        <v>41193</v>
      </c>
      <c r="C1682" s="1" t="s">
        <v>11</v>
      </c>
      <c r="D1682" s="1">
        <v>3</v>
      </c>
      <c r="E1682" s="4" t="str">
        <f t="shared" si="104"/>
        <v>Small</v>
      </c>
      <c r="F1682" s="4" t="str">
        <f>VLOOKUP(D1682, lookup!$A$3:$B$12, 2, TRUE)</f>
        <v>Mini</v>
      </c>
      <c r="G1682" s="1">
        <v>31.95</v>
      </c>
      <c r="H1682" s="4" t="str">
        <f t="shared" si="106"/>
        <v>No Discount</v>
      </c>
      <c r="I1682" s="4">
        <f>IFERROR((Table2[[#This Row],[Sales]]-(Table2[[#This Row],[Sales]]*H1682)), Table2[[#This Row],[Sales]])</f>
        <v>31.95</v>
      </c>
      <c r="J1682" s="4">
        <f t="shared" si="107"/>
        <v>31.95</v>
      </c>
      <c r="K1682" s="1" t="s">
        <v>10</v>
      </c>
      <c r="L1682" s="1">
        <v>8.94</v>
      </c>
      <c r="M1682" s="10">
        <f t="shared" si="105"/>
        <v>31.95</v>
      </c>
    </row>
    <row r="1683" spans="1:13" x14ac:dyDescent="0.2">
      <c r="A1683" s="1">
        <v>9473</v>
      </c>
      <c r="B1683" s="2">
        <v>41193</v>
      </c>
      <c r="C1683" s="1" t="s">
        <v>11</v>
      </c>
      <c r="D1683" s="1">
        <v>31</v>
      </c>
      <c r="E1683" s="4" t="str">
        <f t="shared" si="104"/>
        <v>Large</v>
      </c>
      <c r="F1683" s="4" t="str">
        <f>VLOOKUP(D1683, lookup!$A$3:$B$12, 2, TRUE)</f>
        <v>Large</v>
      </c>
      <c r="G1683" s="1">
        <v>502.44</v>
      </c>
      <c r="H1683" s="4">
        <f t="shared" si="106"/>
        <v>0.01</v>
      </c>
      <c r="I1683" s="4">
        <f>IFERROR((Table2[[#This Row],[Sales]]-(Table2[[#This Row],[Sales]]*H1683)), Table2[[#This Row],[Sales]])</f>
        <v>497.41559999999998</v>
      </c>
      <c r="J1683" s="4">
        <f t="shared" si="107"/>
        <v>502.44</v>
      </c>
      <c r="K1683" s="1" t="s">
        <v>10</v>
      </c>
      <c r="L1683" s="1">
        <v>17.78</v>
      </c>
      <c r="M1683" s="10">
        <f t="shared" si="105"/>
        <v>502.44</v>
      </c>
    </row>
    <row r="1684" spans="1:13" x14ac:dyDescent="0.2">
      <c r="A1684" s="1">
        <v>9473</v>
      </c>
      <c r="B1684" s="2">
        <v>41193</v>
      </c>
      <c r="C1684" s="1" t="s">
        <v>11</v>
      </c>
      <c r="D1684" s="1">
        <v>34</v>
      </c>
      <c r="E1684" s="4" t="str">
        <f t="shared" si="104"/>
        <v>Large</v>
      </c>
      <c r="F1684" s="4" t="str">
        <f>VLOOKUP(D1684, lookup!$A$3:$B$12, 2, TRUE)</f>
        <v>Large</v>
      </c>
      <c r="G1684" s="1">
        <v>563.82000000000005</v>
      </c>
      <c r="H1684" s="4">
        <f t="shared" si="106"/>
        <v>0.01</v>
      </c>
      <c r="I1684" s="4">
        <f>IFERROR((Table2[[#This Row],[Sales]]-(Table2[[#This Row],[Sales]]*H1684)), Table2[[#This Row],[Sales]])</f>
        <v>558.18180000000007</v>
      </c>
      <c r="J1684" s="4">
        <f t="shared" si="107"/>
        <v>563.82000000000005</v>
      </c>
      <c r="K1684" s="1" t="s">
        <v>10</v>
      </c>
      <c r="L1684" s="1">
        <v>2.99</v>
      </c>
      <c r="M1684" s="10">
        <f t="shared" si="105"/>
        <v>563.82000000000005</v>
      </c>
    </row>
    <row r="1685" spans="1:13" x14ac:dyDescent="0.2">
      <c r="A1685" s="1">
        <v>6500</v>
      </c>
      <c r="B1685" s="2">
        <v>41194</v>
      </c>
      <c r="C1685" s="1" t="s">
        <v>12</v>
      </c>
      <c r="D1685" s="1">
        <v>20</v>
      </c>
      <c r="E1685" s="4" t="str">
        <f t="shared" si="104"/>
        <v>Medium</v>
      </c>
      <c r="F1685" s="4" t="str">
        <f>VLOOKUP(D1685, lookup!$A$3:$B$12, 2, TRUE)</f>
        <v>Small-Medium</v>
      </c>
      <c r="G1685" s="1">
        <v>38.29</v>
      </c>
      <c r="H1685" s="4" t="str">
        <f t="shared" si="106"/>
        <v>No Discount</v>
      </c>
      <c r="I1685" s="4">
        <f>IFERROR((Table2[[#This Row],[Sales]]-(Table2[[#This Row],[Sales]]*H1685)), Table2[[#This Row],[Sales]])</f>
        <v>38.29</v>
      </c>
      <c r="J1685" s="4">
        <f t="shared" si="107"/>
        <v>38.29</v>
      </c>
      <c r="K1685" s="1" t="s">
        <v>10</v>
      </c>
      <c r="L1685" s="1">
        <v>1.63</v>
      </c>
      <c r="M1685" s="10">
        <f t="shared" si="105"/>
        <v>38.29</v>
      </c>
    </row>
    <row r="1686" spans="1:13" x14ac:dyDescent="0.2">
      <c r="A1686" s="1">
        <v>9765</v>
      </c>
      <c r="B1686" s="2">
        <v>41194</v>
      </c>
      <c r="C1686" s="1" t="s">
        <v>7</v>
      </c>
      <c r="D1686" s="1">
        <v>26</v>
      </c>
      <c r="E1686" s="4" t="str">
        <f t="shared" si="104"/>
        <v>Medium</v>
      </c>
      <c r="F1686" s="4" t="str">
        <f>VLOOKUP(D1686, lookup!$A$3:$B$12, 2, TRUE)</f>
        <v>Medium-Large</v>
      </c>
      <c r="G1686" s="1">
        <v>3505.6</v>
      </c>
      <c r="H1686" s="4" t="str">
        <f t="shared" si="106"/>
        <v>No Discount</v>
      </c>
      <c r="I1686" s="4">
        <f>IFERROR((Table2[[#This Row],[Sales]]-(Table2[[#This Row],[Sales]]*H1686)), Table2[[#This Row],[Sales]])</f>
        <v>3505.6</v>
      </c>
      <c r="J1686" s="4">
        <f t="shared" si="107"/>
        <v>3505.6</v>
      </c>
      <c r="K1686" s="1" t="s">
        <v>10</v>
      </c>
      <c r="L1686" s="1">
        <v>12.65</v>
      </c>
      <c r="M1686" s="10">
        <f t="shared" si="105"/>
        <v>3505.6</v>
      </c>
    </row>
    <row r="1687" spans="1:13" x14ac:dyDescent="0.2">
      <c r="A1687" s="1">
        <v>6500</v>
      </c>
      <c r="B1687" s="2">
        <v>41194</v>
      </c>
      <c r="C1687" s="1" t="s">
        <v>12</v>
      </c>
      <c r="D1687" s="1">
        <v>15</v>
      </c>
      <c r="E1687" s="4" t="str">
        <f t="shared" si="104"/>
        <v>Small</v>
      </c>
      <c r="F1687" s="4" t="str">
        <f>VLOOKUP(D1687, lookup!$A$3:$B$12, 2, TRUE)</f>
        <v>Small</v>
      </c>
      <c r="G1687" s="1">
        <v>448.07</v>
      </c>
      <c r="H1687" s="4" t="str">
        <f t="shared" si="106"/>
        <v>No Discount</v>
      </c>
      <c r="I1687" s="4">
        <f>IFERROR((Table2[[#This Row],[Sales]]-(Table2[[#This Row],[Sales]]*H1687)), Table2[[#This Row],[Sales]])</f>
        <v>448.07</v>
      </c>
      <c r="J1687" s="4">
        <f t="shared" si="107"/>
        <v>448.07</v>
      </c>
      <c r="K1687" s="1" t="s">
        <v>10</v>
      </c>
      <c r="L1687" s="1">
        <v>8.65</v>
      </c>
      <c r="M1687" s="10">
        <f t="shared" si="105"/>
        <v>448.07</v>
      </c>
    </row>
    <row r="1688" spans="1:13" x14ac:dyDescent="0.2">
      <c r="A1688" s="1">
        <v>36390</v>
      </c>
      <c r="B1688" s="2">
        <v>41194</v>
      </c>
      <c r="C1688" s="1" t="s">
        <v>9</v>
      </c>
      <c r="D1688" s="1">
        <v>3</v>
      </c>
      <c r="E1688" s="4" t="str">
        <f t="shared" si="104"/>
        <v>Small</v>
      </c>
      <c r="F1688" s="4" t="str">
        <f>VLOOKUP(D1688, lookup!$A$3:$B$12, 2, TRUE)</f>
        <v>Mini</v>
      </c>
      <c r="G1688" s="1">
        <v>329.63</v>
      </c>
      <c r="H1688" s="4" t="str">
        <f t="shared" si="106"/>
        <v>No Discount</v>
      </c>
      <c r="I1688" s="4">
        <f>IFERROR((Table2[[#This Row],[Sales]]-(Table2[[#This Row],[Sales]]*H1688)), Table2[[#This Row],[Sales]])</f>
        <v>329.63</v>
      </c>
      <c r="J1688" s="4">
        <f t="shared" si="107"/>
        <v>329.63</v>
      </c>
      <c r="K1688" s="1" t="s">
        <v>10</v>
      </c>
      <c r="L1688" s="1">
        <v>8.99</v>
      </c>
      <c r="M1688" s="10">
        <f t="shared" si="105"/>
        <v>329.63</v>
      </c>
    </row>
    <row r="1689" spans="1:13" x14ac:dyDescent="0.2">
      <c r="A1689" s="1">
        <v>44678</v>
      </c>
      <c r="B1689" s="2">
        <v>41195</v>
      </c>
      <c r="C1689" s="1" t="s">
        <v>7</v>
      </c>
      <c r="D1689" s="1">
        <v>4</v>
      </c>
      <c r="E1689" s="4" t="str">
        <f t="shared" si="104"/>
        <v>Small</v>
      </c>
      <c r="F1689" s="4" t="str">
        <f>VLOOKUP(D1689, lookup!$A$3:$B$12, 2, TRUE)</f>
        <v>Mini</v>
      </c>
      <c r="G1689" s="1">
        <v>7.56</v>
      </c>
      <c r="H1689" s="4" t="str">
        <f t="shared" si="106"/>
        <v>No Discount</v>
      </c>
      <c r="I1689" s="4">
        <f>IFERROR((Table2[[#This Row],[Sales]]-(Table2[[#This Row],[Sales]]*H1689)), Table2[[#This Row],[Sales]])</f>
        <v>7.56</v>
      </c>
      <c r="J1689" s="4">
        <f t="shared" si="107"/>
        <v>7.56</v>
      </c>
      <c r="K1689" s="1" t="s">
        <v>10</v>
      </c>
      <c r="L1689" s="1">
        <v>0.76</v>
      </c>
      <c r="M1689" s="10">
        <f t="shared" si="105"/>
        <v>7.56</v>
      </c>
    </row>
    <row r="1690" spans="1:13" x14ac:dyDescent="0.2">
      <c r="A1690" s="1">
        <v>44678</v>
      </c>
      <c r="B1690" s="2">
        <v>41195</v>
      </c>
      <c r="C1690" s="1" t="s">
        <v>7</v>
      </c>
      <c r="D1690" s="1">
        <v>36</v>
      </c>
      <c r="E1690" s="4" t="str">
        <f t="shared" si="104"/>
        <v>Large</v>
      </c>
      <c r="F1690" s="4" t="str">
        <f>VLOOKUP(D1690, lookup!$A$3:$B$12, 2, TRUE)</f>
        <v>Extra Large</v>
      </c>
      <c r="G1690" s="1">
        <v>1152.6300000000001</v>
      </c>
      <c r="H1690" s="4">
        <f t="shared" si="106"/>
        <v>0.01</v>
      </c>
      <c r="I1690" s="4">
        <f>IFERROR((Table2[[#This Row],[Sales]]-(Table2[[#This Row],[Sales]]*H1690)), Table2[[#This Row],[Sales]])</f>
        <v>1141.1037000000001</v>
      </c>
      <c r="J1690" s="4">
        <f t="shared" si="107"/>
        <v>1145.5400000000002</v>
      </c>
      <c r="K1690" s="1" t="s">
        <v>10</v>
      </c>
      <c r="L1690" s="1">
        <v>7.09</v>
      </c>
      <c r="M1690" s="10">
        <f t="shared" si="105"/>
        <v>1152.6300000000001</v>
      </c>
    </row>
    <row r="1691" spans="1:13" x14ac:dyDescent="0.2">
      <c r="A1691" s="1">
        <v>48801</v>
      </c>
      <c r="B1691" s="2">
        <v>41195</v>
      </c>
      <c r="C1691" s="1" t="s">
        <v>9</v>
      </c>
      <c r="D1691" s="1">
        <v>43</v>
      </c>
      <c r="E1691" s="4" t="str">
        <f t="shared" si="104"/>
        <v>Large</v>
      </c>
      <c r="F1691" s="4" t="str">
        <f>VLOOKUP(D1691, lookup!$A$3:$B$12, 2, TRUE)</f>
        <v>XX Large</v>
      </c>
      <c r="G1691" s="1">
        <v>2387.61</v>
      </c>
      <c r="H1691" s="4">
        <f t="shared" si="106"/>
        <v>0.01</v>
      </c>
      <c r="I1691" s="4">
        <f>IFERROR((Table2[[#This Row],[Sales]]-(Table2[[#This Row],[Sales]]*H1691)), Table2[[#This Row],[Sales]])</f>
        <v>2363.7339000000002</v>
      </c>
      <c r="J1691" s="4">
        <f t="shared" si="107"/>
        <v>2376.5100000000002</v>
      </c>
      <c r="K1691" s="1" t="s">
        <v>10</v>
      </c>
      <c r="L1691" s="1">
        <v>11.1</v>
      </c>
      <c r="M1691" s="10">
        <f t="shared" si="105"/>
        <v>2387.61</v>
      </c>
    </row>
    <row r="1692" spans="1:13" x14ac:dyDescent="0.2">
      <c r="A1692" s="1">
        <v>59683</v>
      </c>
      <c r="B1692" s="2">
        <v>41195</v>
      </c>
      <c r="C1692" s="1" t="s">
        <v>11</v>
      </c>
      <c r="D1692" s="1">
        <v>37</v>
      </c>
      <c r="E1692" s="4" t="str">
        <f t="shared" si="104"/>
        <v>Large</v>
      </c>
      <c r="F1692" s="4" t="str">
        <f>VLOOKUP(D1692, lookup!$A$3:$B$12, 2, TRUE)</f>
        <v>Extra Large</v>
      </c>
      <c r="G1692" s="1">
        <v>191.36</v>
      </c>
      <c r="H1692" s="4">
        <f t="shared" si="106"/>
        <v>0.01</v>
      </c>
      <c r="I1692" s="4">
        <f>IFERROR((Table2[[#This Row],[Sales]]-(Table2[[#This Row],[Sales]]*H1692)), Table2[[#This Row],[Sales]])</f>
        <v>189.44640000000001</v>
      </c>
      <c r="J1692" s="4">
        <f t="shared" si="107"/>
        <v>186.39000000000001</v>
      </c>
      <c r="K1692" s="1" t="s">
        <v>10</v>
      </c>
      <c r="L1692" s="1">
        <v>4.97</v>
      </c>
      <c r="M1692" s="10">
        <f t="shared" si="105"/>
        <v>191.36</v>
      </c>
    </row>
    <row r="1693" spans="1:13" x14ac:dyDescent="0.2">
      <c r="A1693" s="1">
        <v>56069</v>
      </c>
      <c r="B1693" s="2">
        <v>41196</v>
      </c>
      <c r="C1693" s="1" t="s">
        <v>7</v>
      </c>
      <c r="D1693" s="1">
        <v>10</v>
      </c>
      <c r="E1693" s="4" t="str">
        <f t="shared" si="104"/>
        <v>Small</v>
      </c>
      <c r="F1693" s="4" t="str">
        <f>VLOOKUP(D1693, lookup!$A$3:$B$12, 2, TRUE)</f>
        <v>Extra Small</v>
      </c>
      <c r="G1693" s="1">
        <v>55.66</v>
      </c>
      <c r="H1693" s="4" t="str">
        <f t="shared" si="106"/>
        <v>No Discount</v>
      </c>
      <c r="I1693" s="4">
        <f>IFERROR((Table2[[#This Row],[Sales]]-(Table2[[#This Row],[Sales]]*H1693)), Table2[[#This Row],[Sales]])</f>
        <v>55.66</v>
      </c>
      <c r="J1693" s="4">
        <f t="shared" si="107"/>
        <v>55.66</v>
      </c>
      <c r="K1693" s="1" t="s">
        <v>10</v>
      </c>
      <c r="L1693" s="1">
        <v>1.39</v>
      </c>
      <c r="M1693" s="10">
        <f t="shared" si="105"/>
        <v>55.66</v>
      </c>
    </row>
    <row r="1694" spans="1:13" x14ac:dyDescent="0.2">
      <c r="A1694" s="1">
        <v>32165</v>
      </c>
      <c r="B1694" s="2">
        <v>41196</v>
      </c>
      <c r="C1694" s="1" t="s">
        <v>11</v>
      </c>
      <c r="D1694" s="1">
        <v>47</v>
      </c>
      <c r="E1694" s="4" t="str">
        <f t="shared" si="104"/>
        <v>Large</v>
      </c>
      <c r="F1694" s="4" t="str">
        <f>VLOOKUP(D1694, lookup!$A$3:$B$12, 2, TRUE)</f>
        <v>XXX Large</v>
      </c>
      <c r="G1694" s="1">
        <v>3413.69</v>
      </c>
      <c r="H1694" s="4">
        <f t="shared" si="106"/>
        <v>0.01</v>
      </c>
      <c r="I1694" s="4">
        <f>IFERROR((Table2[[#This Row],[Sales]]-(Table2[[#This Row],[Sales]]*H1694)), Table2[[#This Row],[Sales]])</f>
        <v>3379.5531000000001</v>
      </c>
      <c r="J1694" s="4">
        <f t="shared" si="107"/>
        <v>3399.17</v>
      </c>
      <c r="K1694" s="1" t="s">
        <v>10</v>
      </c>
      <c r="L1694" s="1">
        <v>14.52</v>
      </c>
      <c r="M1694" s="10">
        <f t="shared" si="105"/>
        <v>3413.69</v>
      </c>
    </row>
    <row r="1695" spans="1:13" x14ac:dyDescent="0.2">
      <c r="A1695" s="1">
        <v>25473</v>
      </c>
      <c r="B1695" s="2">
        <v>41196</v>
      </c>
      <c r="C1695" s="1" t="s">
        <v>9</v>
      </c>
      <c r="D1695" s="1">
        <v>20</v>
      </c>
      <c r="E1695" s="4" t="str">
        <f t="shared" si="104"/>
        <v>Medium</v>
      </c>
      <c r="F1695" s="4" t="str">
        <f>VLOOKUP(D1695, lookup!$A$3:$B$12, 2, TRUE)</f>
        <v>Small-Medium</v>
      </c>
      <c r="G1695" s="1">
        <v>794.32</v>
      </c>
      <c r="H1695" s="4" t="str">
        <f t="shared" si="106"/>
        <v>No Discount</v>
      </c>
      <c r="I1695" s="4">
        <f>IFERROR((Table2[[#This Row],[Sales]]-(Table2[[#This Row],[Sales]]*H1695)), Table2[[#This Row],[Sales]])</f>
        <v>794.32</v>
      </c>
      <c r="J1695" s="4">
        <f t="shared" si="107"/>
        <v>794.32</v>
      </c>
      <c r="K1695" s="1" t="s">
        <v>10</v>
      </c>
      <c r="L1695" s="1">
        <v>17.48</v>
      </c>
      <c r="M1695" s="10">
        <f t="shared" si="105"/>
        <v>794.32</v>
      </c>
    </row>
    <row r="1696" spans="1:13" x14ac:dyDescent="0.2">
      <c r="A1696" s="1">
        <v>25473</v>
      </c>
      <c r="B1696" s="2">
        <v>41196</v>
      </c>
      <c r="C1696" s="1" t="s">
        <v>9</v>
      </c>
      <c r="D1696" s="1">
        <v>36</v>
      </c>
      <c r="E1696" s="4" t="str">
        <f t="shared" si="104"/>
        <v>Large</v>
      </c>
      <c r="F1696" s="4" t="str">
        <f>VLOOKUP(D1696, lookup!$A$3:$B$12, 2, TRUE)</f>
        <v>Extra Large</v>
      </c>
      <c r="G1696" s="1">
        <v>17304.849999999999</v>
      </c>
      <c r="H1696" s="4">
        <f t="shared" si="106"/>
        <v>0.01</v>
      </c>
      <c r="I1696" s="4">
        <f>IFERROR((Table2[[#This Row],[Sales]]-(Table2[[#This Row],[Sales]]*H1696)), Table2[[#This Row],[Sales]])</f>
        <v>17131.801499999998</v>
      </c>
      <c r="J1696" s="4">
        <f t="shared" si="107"/>
        <v>17276.71</v>
      </c>
      <c r="K1696" s="1" t="s">
        <v>13</v>
      </c>
      <c r="L1696" s="1">
        <v>28.14</v>
      </c>
      <c r="M1696" s="10">
        <f t="shared" si="105"/>
        <v>17276.71</v>
      </c>
    </row>
    <row r="1697" spans="1:13" x14ac:dyDescent="0.2">
      <c r="A1697" s="1">
        <v>1447</v>
      </c>
      <c r="B1697" s="2">
        <v>41196</v>
      </c>
      <c r="C1697" s="1" t="s">
        <v>9</v>
      </c>
      <c r="D1697" s="1">
        <v>40</v>
      </c>
      <c r="E1697" s="4" t="str">
        <f t="shared" si="104"/>
        <v>Large</v>
      </c>
      <c r="F1697" s="4" t="str">
        <f>VLOOKUP(D1697, lookup!$A$3:$B$12, 2, TRUE)</f>
        <v>Extra Large</v>
      </c>
      <c r="G1697" s="1">
        <v>2135.9735000000001</v>
      </c>
      <c r="H1697" s="4">
        <f t="shared" si="106"/>
        <v>0.01</v>
      </c>
      <c r="I1697" s="4">
        <f>IFERROR((Table2[[#This Row],[Sales]]-(Table2[[#This Row],[Sales]]*H1697)), Table2[[#This Row],[Sales]])</f>
        <v>2114.6137650000001</v>
      </c>
      <c r="J1697" s="4">
        <f t="shared" si="107"/>
        <v>2126.9835000000003</v>
      </c>
      <c r="K1697" s="1" t="s">
        <v>10</v>
      </c>
      <c r="L1697" s="1">
        <v>8.99</v>
      </c>
      <c r="M1697" s="10">
        <f t="shared" si="105"/>
        <v>2135.9735000000001</v>
      </c>
    </row>
    <row r="1698" spans="1:13" x14ac:dyDescent="0.2">
      <c r="A1698" s="1">
        <v>32165</v>
      </c>
      <c r="B1698" s="2">
        <v>41196</v>
      </c>
      <c r="C1698" s="1" t="s">
        <v>11</v>
      </c>
      <c r="D1698" s="1">
        <v>38</v>
      </c>
      <c r="E1698" s="4" t="str">
        <f t="shared" si="104"/>
        <v>Large</v>
      </c>
      <c r="F1698" s="4" t="str">
        <f>VLOOKUP(D1698, lookup!$A$3:$B$12, 2, TRUE)</f>
        <v>Extra Large</v>
      </c>
      <c r="G1698" s="1">
        <v>2939.6824999999999</v>
      </c>
      <c r="H1698" s="4">
        <f t="shared" si="106"/>
        <v>0.01</v>
      </c>
      <c r="I1698" s="4">
        <f>IFERROR((Table2[[#This Row],[Sales]]-(Table2[[#This Row],[Sales]]*H1698)), Table2[[#This Row],[Sales]])</f>
        <v>2910.2856750000001</v>
      </c>
      <c r="J1698" s="4">
        <f t="shared" si="107"/>
        <v>2938.6925000000001</v>
      </c>
      <c r="K1698" s="1" t="s">
        <v>10</v>
      </c>
      <c r="L1698" s="1">
        <v>0.99</v>
      </c>
      <c r="M1698" s="10">
        <f t="shared" si="105"/>
        <v>2939.6824999999999</v>
      </c>
    </row>
    <row r="1699" spans="1:13" x14ac:dyDescent="0.2">
      <c r="A1699" s="1">
        <v>21665</v>
      </c>
      <c r="B1699" s="2">
        <v>41197</v>
      </c>
      <c r="C1699" s="1" t="s">
        <v>9</v>
      </c>
      <c r="D1699" s="1">
        <v>5</v>
      </c>
      <c r="E1699" s="4" t="str">
        <f t="shared" si="104"/>
        <v>Small</v>
      </c>
      <c r="F1699" s="4" t="str">
        <f>VLOOKUP(D1699, lookup!$A$3:$B$12, 2, TRUE)</f>
        <v>Mini</v>
      </c>
      <c r="G1699" s="1">
        <v>474.79300000000001</v>
      </c>
      <c r="H1699" s="4" t="str">
        <f t="shared" si="106"/>
        <v>No Discount</v>
      </c>
      <c r="I1699" s="4">
        <f>IFERROR((Table2[[#This Row],[Sales]]-(Table2[[#This Row],[Sales]]*H1699)), Table2[[#This Row],[Sales]])</f>
        <v>474.79300000000001</v>
      </c>
      <c r="J1699" s="4">
        <f t="shared" si="107"/>
        <v>474.79300000000001</v>
      </c>
      <c r="K1699" s="1" t="s">
        <v>8</v>
      </c>
      <c r="L1699" s="1">
        <v>2.5</v>
      </c>
      <c r="M1699" s="10">
        <f t="shared" si="105"/>
        <v>474.79300000000001</v>
      </c>
    </row>
    <row r="1700" spans="1:13" x14ac:dyDescent="0.2">
      <c r="A1700" s="1">
        <v>15715</v>
      </c>
      <c r="B1700" s="2">
        <v>41197</v>
      </c>
      <c r="C1700" s="1" t="s">
        <v>12</v>
      </c>
      <c r="D1700" s="1">
        <v>43</v>
      </c>
      <c r="E1700" s="4" t="str">
        <f t="shared" si="104"/>
        <v>Large</v>
      </c>
      <c r="F1700" s="4" t="str">
        <f>VLOOKUP(D1700, lookup!$A$3:$B$12, 2, TRUE)</f>
        <v>XX Large</v>
      </c>
      <c r="G1700" s="1">
        <v>2123.64</v>
      </c>
      <c r="H1700" s="4">
        <f t="shared" si="106"/>
        <v>0.01</v>
      </c>
      <c r="I1700" s="4">
        <f>IFERROR((Table2[[#This Row],[Sales]]-(Table2[[#This Row],[Sales]]*H1700)), Table2[[#This Row],[Sales]])</f>
        <v>2102.4036000000001</v>
      </c>
      <c r="J1700" s="4">
        <f t="shared" si="107"/>
        <v>2117.7799999999997</v>
      </c>
      <c r="K1700" s="1" t="s">
        <v>10</v>
      </c>
      <c r="L1700" s="1">
        <v>5.86</v>
      </c>
      <c r="M1700" s="10">
        <f t="shared" si="105"/>
        <v>2123.64</v>
      </c>
    </row>
    <row r="1701" spans="1:13" x14ac:dyDescent="0.2">
      <c r="A1701" s="1">
        <v>25152</v>
      </c>
      <c r="B1701" s="2">
        <v>41197</v>
      </c>
      <c r="C1701" s="1" t="s">
        <v>12</v>
      </c>
      <c r="D1701" s="1">
        <v>29</v>
      </c>
      <c r="E1701" s="4" t="str">
        <f t="shared" si="104"/>
        <v>Medium</v>
      </c>
      <c r="F1701" s="4" t="str">
        <f>VLOOKUP(D1701, lookup!$A$3:$B$12, 2, TRUE)</f>
        <v>Medium-Large</v>
      </c>
      <c r="G1701" s="1">
        <v>195.21</v>
      </c>
      <c r="H1701" s="4" t="str">
        <f t="shared" si="106"/>
        <v>No Discount</v>
      </c>
      <c r="I1701" s="4">
        <f>IFERROR((Table2[[#This Row],[Sales]]-(Table2[[#This Row],[Sales]]*H1701)), Table2[[#This Row],[Sales]])</f>
        <v>195.21</v>
      </c>
      <c r="J1701" s="4">
        <f t="shared" si="107"/>
        <v>195.21</v>
      </c>
      <c r="K1701" s="1" t="s">
        <v>10</v>
      </c>
      <c r="L1701" s="1">
        <v>2.35</v>
      </c>
      <c r="M1701" s="10">
        <f t="shared" si="105"/>
        <v>195.21</v>
      </c>
    </row>
    <row r="1702" spans="1:13" x14ac:dyDescent="0.2">
      <c r="A1702" s="1">
        <v>36034</v>
      </c>
      <c r="B1702" s="2">
        <v>41198</v>
      </c>
      <c r="C1702" s="1" t="s">
        <v>9</v>
      </c>
      <c r="D1702" s="1">
        <v>10</v>
      </c>
      <c r="E1702" s="4" t="str">
        <f t="shared" si="104"/>
        <v>Small</v>
      </c>
      <c r="F1702" s="4" t="str">
        <f>VLOOKUP(D1702, lookup!$A$3:$B$12, 2, TRUE)</f>
        <v>Extra Small</v>
      </c>
      <c r="G1702" s="1">
        <v>19.36</v>
      </c>
      <c r="H1702" s="4" t="str">
        <f t="shared" si="106"/>
        <v>No Discount</v>
      </c>
      <c r="I1702" s="4">
        <f>IFERROR((Table2[[#This Row],[Sales]]-(Table2[[#This Row],[Sales]]*H1702)), Table2[[#This Row],[Sales]])</f>
        <v>19.36</v>
      </c>
      <c r="J1702" s="4">
        <f t="shared" si="107"/>
        <v>19.36</v>
      </c>
      <c r="K1702" s="1" t="s">
        <v>10</v>
      </c>
      <c r="L1702" s="1">
        <v>0.7</v>
      </c>
      <c r="M1702" s="10">
        <f t="shared" si="105"/>
        <v>19.36</v>
      </c>
    </row>
    <row r="1703" spans="1:13" x14ac:dyDescent="0.2">
      <c r="A1703" s="1">
        <v>14630</v>
      </c>
      <c r="B1703" s="2">
        <v>41198</v>
      </c>
      <c r="C1703" s="1" t="s">
        <v>7</v>
      </c>
      <c r="D1703" s="1">
        <v>17</v>
      </c>
      <c r="E1703" s="4" t="str">
        <f t="shared" si="104"/>
        <v>Medium</v>
      </c>
      <c r="F1703" s="4" t="str">
        <f>VLOOKUP(D1703, lookup!$A$3:$B$12, 2, TRUE)</f>
        <v>Small-Medium</v>
      </c>
      <c r="G1703" s="1">
        <v>363.54</v>
      </c>
      <c r="H1703" s="4" t="str">
        <f t="shared" si="106"/>
        <v>No Discount</v>
      </c>
      <c r="I1703" s="4">
        <f>IFERROR((Table2[[#This Row],[Sales]]-(Table2[[#This Row],[Sales]]*H1703)), Table2[[#This Row],[Sales]])</f>
        <v>363.54</v>
      </c>
      <c r="J1703" s="4">
        <f t="shared" si="107"/>
        <v>363.54</v>
      </c>
      <c r="K1703" s="1" t="s">
        <v>10</v>
      </c>
      <c r="L1703" s="1">
        <v>5.53</v>
      </c>
      <c r="M1703" s="10">
        <f t="shared" si="105"/>
        <v>363.54</v>
      </c>
    </row>
    <row r="1704" spans="1:13" x14ac:dyDescent="0.2">
      <c r="A1704" s="1">
        <v>56740</v>
      </c>
      <c r="B1704" s="2">
        <v>41198</v>
      </c>
      <c r="C1704" s="1" t="s">
        <v>7</v>
      </c>
      <c r="D1704" s="1">
        <v>6</v>
      </c>
      <c r="E1704" s="4" t="str">
        <f t="shared" si="104"/>
        <v>Small</v>
      </c>
      <c r="F1704" s="4" t="str">
        <f>VLOOKUP(D1704, lookup!$A$3:$B$12, 2, TRUE)</f>
        <v>Extra Small</v>
      </c>
      <c r="G1704" s="1">
        <v>34.29</v>
      </c>
      <c r="H1704" s="4" t="str">
        <f t="shared" si="106"/>
        <v>No Discount</v>
      </c>
      <c r="I1704" s="4">
        <f>IFERROR((Table2[[#This Row],[Sales]]-(Table2[[#This Row],[Sales]]*H1704)), Table2[[#This Row],[Sales]])</f>
        <v>34.29</v>
      </c>
      <c r="J1704" s="4">
        <f t="shared" si="107"/>
        <v>34.29</v>
      </c>
      <c r="K1704" s="1" t="s">
        <v>10</v>
      </c>
      <c r="L1704" s="1">
        <v>2.99</v>
      </c>
      <c r="M1704" s="10">
        <f t="shared" si="105"/>
        <v>34.29</v>
      </c>
    </row>
    <row r="1705" spans="1:13" x14ac:dyDescent="0.2">
      <c r="A1705" s="1">
        <v>56740</v>
      </c>
      <c r="B1705" s="2">
        <v>41198</v>
      </c>
      <c r="C1705" s="1" t="s">
        <v>12</v>
      </c>
      <c r="D1705" s="1">
        <v>33</v>
      </c>
      <c r="E1705" s="4" t="str">
        <f t="shared" si="104"/>
        <v>Large</v>
      </c>
      <c r="F1705" s="4" t="str">
        <f>VLOOKUP(D1705, lookup!$A$3:$B$12, 2, TRUE)</f>
        <v>Large</v>
      </c>
      <c r="G1705" s="1">
        <v>662.21</v>
      </c>
      <c r="H1705" s="4">
        <f t="shared" si="106"/>
        <v>0.01</v>
      </c>
      <c r="I1705" s="4">
        <f>IFERROR((Table2[[#This Row],[Sales]]-(Table2[[#This Row],[Sales]]*H1705)), Table2[[#This Row],[Sales]])</f>
        <v>655.58789999999999</v>
      </c>
      <c r="J1705" s="4">
        <f t="shared" si="107"/>
        <v>662.21</v>
      </c>
      <c r="K1705" s="1" t="s">
        <v>10</v>
      </c>
      <c r="L1705" s="1">
        <v>3.62</v>
      </c>
      <c r="M1705" s="10">
        <f t="shared" si="105"/>
        <v>662.21</v>
      </c>
    </row>
    <row r="1706" spans="1:13" x14ac:dyDescent="0.2">
      <c r="A1706" s="1">
        <v>56740</v>
      </c>
      <c r="B1706" s="2">
        <v>41198</v>
      </c>
      <c r="C1706" s="1" t="s">
        <v>7</v>
      </c>
      <c r="D1706" s="1">
        <v>29</v>
      </c>
      <c r="E1706" s="4" t="str">
        <f t="shared" si="104"/>
        <v>Medium</v>
      </c>
      <c r="F1706" s="4" t="str">
        <f>VLOOKUP(D1706, lookup!$A$3:$B$12, 2, TRUE)</f>
        <v>Medium-Large</v>
      </c>
      <c r="G1706" s="1">
        <v>23516.31</v>
      </c>
      <c r="H1706" s="4" t="str">
        <f t="shared" si="106"/>
        <v>No Discount</v>
      </c>
      <c r="I1706" s="4">
        <f>IFERROR((Table2[[#This Row],[Sales]]-(Table2[[#This Row],[Sales]]*H1706)), Table2[[#This Row],[Sales]])</f>
        <v>23516.31</v>
      </c>
      <c r="J1706" s="4">
        <f t="shared" si="107"/>
        <v>23516.31</v>
      </c>
      <c r="K1706" s="1" t="s">
        <v>10</v>
      </c>
      <c r="L1706" s="1">
        <v>24.49</v>
      </c>
      <c r="M1706" s="10">
        <f t="shared" si="105"/>
        <v>23516.31</v>
      </c>
    </row>
    <row r="1707" spans="1:13" x14ac:dyDescent="0.2">
      <c r="A1707" s="1">
        <v>26084</v>
      </c>
      <c r="B1707" s="2">
        <v>41198</v>
      </c>
      <c r="C1707" s="1" t="s">
        <v>7</v>
      </c>
      <c r="D1707" s="1">
        <v>33</v>
      </c>
      <c r="E1707" s="4" t="str">
        <f t="shared" si="104"/>
        <v>Large</v>
      </c>
      <c r="F1707" s="4" t="str">
        <f>VLOOKUP(D1707, lookup!$A$3:$B$12, 2, TRUE)</f>
        <v>Large</v>
      </c>
      <c r="G1707" s="1">
        <v>228.82</v>
      </c>
      <c r="H1707" s="4">
        <f t="shared" si="106"/>
        <v>0.01</v>
      </c>
      <c r="I1707" s="4">
        <f>IFERROR((Table2[[#This Row],[Sales]]-(Table2[[#This Row],[Sales]]*H1707)), Table2[[#This Row],[Sales]])</f>
        <v>226.5318</v>
      </c>
      <c r="J1707" s="4">
        <f t="shared" si="107"/>
        <v>228.82</v>
      </c>
      <c r="K1707" s="1" t="s">
        <v>8</v>
      </c>
      <c r="L1707" s="1">
        <v>7.3</v>
      </c>
      <c r="M1707" s="10">
        <f t="shared" si="105"/>
        <v>228.82</v>
      </c>
    </row>
    <row r="1708" spans="1:13" x14ac:dyDescent="0.2">
      <c r="A1708" s="1">
        <v>35713</v>
      </c>
      <c r="B1708" s="2">
        <v>41199</v>
      </c>
      <c r="C1708" s="1" t="s">
        <v>14</v>
      </c>
      <c r="D1708" s="1">
        <v>49</v>
      </c>
      <c r="E1708" s="4" t="str">
        <f t="shared" si="104"/>
        <v>Large</v>
      </c>
      <c r="F1708" s="4" t="str">
        <f>VLOOKUP(D1708, lookup!$A$3:$B$12, 2, TRUE)</f>
        <v>XXX Large</v>
      </c>
      <c r="G1708" s="1">
        <v>1355.47</v>
      </c>
      <c r="H1708" s="4">
        <f t="shared" si="106"/>
        <v>0.01</v>
      </c>
      <c r="I1708" s="4">
        <f>IFERROR((Table2[[#This Row],[Sales]]-(Table2[[#This Row],[Sales]]*H1708)), Table2[[#This Row],[Sales]])</f>
        <v>1341.9153000000001</v>
      </c>
      <c r="J1708" s="4">
        <f t="shared" si="107"/>
        <v>1353.98</v>
      </c>
      <c r="K1708" s="1" t="s">
        <v>10</v>
      </c>
      <c r="L1708" s="1">
        <v>1.49</v>
      </c>
      <c r="M1708" s="10">
        <f t="shared" si="105"/>
        <v>1355.47</v>
      </c>
    </row>
    <row r="1709" spans="1:13" x14ac:dyDescent="0.2">
      <c r="A1709" s="1">
        <v>34182</v>
      </c>
      <c r="B1709" s="2">
        <v>41199</v>
      </c>
      <c r="C1709" s="1" t="s">
        <v>12</v>
      </c>
      <c r="D1709" s="1">
        <v>31</v>
      </c>
      <c r="E1709" s="4" t="str">
        <f t="shared" si="104"/>
        <v>Large</v>
      </c>
      <c r="F1709" s="4" t="str">
        <f>VLOOKUP(D1709, lookup!$A$3:$B$12, 2, TRUE)</f>
        <v>Large</v>
      </c>
      <c r="G1709" s="1">
        <v>336.34</v>
      </c>
      <c r="H1709" s="4">
        <f t="shared" si="106"/>
        <v>0.01</v>
      </c>
      <c r="I1709" s="4">
        <f>IFERROR((Table2[[#This Row],[Sales]]-(Table2[[#This Row],[Sales]]*H1709)), Table2[[#This Row],[Sales]])</f>
        <v>332.97659999999996</v>
      </c>
      <c r="J1709" s="4">
        <f t="shared" si="107"/>
        <v>336.34</v>
      </c>
      <c r="K1709" s="1" t="s">
        <v>10</v>
      </c>
      <c r="L1709" s="1">
        <v>7.94</v>
      </c>
      <c r="M1709" s="10">
        <f t="shared" si="105"/>
        <v>336.34</v>
      </c>
    </row>
    <row r="1710" spans="1:13" x14ac:dyDescent="0.2">
      <c r="A1710" s="1">
        <v>51940</v>
      </c>
      <c r="B1710" s="2">
        <v>41199</v>
      </c>
      <c r="C1710" s="1" t="s">
        <v>9</v>
      </c>
      <c r="D1710" s="1">
        <v>11</v>
      </c>
      <c r="E1710" s="4" t="str">
        <f t="shared" si="104"/>
        <v>Small</v>
      </c>
      <c r="F1710" s="4" t="str">
        <f>VLOOKUP(D1710, lookup!$A$3:$B$12, 2, TRUE)</f>
        <v>Small</v>
      </c>
      <c r="G1710" s="1">
        <v>65.5</v>
      </c>
      <c r="H1710" s="4" t="str">
        <f t="shared" si="106"/>
        <v>No Discount</v>
      </c>
      <c r="I1710" s="4">
        <f>IFERROR((Table2[[#This Row],[Sales]]-(Table2[[#This Row],[Sales]]*H1710)), Table2[[#This Row],[Sales]])</f>
        <v>65.5</v>
      </c>
      <c r="J1710" s="4">
        <f t="shared" si="107"/>
        <v>65.5</v>
      </c>
      <c r="K1710" s="1" t="s">
        <v>10</v>
      </c>
      <c r="L1710" s="1">
        <v>4.38</v>
      </c>
      <c r="M1710" s="10">
        <f t="shared" si="105"/>
        <v>65.5</v>
      </c>
    </row>
    <row r="1711" spans="1:13" x14ac:dyDescent="0.2">
      <c r="A1711" s="1">
        <v>12356</v>
      </c>
      <c r="B1711" s="2">
        <v>41200</v>
      </c>
      <c r="C1711" s="1" t="s">
        <v>12</v>
      </c>
      <c r="D1711" s="1">
        <v>39</v>
      </c>
      <c r="E1711" s="4" t="str">
        <f t="shared" si="104"/>
        <v>Large</v>
      </c>
      <c r="F1711" s="4" t="str">
        <f>VLOOKUP(D1711, lookup!$A$3:$B$12, 2, TRUE)</f>
        <v>Extra Large</v>
      </c>
      <c r="G1711" s="1">
        <v>243.05</v>
      </c>
      <c r="H1711" s="4">
        <f t="shared" si="106"/>
        <v>0.01</v>
      </c>
      <c r="I1711" s="4">
        <f>IFERROR((Table2[[#This Row],[Sales]]-(Table2[[#This Row],[Sales]]*H1711)), Table2[[#This Row],[Sales]])</f>
        <v>240.61950000000002</v>
      </c>
      <c r="J1711" s="4">
        <f t="shared" si="107"/>
        <v>237.70000000000002</v>
      </c>
      <c r="K1711" s="1" t="s">
        <v>10</v>
      </c>
      <c r="L1711" s="1">
        <v>5.35</v>
      </c>
      <c r="M1711" s="10">
        <f t="shared" si="105"/>
        <v>243.05</v>
      </c>
    </row>
    <row r="1712" spans="1:13" x14ac:dyDescent="0.2">
      <c r="A1712" s="1">
        <v>8231</v>
      </c>
      <c r="B1712" s="2">
        <v>41200</v>
      </c>
      <c r="C1712" s="1" t="s">
        <v>12</v>
      </c>
      <c r="D1712" s="1">
        <v>27</v>
      </c>
      <c r="E1712" s="4" t="str">
        <f t="shared" si="104"/>
        <v>Medium</v>
      </c>
      <c r="F1712" s="4" t="str">
        <f>VLOOKUP(D1712, lookup!$A$3:$B$12, 2, TRUE)</f>
        <v>Medium-Large</v>
      </c>
      <c r="G1712" s="1">
        <v>79.44</v>
      </c>
      <c r="H1712" s="4" t="str">
        <f t="shared" si="106"/>
        <v>No Discount</v>
      </c>
      <c r="I1712" s="4">
        <f>IFERROR((Table2[[#This Row],[Sales]]-(Table2[[#This Row],[Sales]]*H1712)), Table2[[#This Row],[Sales]])</f>
        <v>79.44</v>
      </c>
      <c r="J1712" s="4">
        <f t="shared" si="107"/>
        <v>79.44</v>
      </c>
      <c r="K1712" s="1" t="s">
        <v>10</v>
      </c>
      <c r="L1712" s="1">
        <v>0.5</v>
      </c>
      <c r="M1712" s="10">
        <f t="shared" si="105"/>
        <v>79.44</v>
      </c>
    </row>
    <row r="1713" spans="1:13" x14ac:dyDescent="0.2">
      <c r="A1713" s="1">
        <v>30401</v>
      </c>
      <c r="B1713" s="2">
        <v>41200</v>
      </c>
      <c r="C1713" s="1" t="s">
        <v>14</v>
      </c>
      <c r="D1713" s="1">
        <v>39</v>
      </c>
      <c r="E1713" s="4" t="str">
        <f t="shared" si="104"/>
        <v>Large</v>
      </c>
      <c r="F1713" s="4" t="str">
        <f>VLOOKUP(D1713, lookup!$A$3:$B$12, 2, TRUE)</f>
        <v>Extra Large</v>
      </c>
      <c r="G1713" s="1">
        <v>239.4</v>
      </c>
      <c r="H1713" s="4">
        <f t="shared" si="106"/>
        <v>0.01</v>
      </c>
      <c r="I1713" s="4">
        <f>IFERROR((Table2[[#This Row],[Sales]]-(Table2[[#This Row],[Sales]]*H1713)), Table2[[#This Row],[Sales]])</f>
        <v>237.006</v>
      </c>
      <c r="J1713" s="4">
        <f t="shared" si="107"/>
        <v>234.25</v>
      </c>
      <c r="K1713" s="1" t="s">
        <v>10</v>
      </c>
      <c r="L1713" s="1">
        <v>5.15</v>
      </c>
      <c r="M1713" s="10">
        <f t="shared" si="105"/>
        <v>239.4</v>
      </c>
    </row>
    <row r="1714" spans="1:13" x14ac:dyDescent="0.2">
      <c r="A1714" s="1">
        <v>48643</v>
      </c>
      <c r="B1714" s="2">
        <v>41200</v>
      </c>
      <c r="C1714" s="1" t="s">
        <v>14</v>
      </c>
      <c r="D1714" s="1">
        <v>50</v>
      </c>
      <c r="E1714" s="4" t="str">
        <f t="shared" si="104"/>
        <v>Large</v>
      </c>
      <c r="F1714" s="4" t="str">
        <f>VLOOKUP(D1714, lookup!$A$3:$B$12, 2, TRUE)</f>
        <v>XXX Large</v>
      </c>
      <c r="G1714" s="1">
        <v>2896.3580000000002</v>
      </c>
      <c r="H1714" s="4">
        <f t="shared" si="106"/>
        <v>0.01</v>
      </c>
      <c r="I1714" s="4">
        <f>IFERROR((Table2[[#This Row],[Sales]]-(Table2[[#This Row],[Sales]]*H1714)), Table2[[#This Row],[Sales]])</f>
        <v>2867.3944200000001</v>
      </c>
      <c r="J1714" s="4">
        <f t="shared" si="107"/>
        <v>2887.3680000000004</v>
      </c>
      <c r="K1714" s="1" t="s">
        <v>10</v>
      </c>
      <c r="L1714" s="1">
        <v>8.99</v>
      </c>
      <c r="M1714" s="10">
        <f t="shared" si="105"/>
        <v>2896.3580000000002</v>
      </c>
    </row>
    <row r="1715" spans="1:13" x14ac:dyDescent="0.2">
      <c r="A1715" s="1">
        <v>48643</v>
      </c>
      <c r="B1715" s="2">
        <v>41200</v>
      </c>
      <c r="C1715" s="1" t="s">
        <v>14</v>
      </c>
      <c r="D1715" s="1">
        <v>14</v>
      </c>
      <c r="E1715" s="4" t="str">
        <f t="shared" si="104"/>
        <v>Small</v>
      </c>
      <c r="F1715" s="4" t="str">
        <f>VLOOKUP(D1715, lookup!$A$3:$B$12, 2, TRUE)</f>
        <v>Small</v>
      </c>
      <c r="G1715" s="1">
        <v>9171.7099999999991</v>
      </c>
      <c r="H1715" s="4" t="str">
        <f t="shared" si="106"/>
        <v>No Discount</v>
      </c>
      <c r="I1715" s="4">
        <f>IFERROR((Table2[[#This Row],[Sales]]-(Table2[[#This Row],[Sales]]*H1715)), Table2[[#This Row],[Sales]])</f>
        <v>9171.7099999999991</v>
      </c>
      <c r="J1715" s="4">
        <f t="shared" si="107"/>
        <v>9171.7099999999991</v>
      </c>
      <c r="K1715" s="1" t="s">
        <v>13</v>
      </c>
      <c r="L1715" s="1">
        <v>55.3</v>
      </c>
      <c r="M1715" s="10">
        <f t="shared" si="105"/>
        <v>9171.7099999999991</v>
      </c>
    </row>
    <row r="1716" spans="1:13" x14ac:dyDescent="0.2">
      <c r="A1716" s="1">
        <v>8231</v>
      </c>
      <c r="B1716" s="2">
        <v>41200</v>
      </c>
      <c r="C1716" s="1" t="s">
        <v>12</v>
      </c>
      <c r="D1716" s="1">
        <v>5</v>
      </c>
      <c r="E1716" s="4" t="str">
        <f t="shared" si="104"/>
        <v>Small</v>
      </c>
      <c r="F1716" s="4" t="str">
        <f>VLOOKUP(D1716, lookup!$A$3:$B$12, 2, TRUE)</f>
        <v>Mini</v>
      </c>
      <c r="G1716" s="1">
        <v>110.03</v>
      </c>
      <c r="H1716" s="4" t="str">
        <f t="shared" si="106"/>
        <v>No Discount</v>
      </c>
      <c r="I1716" s="4">
        <f>IFERROR((Table2[[#This Row],[Sales]]-(Table2[[#This Row],[Sales]]*H1716)), Table2[[#This Row],[Sales]])</f>
        <v>110.03</v>
      </c>
      <c r="J1716" s="4">
        <f t="shared" si="107"/>
        <v>110.03</v>
      </c>
      <c r="K1716" s="1" t="s">
        <v>10</v>
      </c>
      <c r="L1716" s="1">
        <v>10.49</v>
      </c>
      <c r="M1716" s="10">
        <f t="shared" si="105"/>
        <v>110.03</v>
      </c>
    </row>
    <row r="1717" spans="1:13" x14ac:dyDescent="0.2">
      <c r="A1717" s="1">
        <v>50308</v>
      </c>
      <c r="B1717" s="2">
        <v>41200</v>
      </c>
      <c r="C1717" s="1" t="s">
        <v>7</v>
      </c>
      <c r="D1717" s="1">
        <v>19</v>
      </c>
      <c r="E1717" s="4" t="str">
        <f t="shared" si="104"/>
        <v>Medium</v>
      </c>
      <c r="F1717" s="4" t="str">
        <f>VLOOKUP(D1717, lookup!$A$3:$B$12, 2, TRUE)</f>
        <v>Small-Medium</v>
      </c>
      <c r="G1717" s="1">
        <v>86.48</v>
      </c>
      <c r="H1717" s="4" t="str">
        <f t="shared" si="106"/>
        <v>No Discount</v>
      </c>
      <c r="I1717" s="4">
        <f>IFERROR((Table2[[#This Row],[Sales]]-(Table2[[#This Row],[Sales]]*H1717)), Table2[[#This Row],[Sales]])</f>
        <v>86.48</v>
      </c>
      <c r="J1717" s="4">
        <f t="shared" si="107"/>
        <v>86.48</v>
      </c>
      <c r="K1717" s="1" t="s">
        <v>10</v>
      </c>
      <c r="L1717" s="1">
        <v>0.5</v>
      </c>
      <c r="M1717" s="10">
        <f t="shared" si="105"/>
        <v>86.48</v>
      </c>
    </row>
    <row r="1718" spans="1:13" x14ac:dyDescent="0.2">
      <c r="A1718" s="1">
        <v>48643</v>
      </c>
      <c r="B1718" s="2">
        <v>41200</v>
      </c>
      <c r="C1718" s="1" t="s">
        <v>14</v>
      </c>
      <c r="D1718" s="1">
        <v>6</v>
      </c>
      <c r="E1718" s="4" t="str">
        <f t="shared" si="104"/>
        <v>Small</v>
      </c>
      <c r="F1718" s="4" t="str">
        <f>VLOOKUP(D1718, lookup!$A$3:$B$12, 2, TRUE)</f>
        <v>Extra Small</v>
      </c>
      <c r="G1718" s="1">
        <v>18.05</v>
      </c>
      <c r="H1718" s="4" t="str">
        <f t="shared" si="106"/>
        <v>No Discount</v>
      </c>
      <c r="I1718" s="4">
        <f>IFERROR((Table2[[#This Row],[Sales]]-(Table2[[#This Row],[Sales]]*H1718)), Table2[[#This Row],[Sales]])</f>
        <v>18.05</v>
      </c>
      <c r="J1718" s="4">
        <f t="shared" si="107"/>
        <v>18.05</v>
      </c>
      <c r="K1718" s="1" t="s">
        <v>10</v>
      </c>
      <c r="L1718" s="1">
        <v>0.99</v>
      </c>
      <c r="M1718" s="10">
        <f t="shared" si="105"/>
        <v>18.05</v>
      </c>
    </row>
    <row r="1719" spans="1:13" x14ac:dyDescent="0.2">
      <c r="A1719" s="1">
        <v>19782</v>
      </c>
      <c r="B1719" s="2">
        <v>41200</v>
      </c>
      <c r="C1719" s="1" t="s">
        <v>7</v>
      </c>
      <c r="D1719" s="1">
        <v>18</v>
      </c>
      <c r="E1719" s="4" t="str">
        <f t="shared" si="104"/>
        <v>Medium</v>
      </c>
      <c r="F1719" s="4" t="str">
        <f>VLOOKUP(D1719, lookup!$A$3:$B$12, 2, TRUE)</f>
        <v>Small-Medium</v>
      </c>
      <c r="G1719" s="1">
        <v>33.21</v>
      </c>
      <c r="H1719" s="4" t="str">
        <f t="shared" si="106"/>
        <v>No Discount</v>
      </c>
      <c r="I1719" s="4">
        <f>IFERROR((Table2[[#This Row],[Sales]]-(Table2[[#This Row],[Sales]]*H1719)), Table2[[#This Row],[Sales]])</f>
        <v>33.21</v>
      </c>
      <c r="J1719" s="4">
        <f t="shared" si="107"/>
        <v>33.21</v>
      </c>
      <c r="K1719" s="1" t="s">
        <v>10</v>
      </c>
      <c r="L1719" s="1">
        <v>0.75</v>
      </c>
      <c r="M1719" s="10">
        <f t="shared" si="105"/>
        <v>33.21</v>
      </c>
    </row>
    <row r="1720" spans="1:13" x14ac:dyDescent="0.2">
      <c r="A1720" s="1">
        <v>33924</v>
      </c>
      <c r="B1720" s="2">
        <v>41200</v>
      </c>
      <c r="C1720" s="1" t="s">
        <v>11</v>
      </c>
      <c r="D1720" s="1">
        <v>12</v>
      </c>
      <c r="E1720" s="4" t="str">
        <f t="shared" si="104"/>
        <v>Small</v>
      </c>
      <c r="F1720" s="4" t="str">
        <f>VLOOKUP(D1720, lookup!$A$3:$B$12, 2, TRUE)</f>
        <v>Small</v>
      </c>
      <c r="G1720" s="1">
        <v>6168.07</v>
      </c>
      <c r="H1720" s="4" t="str">
        <f t="shared" si="106"/>
        <v>No Discount</v>
      </c>
      <c r="I1720" s="4">
        <f>IFERROR((Table2[[#This Row],[Sales]]-(Table2[[#This Row],[Sales]]*H1720)), Table2[[#This Row],[Sales]])</f>
        <v>6168.07</v>
      </c>
      <c r="J1720" s="4">
        <f t="shared" si="107"/>
        <v>6168.07</v>
      </c>
      <c r="K1720" s="1" t="s">
        <v>13</v>
      </c>
      <c r="L1720" s="1">
        <v>28.14</v>
      </c>
      <c r="M1720" s="10">
        <f t="shared" si="105"/>
        <v>6168.07</v>
      </c>
    </row>
    <row r="1721" spans="1:13" x14ac:dyDescent="0.2">
      <c r="A1721" s="1">
        <v>55296</v>
      </c>
      <c r="B1721" s="2">
        <v>41200</v>
      </c>
      <c r="C1721" s="1" t="s">
        <v>7</v>
      </c>
      <c r="D1721" s="1">
        <v>32</v>
      </c>
      <c r="E1721" s="4" t="str">
        <f t="shared" si="104"/>
        <v>Large</v>
      </c>
      <c r="F1721" s="4" t="str">
        <f>VLOOKUP(D1721, lookup!$A$3:$B$12, 2, TRUE)</f>
        <v>Large</v>
      </c>
      <c r="G1721" s="1">
        <v>317.06</v>
      </c>
      <c r="H1721" s="4">
        <f t="shared" si="106"/>
        <v>0.01</v>
      </c>
      <c r="I1721" s="4">
        <f>IFERROR((Table2[[#This Row],[Sales]]-(Table2[[#This Row],[Sales]]*H1721)), Table2[[#This Row],[Sales]])</f>
        <v>313.88940000000002</v>
      </c>
      <c r="J1721" s="4">
        <f t="shared" si="107"/>
        <v>317.06</v>
      </c>
      <c r="K1721" s="1" t="s">
        <v>10</v>
      </c>
      <c r="L1721" s="1">
        <v>2.06</v>
      </c>
      <c r="M1721" s="10">
        <f t="shared" si="105"/>
        <v>317.06</v>
      </c>
    </row>
    <row r="1722" spans="1:13" x14ac:dyDescent="0.2">
      <c r="A1722" s="1">
        <v>50055</v>
      </c>
      <c r="B1722" s="2">
        <v>41200</v>
      </c>
      <c r="C1722" s="1" t="s">
        <v>14</v>
      </c>
      <c r="D1722" s="1">
        <v>11</v>
      </c>
      <c r="E1722" s="4" t="str">
        <f t="shared" si="104"/>
        <v>Small</v>
      </c>
      <c r="F1722" s="4" t="str">
        <f>VLOOKUP(D1722, lookup!$A$3:$B$12, 2, TRUE)</f>
        <v>Small</v>
      </c>
      <c r="G1722" s="1">
        <v>75.790000000000006</v>
      </c>
      <c r="H1722" s="4" t="str">
        <f t="shared" si="106"/>
        <v>No Discount</v>
      </c>
      <c r="I1722" s="4">
        <f>IFERROR((Table2[[#This Row],[Sales]]-(Table2[[#This Row],[Sales]]*H1722)), Table2[[#This Row],[Sales]])</f>
        <v>75.790000000000006</v>
      </c>
      <c r="J1722" s="4">
        <f t="shared" si="107"/>
        <v>75.790000000000006</v>
      </c>
      <c r="K1722" s="1" t="s">
        <v>10</v>
      </c>
      <c r="L1722" s="1">
        <v>4.91</v>
      </c>
      <c r="M1722" s="10">
        <f t="shared" si="105"/>
        <v>75.790000000000006</v>
      </c>
    </row>
    <row r="1723" spans="1:13" x14ac:dyDescent="0.2">
      <c r="A1723" s="1">
        <v>50055</v>
      </c>
      <c r="B1723" s="2">
        <v>41200</v>
      </c>
      <c r="C1723" s="1" t="s">
        <v>14</v>
      </c>
      <c r="D1723" s="1">
        <v>1</v>
      </c>
      <c r="E1723" s="4" t="str">
        <f t="shared" si="104"/>
        <v>Small</v>
      </c>
      <c r="F1723" s="4" t="str">
        <f>VLOOKUP(D1723, lookup!$A$3:$B$12, 2, TRUE)</f>
        <v>Mini</v>
      </c>
      <c r="G1723" s="1">
        <v>13.45</v>
      </c>
      <c r="H1723" s="4" t="str">
        <f t="shared" si="106"/>
        <v>No Discount</v>
      </c>
      <c r="I1723" s="4">
        <f>IFERROR((Table2[[#This Row],[Sales]]-(Table2[[#This Row],[Sales]]*H1723)), Table2[[#This Row],[Sales]])</f>
        <v>13.45</v>
      </c>
      <c r="J1723" s="4">
        <f t="shared" si="107"/>
        <v>13.45</v>
      </c>
      <c r="K1723" s="1" t="s">
        <v>10</v>
      </c>
      <c r="L1723" s="1">
        <v>7.78</v>
      </c>
      <c r="M1723" s="10">
        <f t="shared" si="105"/>
        <v>13.45</v>
      </c>
    </row>
    <row r="1724" spans="1:13" x14ac:dyDescent="0.2">
      <c r="A1724" s="1">
        <v>54721</v>
      </c>
      <c r="B1724" s="2">
        <v>41200</v>
      </c>
      <c r="C1724" s="1" t="s">
        <v>11</v>
      </c>
      <c r="D1724" s="1">
        <v>19</v>
      </c>
      <c r="E1724" s="4" t="str">
        <f t="shared" si="104"/>
        <v>Medium</v>
      </c>
      <c r="F1724" s="4" t="str">
        <f>VLOOKUP(D1724, lookup!$A$3:$B$12, 2, TRUE)</f>
        <v>Small-Medium</v>
      </c>
      <c r="G1724" s="1">
        <v>2002.4</v>
      </c>
      <c r="H1724" s="4" t="str">
        <f t="shared" si="106"/>
        <v>No Discount</v>
      </c>
      <c r="I1724" s="4">
        <f>IFERROR((Table2[[#This Row],[Sales]]-(Table2[[#This Row],[Sales]]*H1724)), Table2[[#This Row],[Sales]])</f>
        <v>2002.4</v>
      </c>
      <c r="J1724" s="4">
        <f t="shared" si="107"/>
        <v>2002.4</v>
      </c>
      <c r="K1724" s="1" t="s">
        <v>13</v>
      </c>
      <c r="L1724" s="1">
        <v>26.22</v>
      </c>
      <c r="M1724" s="10">
        <f t="shared" si="105"/>
        <v>2002.4</v>
      </c>
    </row>
    <row r="1725" spans="1:13" x14ac:dyDescent="0.2">
      <c r="A1725" s="1">
        <v>19777</v>
      </c>
      <c r="B1725" s="2">
        <v>41201</v>
      </c>
      <c r="C1725" s="1" t="s">
        <v>11</v>
      </c>
      <c r="D1725" s="1">
        <v>24</v>
      </c>
      <c r="E1725" s="4" t="str">
        <f t="shared" si="104"/>
        <v>Medium</v>
      </c>
      <c r="F1725" s="4" t="str">
        <f>VLOOKUP(D1725, lookup!$A$3:$B$12, 2, TRUE)</f>
        <v>Medium</v>
      </c>
      <c r="G1725" s="1">
        <v>3268.7514999999999</v>
      </c>
      <c r="H1725" s="4" t="str">
        <f t="shared" si="106"/>
        <v>No Discount</v>
      </c>
      <c r="I1725" s="4">
        <f>IFERROR((Table2[[#This Row],[Sales]]-(Table2[[#This Row],[Sales]]*H1725)), Table2[[#This Row],[Sales]])</f>
        <v>3268.7514999999999</v>
      </c>
      <c r="J1725" s="4">
        <f t="shared" si="107"/>
        <v>3268.7514999999999</v>
      </c>
      <c r="K1725" s="1" t="s">
        <v>10</v>
      </c>
      <c r="L1725" s="1">
        <v>8.08</v>
      </c>
      <c r="M1725" s="10">
        <f t="shared" si="105"/>
        <v>3268.7514999999999</v>
      </c>
    </row>
    <row r="1726" spans="1:13" x14ac:dyDescent="0.2">
      <c r="A1726" s="1">
        <v>27750</v>
      </c>
      <c r="B1726" s="2">
        <v>41201</v>
      </c>
      <c r="C1726" s="1" t="s">
        <v>7</v>
      </c>
      <c r="D1726" s="1">
        <v>12</v>
      </c>
      <c r="E1726" s="4" t="str">
        <f t="shared" si="104"/>
        <v>Small</v>
      </c>
      <c r="F1726" s="4" t="str">
        <f>VLOOKUP(D1726, lookup!$A$3:$B$12, 2, TRUE)</f>
        <v>Small</v>
      </c>
      <c r="G1726" s="1">
        <v>769.17</v>
      </c>
      <c r="H1726" s="4" t="str">
        <f t="shared" si="106"/>
        <v>No Discount</v>
      </c>
      <c r="I1726" s="4">
        <f>IFERROR((Table2[[#This Row],[Sales]]-(Table2[[#This Row],[Sales]]*H1726)), Table2[[#This Row],[Sales]])</f>
        <v>769.17</v>
      </c>
      <c r="J1726" s="4">
        <f t="shared" si="107"/>
        <v>769.17</v>
      </c>
      <c r="K1726" s="1" t="s">
        <v>13</v>
      </c>
      <c r="L1726" s="1">
        <v>36.61</v>
      </c>
      <c r="M1726" s="10">
        <f t="shared" si="105"/>
        <v>769.17</v>
      </c>
    </row>
    <row r="1727" spans="1:13" x14ac:dyDescent="0.2">
      <c r="A1727" s="1">
        <v>27750</v>
      </c>
      <c r="B1727" s="2">
        <v>41201</v>
      </c>
      <c r="C1727" s="1" t="s">
        <v>7</v>
      </c>
      <c r="D1727" s="1">
        <v>18</v>
      </c>
      <c r="E1727" s="4" t="str">
        <f t="shared" si="104"/>
        <v>Medium</v>
      </c>
      <c r="F1727" s="4" t="str">
        <f>VLOOKUP(D1727, lookup!$A$3:$B$12, 2, TRUE)</f>
        <v>Small-Medium</v>
      </c>
      <c r="G1727" s="1">
        <v>7370.84</v>
      </c>
      <c r="H1727" s="4" t="str">
        <f t="shared" si="106"/>
        <v>No Discount</v>
      </c>
      <c r="I1727" s="4">
        <f>IFERROR((Table2[[#This Row],[Sales]]-(Table2[[#This Row],[Sales]]*H1727)), Table2[[#This Row],[Sales]])</f>
        <v>7370.84</v>
      </c>
      <c r="J1727" s="4">
        <f t="shared" si="107"/>
        <v>7370.84</v>
      </c>
      <c r="K1727" s="1" t="s">
        <v>13</v>
      </c>
      <c r="L1727" s="1">
        <v>49</v>
      </c>
      <c r="M1727" s="10">
        <f t="shared" si="105"/>
        <v>7370.84</v>
      </c>
    </row>
    <row r="1728" spans="1:13" x14ac:dyDescent="0.2">
      <c r="A1728" s="1">
        <v>19777</v>
      </c>
      <c r="B1728" s="2">
        <v>41201</v>
      </c>
      <c r="C1728" s="1" t="s">
        <v>11</v>
      </c>
      <c r="D1728" s="1">
        <v>2</v>
      </c>
      <c r="E1728" s="4" t="str">
        <f t="shared" si="104"/>
        <v>Small</v>
      </c>
      <c r="F1728" s="4" t="str">
        <f>VLOOKUP(D1728, lookup!$A$3:$B$12, 2, TRUE)</f>
        <v>Mini</v>
      </c>
      <c r="G1728" s="1">
        <v>132.96</v>
      </c>
      <c r="H1728" s="4" t="str">
        <f t="shared" si="106"/>
        <v>No Discount</v>
      </c>
      <c r="I1728" s="4">
        <f>IFERROR((Table2[[#This Row],[Sales]]-(Table2[[#This Row],[Sales]]*H1728)), Table2[[#This Row],[Sales]])</f>
        <v>132.96</v>
      </c>
      <c r="J1728" s="4">
        <f t="shared" si="107"/>
        <v>132.96</v>
      </c>
      <c r="K1728" s="1" t="s">
        <v>10</v>
      </c>
      <c r="L1728" s="1">
        <v>10.29</v>
      </c>
      <c r="M1728" s="10">
        <f t="shared" si="105"/>
        <v>132.96</v>
      </c>
    </row>
    <row r="1729" spans="1:13" x14ac:dyDescent="0.2">
      <c r="A1729" s="1">
        <v>33477</v>
      </c>
      <c r="B1729" s="2">
        <v>41201</v>
      </c>
      <c r="C1729" s="1" t="s">
        <v>9</v>
      </c>
      <c r="D1729" s="1">
        <v>28</v>
      </c>
      <c r="E1729" s="4" t="str">
        <f t="shared" si="104"/>
        <v>Medium</v>
      </c>
      <c r="F1729" s="4" t="str">
        <f>VLOOKUP(D1729, lookup!$A$3:$B$12, 2, TRUE)</f>
        <v>Medium-Large</v>
      </c>
      <c r="G1729" s="1">
        <v>269.27999999999997</v>
      </c>
      <c r="H1729" s="4" t="str">
        <f t="shared" si="106"/>
        <v>No Discount</v>
      </c>
      <c r="I1729" s="4">
        <f>IFERROR((Table2[[#This Row],[Sales]]-(Table2[[#This Row],[Sales]]*H1729)), Table2[[#This Row],[Sales]])</f>
        <v>269.27999999999997</v>
      </c>
      <c r="J1729" s="4">
        <f t="shared" si="107"/>
        <v>269.27999999999997</v>
      </c>
      <c r="K1729" s="1" t="s">
        <v>10</v>
      </c>
      <c r="L1729" s="1">
        <v>0.99</v>
      </c>
      <c r="M1729" s="10">
        <f t="shared" si="105"/>
        <v>269.27999999999997</v>
      </c>
    </row>
    <row r="1730" spans="1:13" x14ac:dyDescent="0.2">
      <c r="A1730" s="1">
        <v>19777</v>
      </c>
      <c r="B1730" s="2">
        <v>41201</v>
      </c>
      <c r="C1730" s="1" t="s">
        <v>11</v>
      </c>
      <c r="D1730" s="1">
        <v>22</v>
      </c>
      <c r="E1730" s="4" t="str">
        <f t="shared" ref="E1730:E1793" si="108">IF(D1730&gt;=30, "Large", IF(D1730&lt;=15, "Small","Medium"))</f>
        <v>Medium</v>
      </c>
      <c r="F1730" s="4" t="str">
        <f>VLOOKUP(D1730, lookup!$A$3:$B$12, 2, TRUE)</f>
        <v>Medium</v>
      </c>
      <c r="G1730" s="1">
        <v>321.91000000000003</v>
      </c>
      <c r="H1730" s="4" t="str">
        <f t="shared" si="106"/>
        <v>No Discount</v>
      </c>
      <c r="I1730" s="4">
        <f>IFERROR((Table2[[#This Row],[Sales]]-(Table2[[#This Row],[Sales]]*H1730)), Table2[[#This Row],[Sales]])</f>
        <v>321.91000000000003</v>
      </c>
      <c r="J1730" s="4">
        <f t="shared" si="107"/>
        <v>321.91000000000003</v>
      </c>
      <c r="K1730" s="1" t="s">
        <v>10</v>
      </c>
      <c r="L1730" s="1">
        <v>8.4</v>
      </c>
      <c r="M1730" s="10">
        <f t="shared" ref="M1730:M1793" si="109">IF(K1730="Delivery Truck", J1730, G1730)</f>
        <v>321.91000000000003</v>
      </c>
    </row>
    <row r="1731" spans="1:13" x14ac:dyDescent="0.2">
      <c r="A1731" s="1">
        <v>27780</v>
      </c>
      <c r="B1731" s="2">
        <v>41202</v>
      </c>
      <c r="C1731" s="1" t="s">
        <v>12</v>
      </c>
      <c r="D1731" s="1">
        <v>18</v>
      </c>
      <c r="E1731" s="4" t="str">
        <f t="shared" si="108"/>
        <v>Medium</v>
      </c>
      <c r="F1731" s="4" t="str">
        <f>VLOOKUP(D1731, lookup!$A$3:$B$12, 2, TRUE)</f>
        <v>Small-Medium</v>
      </c>
      <c r="G1731" s="1">
        <v>56.41</v>
      </c>
      <c r="H1731" s="4" t="str">
        <f t="shared" ref="H1731:H1794" si="110">IF(OR(F1731="Large",F1731="Extra Large",F1731="XX Large",F1731="XXX Large"), 0.01, "No Discount")</f>
        <v>No Discount</v>
      </c>
      <c r="I1731" s="4">
        <f>IFERROR((Table2[[#This Row],[Sales]]-(Table2[[#This Row],[Sales]]*H1731)), Table2[[#This Row],[Sales]])</f>
        <v>56.41</v>
      </c>
      <c r="J1731" s="4">
        <f t="shared" ref="J1731:J1794" si="111">IF(OR(F1731="XX Large", F1731="XXX Large", F1731="Extra Large"), G1731-L1731, G1731)</f>
        <v>56.41</v>
      </c>
      <c r="K1731" s="1" t="s">
        <v>10</v>
      </c>
      <c r="L1731" s="1">
        <v>0.99</v>
      </c>
      <c r="M1731" s="10">
        <f t="shared" si="109"/>
        <v>56.41</v>
      </c>
    </row>
    <row r="1732" spans="1:13" x14ac:dyDescent="0.2">
      <c r="A1732" s="1">
        <v>27780</v>
      </c>
      <c r="B1732" s="2">
        <v>41202</v>
      </c>
      <c r="C1732" s="1" t="s">
        <v>12</v>
      </c>
      <c r="D1732" s="1">
        <v>39</v>
      </c>
      <c r="E1732" s="4" t="str">
        <f t="shared" si="108"/>
        <v>Large</v>
      </c>
      <c r="F1732" s="4" t="str">
        <f>VLOOKUP(D1732, lookup!$A$3:$B$12, 2, TRUE)</f>
        <v>Extra Large</v>
      </c>
      <c r="G1732" s="1">
        <v>1678.34</v>
      </c>
      <c r="H1732" s="4">
        <f t="shared" si="110"/>
        <v>0.01</v>
      </c>
      <c r="I1732" s="4">
        <f>IFERROR((Table2[[#This Row],[Sales]]-(Table2[[#This Row],[Sales]]*H1732)), Table2[[#This Row],[Sales]])</f>
        <v>1661.5565999999999</v>
      </c>
      <c r="J1732" s="4">
        <f t="shared" si="111"/>
        <v>1676.35</v>
      </c>
      <c r="K1732" s="1" t="s">
        <v>10</v>
      </c>
      <c r="L1732" s="1">
        <v>1.99</v>
      </c>
      <c r="M1732" s="10">
        <f t="shared" si="109"/>
        <v>1678.34</v>
      </c>
    </row>
    <row r="1733" spans="1:13" x14ac:dyDescent="0.2">
      <c r="A1733" s="1">
        <v>612</v>
      </c>
      <c r="B1733" s="2">
        <v>41202</v>
      </c>
      <c r="C1733" s="1" t="s">
        <v>14</v>
      </c>
      <c r="D1733" s="1">
        <v>43</v>
      </c>
      <c r="E1733" s="4" t="str">
        <f t="shared" si="108"/>
        <v>Large</v>
      </c>
      <c r="F1733" s="4" t="str">
        <f>VLOOKUP(D1733, lookup!$A$3:$B$12, 2, TRUE)</f>
        <v>XX Large</v>
      </c>
      <c r="G1733" s="1">
        <v>2531.0875000000001</v>
      </c>
      <c r="H1733" s="4">
        <f t="shared" si="110"/>
        <v>0.01</v>
      </c>
      <c r="I1733" s="4">
        <f>IFERROR((Table2[[#This Row],[Sales]]-(Table2[[#This Row],[Sales]]*H1733)), Table2[[#This Row],[Sales]])</f>
        <v>2505.776625</v>
      </c>
      <c r="J1733" s="4">
        <f t="shared" si="111"/>
        <v>2528.5875000000001</v>
      </c>
      <c r="K1733" s="1" t="s">
        <v>10</v>
      </c>
      <c r="L1733" s="1">
        <v>2.5</v>
      </c>
      <c r="M1733" s="10">
        <f t="shared" si="109"/>
        <v>2531.0875000000001</v>
      </c>
    </row>
    <row r="1734" spans="1:13" x14ac:dyDescent="0.2">
      <c r="A1734" s="1">
        <v>27780</v>
      </c>
      <c r="B1734" s="2">
        <v>41202</v>
      </c>
      <c r="C1734" s="1" t="s">
        <v>12</v>
      </c>
      <c r="D1734" s="1">
        <v>39</v>
      </c>
      <c r="E1734" s="4" t="str">
        <f t="shared" si="108"/>
        <v>Large</v>
      </c>
      <c r="F1734" s="4" t="str">
        <f>VLOOKUP(D1734, lookup!$A$3:$B$12, 2, TRUE)</f>
        <v>Extra Large</v>
      </c>
      <c r="G1734" s="1">
        <v>147.71</v>
      </c>
      <c r="H1734" s="4">
        <f t="shared" si="110"/>
        <v>0.01</v>
      </c>
      <c r="I1734" s="4">
        <f>IFERROR((Table2[[#This Row],[Sales]]-(Table2[[#This Row],[Sales]]*H1734)), Table2[[#This Row],[Sales]])</f>
        <v>146.2329</v>
      </c>
      <c r="J1734" s="4">
        <f t="shared" si="111"/>
        <v>146.39000000000001</v>
      </c>
      <c r="K1734" s="1" t="s">
        <v>10</v>
      </c>
      <c r="L1734" s="1">
        <v>1.32</v>
      </c>
      <c r="M1734" s="10">
        <f t="shared" si="109"/>
        <v>147.71</v>
      </c>
    </row>
    <row r="1735" spans="1:13" x14ac:dyDescent="0.2">
      <c r="A1735" s="1">
        <v>612</v>
      </c>
      <c r="B1735" s="2">
        <v>41202</v>
      </c>
      <c r="C1735" s="1" t="s">
        <v>14</v>
      </c>
      <c r="D1735" s="1">
        <v>50</v>
      </c>
      <c r="E1735" s="4" t="str">
        <f t="shared" si="108"/>
        <v>Large</v>
      </c>
      <c r="F1735" s="4" t="str">
        <f>VLOOKUP(D1735, lookup!$A$3:$B$12, 2, TRUE)</f>
        <v>XXX Large</v>
      </c>
      <c r="G1735" s="1">
        <v>262.87</v>
      </c>
      <c r="H1735" s="4">
        <f t="shared" si="110"/>
        <v>0.01</v>
      </c>
      <c r="I1735" s="4">
        <f>IFERROR((Table2[[#This Row],[Sales]]-(Table2[[#This Row],[Sales]]*H1735)), Table2[[#This Row],[Sales]])</f>
        <v>260.24130000000002</v>
      </c>
      <c r="J1735" s="4">
        <f t="shared" si="111"/>
        <v>256.61</v>
      </c>
      <c r="K1735" s="1" t="s">
        <v>10</v>
      </c>
      <c r="L1735" s="1">
        <v>6.26</v>
      </c>
      <c r="M1735" s="10">
        <f t="shared" si="109"/>
        <v>262.87</v>
      </c>
    </row>
    <row r="1736" spans="1:13" x14ac:dyDescent="0.2">
      <c r="A1736" s="1">
        <v>11168</v>
      </c>
      <c r="B1736" s="2">
        <v>41203</v>
      </c>
      <c r="C1736" s="1" t="s">
        <v>12</v>
      </c>
      <c r="D1736" s="1">
        <v>35</v>
      </c>
      <c r="E1736" s="4" t="str">
        <f t="shared" si="108"/>
        <v>Large</v>
      </c>
      <c r="F1736" s="4" t="str">
        <f>VLOOKUP(D1736, lookup!$A$3:$B$12, 2, TRUE)</f>
        <v>Large</v>
      </c>
      <c r="G1736" s="1">
        <v>182.86</v>
      </c>
      <c r="H1736" s="4">
        <f t="shared" si="110"/>
        <v>0.01</v>
      </c>
      <c r="I1736" s="4">
        <f>IFERROR((Table2[[#This Row],[Sales]]-(Table2[[#This Row],[Sales]]*H1736)), Table2[[#This Row],[Sales]])</f>
        <v>181.03140000000002</v>
      </c>
      <c r="J1736" s="4">
        <f t="shared" si="111"/>
        <v>182.86</v>
      </c>
      <c r="K1736" s="1" t="s">
        <v>10</v>
      </c>
      <c r="L1736" s="1">
        <v>5.72</v>
      </c>
      <c r="M1736" s="10">
        <f t="shared" si="109"/>
        <v>182.86</v>
      </c>
    </row>
    <row r="1737" spans="1:13" x14ac:dyDescent="0.2">
      <c r="A1737" s="1">
        <v>8065</v>
      </c>
      <c r="B1737" s="2">
        <v>41203</v>
      </c>
      <c r="C1737" s="1" t="s">
        <v>14</v>
      </c>
      <c r="D1737" s="1">
        <v>17</v>
      </c>
      <c r="E1737" s="4" t="str">
        <f t="shared" si="108"/>
        <v>Medium</v>
      </c>
      <c r="F1737" s="4" t="str">
        <f>VLOOKUP(D1737, lookup!$A$3:$B$12, 2, TRUE)</f>
        <v>Small-Medium</v>
      </c>
      <c r="G1737" s="1">
        <v>1125.76</v>
      </c>
      <c r="H1737" s="4" t="str">
        <f t="shared" si="110"/>
        <v>No Discount</v>
      </c>
      <c r="I1737" s="4">
        <f>IFERROR((Table2[[#This Row],[Sales]]-(Table2[[#This Row],[Sales]]*H1737)), Table2[[#This Row],[Sales]])</f>
        <v>1125.76</v>
      </c>
      <c r="J1737" s="4">
        <f t="shared" si="111"/>
        <v>1125.76</v>
      </c>
      <c r="K1737" s="1" t="s">
        <v>10</v>
      </c>
      <c r="L1737" s="1">
        <v>12.23</v>
      </c>
      <c r="M1737" s="10">
        <f t="shared" si="109"/>
        <v>1125.76</v>
      </c>
    </row>
    <row r="1738" spans="1:13" x14ac:dyDescent="0.2">
      <c r="A1738" s="1">
        <v>2275</v>
      </c>
      <c r="B1738" s="2">
        <v>41203</v>
      </c>
      <c r="C1738" s="1" t="s">
        <v>11</v>
      </c>
      <c r="D1738" s="1">
        <v>49</v>
      </c>
      <c r="E1738" s="4" t="str">
        <f t="shared" si="108"/>
        <v>Large</v>
      </c>
      <c r="F1738" s="4" t="str">
        <f>VLOOKUP(D1738, lookup!$A$3:$B$12, 2, TRUE)</f>
        <v>XXX Large</v>
      </c>
      <c r="G1738" s="1">
        <v>278</v>
      </c>
      <c r="H1738" s="4">
        <f t="shared" si="110"/>
        <v>0.01</v>
      </c>
      <c r="I1738" s="4">
        <f>IFERROR((Table2[[#This Row],[Sales]]-(Table2[[#This Row],[Sales]]*H1738)), Table2[[#This Row],[Sales]])</f>
        <v>275.22000000000003</v>
      </c>
      <c r="J1738" s="4">
        <f t="shared" si="111"/>
        <v>276.83</v>
      </c>
      <c r="K1738" s="1" t="s">
        <v>10</v>
      </c>
      <c r="L1738" s="1">
        <v>1.17</v>
      </c>
      <c r="M1738" s="10">
        <f t="shared" si="109"/>
        <v>278</v>
      </c>
    </row>
    <row r="1739" spans="1:13" x14ac:dyDescent="0.2">
      <c r="A1739" s="1">
        <v>54180</v>
      </c>
      <c r="B1739" s="2">
        <v>41204</v>
      </c>
      <c r="C1739" s="1" t="s">
        <v>12</v>
      </c>
      <c r="D1739" s="1">
        <v>43</v>
      </c>
      <c r="E1739" s="4" t="str">
        <f t="shared" si="108"/>
        <v>Large</v>
      </c>
      <c r="F1739" s="4" t="str">
        <f>VLOOKUP(D1739, lookup!$A$3:$B$12, 2, TRUE)</f>
        <v>XX Large</v>
      </c>
      <c r="G1739" s="1">
        <v>913.99</v>
      </c>
      <c r="H1739" s="4">
        <f t="shared" si="110"/>
        <v>0.01</v>
      </c>
      <c r="I1739" s="4">
        <f>IFERROR((Table2[[#This Row],[Sales]]-(Table2[[#This Row],[Sales]]*H1739)), Table2[[#This Row],[Sales]])</f>
        <v>904.8501</v>
      </c>
      <c r="J1739" s="4">
        <f t="shared" si="111"/>
        <v>905</v>
      </c>
      <c r="K1739" s="1" t="s">
        <v>10</v>
      </c>
      <c r="L1739" s="1">
        <v>8.99</v>
      </c>
      <c r="M1739" s="10">
        <f t="shared" si="109"/>
        <v>913.99</v>
      </c>
    </row>
    <row r="1740" spans="1:13" x14ac:dyDescent="0.2">
      <c r="A1740" s="1">
        <v>55716</v>
      </c>
      <c r="B1740" s="2">
        <v>41204</v>
      </c>
      <c r="C1740" s="1" t="s">
        <v>9</v>
      </c>
      <c r="D1740" s="1">
        <v>9</v>
      </c>
      <c r="E1740" s="4" t="str">
        <f t="shared" si="108"/>
        <v>Small</v>
      </c>
      <c r="F1740" s="4" t="str">
        <f>VLOOKUP(D1740, lookup!$A$3:$B$12, 2, TRUE)</f>
        <v>Extra Small</v>
      </c>
      <c r="G1740" s="1">
        <v>14665.55</v>
      </c>
      <c r="H1740" s="4" t="str">
        <f t="shared" si="110"/>
        <v>No Discount</v>
      </c>
      <c r="I1740" s="4">
        <f>IFERROR((Table2[[#This Row],[Sales]]-(Table2[[#This Row],[Sales]]*H1740)), Table2[[#This Row],[Sales]])</f>
        <v>14665.55</v>
      </c>
      <c r="J1740" s="4">
        <f t="shared" si="111"/>
        <v>14665.55</v>
      </c>
      <c r="K1740" s="1" t="s">
        <v>10</v>
      </c>
      <c r="L1740" s="1">
        <v>24.49</v>
      </c>
      <c r="M1740" s="10">
        <f t="shared" si="109"/>
        <v>14665.55</v>
      </c>
    </row>
    <row r="1741" spans="1:13" x14ac:dyDescent="0.2">
      <c r="A1741" s="1">
        <v>31845</v>
      </c>
      <c r="B1741" s="2">
        <v>41204</v>
      </c>
      <c r="C1741" s="1" t="s">
        <v>7</v>
      </c>
      <c r="D1741" s="1">
        <v>11</v>
      </c>
      <c r="E1741" s="4" t="str">
        <f t="shared" si="108"/>
        <v>Small</v>
      </c>
      <c r="F1741" s="4" t="str">
        <f>VLOOKUP(D1741, lookup!$A$3:$B$12, 2, TRUE)</f>
        <v>Small</v>
      </c>
      <c r="G1741" s="1">
        <v>114.55</v>
      </c>
      <c r="H1741" s="4" t="str">
        <f t="shared" si="110"/>
        <v>No Discount</v>
      </c>
      <c r="I1741" s="4">
        <f>IFERROR((Table2[[#This Row],[Sales]]-(Table2[[#This Row],[Sales]]*H1741)), Table2[[#This Row],[Sales]])</f>
        <v>114.55</v>
      </c>
      <c r="J1741" s="4">
        <f t="shared" si="111"/>
        <v>114.55</v>
      </c>
      <c r="K1741" s="1" t="s">
        <v>10</v>
      </c>
      <c r="L1741" s="1">
        <v>2.06</v>
      </c>
      <c r="M1741" s="10">
        <f t="shared" si="109"/>
        <v>114.55</v>
      </c>
    </row>
    <row r="1742" spans="1:13" x14ac:dyDescent="0.2">
      <c r="A1742" s="1">
        <v>31845</v>
      </c>
      <c r="B1742" s="2">
        <v>41204</v>
      </c>
      <c r="C1742" s="1" t="s">
        <v>7</v>
      </c>
      <c r="D1742" s="1">
        <v>36</v>
      </c>
      <c r="E1742" s="4" t="str">
        <f t="shared" si="108"/>
        <v>Large</v>
      </c>
      <c r="F1742" s="4" t="str">
        <f>VLOOKUP(D1742, lookup!$A$3:$B$12, 2, TRUE)</f>
        <v>Extra Large</v>
      </c>
      <c r="G1742" s="1">
        <v>3645.12</v>
      </c>
      <c r="H1742" s="4">
        <f t="shared" si="110"/>
        <v>0.01</v>
      </c>
      <c r="I1742" s="4">
        <f>IFERROR((Table2[[#This Row],[Sales]]-(Table2[[#This Row],[Sales]]*H1742)), Table2[[#This Row],[Sales]])</f>
        <v>3608.6687999999999</v>
      </c>
      <c r="J1742" s="4">
        <f t="shared" si="111"/>
        <v>3629.46</v>
      </c>
      <c r="K1742" s="1" t="s">
        <v>13</v>
      </c>
      <c r="L1742" s="1">
        <v>15.66</v>
      </c>
      <c r="M1742" s="10">
        <f t="shared" si="109"/>
        <v>3629.46</v>
      </c>
    </row>
    <row r="1743" spans="1:13" x14ac:dyDescent="0.2">
      <c r="A1743" s="1">
        <v>47522</v>
      </c>
      <c r="B1743" s="2">
        <v>41205</v>
      </c>
      <c r="C1743" s="1" t="s">
        <v>9</v>
      </c>
      <c r="D1743" s="1">
        <v>5</v>
      </c>
      <c r="E1743" s="4" t="str">
        <f t="shared" si="108"/>
        <v>Small</v>
      </c>
      <c r="F1743" s="4" t="str">
        <f>VLOOKUP(D1743, lookup!$A$3:$B$12, 2, TRUE)</f>
        <v>Mini</v>
      </c>
      <c r="G1743" s="1">
        <v>80.56</v>
      </c>
      <c r="H1743" s="4" t="str">
        <f t="shared" si="110"/>
        <v>No Discount</v>
      </c>
      <c r="I1743" s="4">
        <f>IFERROR((Table2[[#This Row],[Sales]]-(Table2[[#This Row],[Sales]]*H1743)), Table2[[#This Row],[Sales]])</f>
        <v>80.56</v>
      </c>
      <c r="J1743" s="4">
        <f t="shared" si="111"/>
        <v>80.56</v>
      </c>
      <c r="K1743" s="1" t="s">
        <v>10</v>
      </c>
      <c r="L1743" s="1">
        <v>1.39</v>
      </c>
      <c r="M1743" s="10">
        <f t="shared" si="109"/>
        <v>80.56</v>
      </c>
    </row>
    <row r="1744" spans="1:13" x14ac:dyDescent="0.2">
      <c r="A1744" s="1">
        <v>14372</v>
      </c>
      <c r="B1744" s="2">
        <v>41205</v>
      </c>
      <c r="C1744" s="1" t="s">
        <v>12</v>
      </c>
      <c r="D1744" s="1">
        <v>34</v>
      </c>
      <c r="E1744" s="4" t="str">
        <f t="shared" si="108"/>
        <v>Large</v>
      </c>
      <c r="F1744" s="4" t="str">
        <f>VLOOKUP(D1744, lookup!$A$3:$B$12, 2, TRUE)</f>
        <v>Large</v>
      </c>
      <c r="G1744" s="1">
        <v>5350.61</v>
      </c>
      <c r="H1744" s="4">
        <f t="shared" si="110"/>
        <v>0.01</v>
      </c>
      <c r="I1744" s="4">
        <f>IFERROR((Table2[[#This Row],[Sales]]-(Table2[[#This Row],[Sales]]*H1744)), Table2[[#This Row],[Sales]])</f>
        <v>5297.1039000000001</v>
      </c>
      <c r="J1744" s="4">
        <f t="shared" si="111"/>
        <v>5350.61</v>
      </c>
      <c r="K1744" s="1" t="s">
        <v>13</v>
      </c>
      <c r="L1744" s="1">
        <v>60.49</v>
      </c>
      <c r="M1744" s="10">
        <f t="shared" si="109"/>
        <v>5350.61</v>
      </c>
    </row>
    <row r="1745" spans="1:13" x14ac:dyDescent="0.2">
      <c r="A1745" s="1">
        <v>2630</v>
      </c>
      <c r="B1745" s="2">
        <v>41205</v>
      </c>
      <c r="C1745" s="1" t="s">
        <v>7</v>
      </c>
      <c r="D1745" s="1">
        <v>31</v>
      </c>
      <c r="E1745" s="4" t="str">
        <f t="shared" si="108"/>
        <v>Large</v>
      </c>
      <c r="F1745" s="4" t="str">
        <f>VLOOKUP(D1745, lookup!$A$3:$B$12, 2, TRUE)</f>
        <v>Large</v>
      </c>
      <c r="G1745" s="1">
        <v>146.51</v>
      </c>
      <c r="H1745" s="4">
        <f t="shared" si="110"/>
        <v>0.01</v>
      </c>
      <c r="I1745" s="4">
        <f>IFERROR((Table2[[#This Row],[Sales]]-(Table2[[#This Row],[Sales]]*H1745)), Table2[[#This Row],[Sales]])</f>
        <v>145.04489999999998</v>
      </c>
      <c r="J1745" s="4">
        <f t="shared" si="111"/>
        <v>146.51</v>
      </c>
      <c r="K1745" s="1" t="s">
        <v>10</v>
      </c>
      <c r="L1745" s="1">
        <v>1.52</v>
      </c>
      <c r="M1745" s="10">
        <f t="shared" si="109"/>
        <v>146.51</v>
      </c>
    </row>
    <row r="1746" spans="1:13" x14ac:dyDescent="0.2">
      <c r="A1746" s="1">
        <v>35712</v>
      </c>
      <c r="B1746" s="2">
        <v>41205</v>
      </c>
      <c r="C1746" s="1" t="s">
        <v>9</v>
      </c>
      <c r="D1746" s="1">
        <v>24</v>
      </c>
      <c r="E1746" s="4" t="str">
        <f t="shared" si="108"/>
        <v>Medium</v>
      </c>
      <c r="F1746" s="4" t="str">
        <f>VLOOKUP(D1746, lookup!$A$3:$B$12, 2, TRUE)</f>
        <v>Medium</v>
      </c>
      <c r="G1746" s="1">
        <v>134.88</v>
      </c>
      <c r="H1746" s="4" t="str">
        <f t="shared" si="110"/>
        <v>No Discount</v>
      </c>
      <c r="I1746" s="4">
        <f>IFERROR((Table2[[#This Row],[Sales]]-(Table2[[#This Row],[Sales]]*H1746)), Table2[[#This Row],[Sales]])</f>
        <v>134.88</v>
      </c>
      <c r="J1746" s="4">
        <f t="shared" si="111"/>
        <v>134.88</v>
      </c>
      <c r="K1746" s="1" t="s">
        <v>10</v>
      </c>
      <c r="L1746" s="1">
        <v>8.16</v>
      </c>
      <c r="M1746" s="10">
        <f t="shared" si="109"/>
        <v>134.88</v>
      </c>
    </row>
    <row r="1747" spans="1:13" x14ac:dyDescent="0.2">
      <c r="A1747" s="1">
        <v>48902</v>
      </c>
      <c r="B1747" s="2">
        <v>41205</v>
      </c>
      <c r="C1747" s="1" t="s">
        <v>14</v>
      </c>
      <c r="D1747" s="1">
        <v>7</v>
      </c>
      <c r="E1747" s="4" t="str">
        <f t="shared" si="108"/>
        <v>Small</v>
      </c>
      <c r="F1747" s="4" t="str">
        <f>VLOOKUP(D1747, lookup!$A$3:$B$12, 2, TRUE)</f>
        <v>Extra Small</v>
      </c>
      <c r="G1747" s="1">
        <v>53.29</v>
      </c>
      <c r="H1747" s="4" t="str">
        <f t="shared" si="110"/>
        <v>No Discount</v>
      </c>
      <c r="I1747" s="4">
        <f>IFERROR((Table2[[#This Row],[Sales]]-(Table2[[#This Row],[Sales]]*H1747)), Table2[[#This Row],[Sales]])</f>
        <v>53.29</v>
      </c>
      <c r="J1747" s="4">
        <f t="shared" si="111"/>
        <v>53.29</v>
      </c>
      <c r="K1747" s="1" t="s">
        <v>10</v>
      </c>
      <c r="L1747" s="1">
        <v>7.49</v>
      </c>
      <c r="M1747" s="10">
        <f t="shared" si="109"/>
        <v>53.29</v>
      </c>
    </row>
    <row r="1748" spans="1:13" x14ac:dyDescent="0.2">
      <c r="A1748" s="1">
        <v>35712</v>
      </c>
      <c r="B1748" s="2">
        <v>41205</v>
      </c>
      <c r="C1748" s="1" t="s">
        <v>9</v>
      </c>
      <c r="D1748" s="1">
        <v>42</v>
      </c>
      <c r="E1748" s="4" t="str">
        <f t="shared" si="108"/>
        <v>Large</v>
      </c>
      <c r="F1748" s="4" t="str">
        <f>VLOOKUP(D1748, lookup!$A$3:$B$12, 2, TRUE)</f>
        <v>XX Large</v>
      </c>
      <c r="G1748" s="1">
        <v>3931.17</v>
      </c>
      <c r="H1748" s="4">
        <f t="shared" si="110"/>
        <v>0.01</v>
      </c>
      <c r="I1748" s="4">
        <f>IFERROR((Table2[[#This Row],[Sales]]-(Table2[[#This Row],[Sales]]*H1748)), Table2[[#This Row],[Sales]])</f>
        <v>3891.8582999999999</v>
      </c>
      <c r="J1748" s="4">
        <f t="shared" si="111"/>
        <v>3923.9900000000002</v>
      </c>
      <c r="K1748" s="1" t="s">
        <v>10</v>
      </c>
      <c r="L1748" s="1">
        <v>7.18</v>
      </c>
      <c r="M1748" s="10">
        <f t="shared" si="109"/>
        <v>3931.17</v>
      </c>
    </row>
    <row r="1749" spans="1:13" x14ac:dyDescent="0.2">
      <c r="A1749" s="1">
        <v>3559</v>
      </c>
      <c r="B1749" s="2">
        <v>41205</v>
      </c>
      <c r="C1749" s="1" t="s">
        <v>14</v>
      </c>
      <c r="D1749" s="1">
        <v>34</v>
      </c>
      <c r="E1749" s="4" t="str">
        <f t="shared" si="108"/>
        <v>Large</v>
      </c>
      <c r="F1749" s="4" t="str">
        <f>VLOOKUP(D1749, lookup!$A$3:$B$12, 2, TRUE)</f>
        <v>Large</v>
      </c>
      <c r="G1749" s="1">
        <v>136.66999999999999</v>
      </c>
      <c r="H1749" s="4">
        <f t="shared" si="110"/>
        <v>0.01</v>
      </c>
      <c r="I1749" s="4">
        <f>IFERROR((Table2[[#This Row],[Sales]]-(Table2[[#This Row],[Sales]]*H1749)), Table2[[#This Row],[Sales]])</f>
        <v>135.30329999999998</v>
      </c>
      <c r="J1749" s="4">
        <f t="shared" si="111"/>
        <v>136.66999999999999</v>
      </c>
      <c r="K1749" s="1" t="s">
        <v>8</v>
      </c>
      <c r="L1749" s="1">
        <v>5.44</v>
      </c>
      <c r="M1749" s="10">
        <f t="shared" si="109"/>
        <v>136.66999999999999</v>
      </c>
    </row>
    <row r="1750" spans="1:13" x14ac:dyDescent="0.2">
      <c r="A1750" s="1">
        <v>53445</v>
      </c>
      <c r="B1750" s="2">
        <v>41206</v>
      </c>
      <c r="C1750" s="1" t="s">
        <v>9</v>
      </c>
      <c r="D1750" s="1">
        <v>8</v>
      </c>
      <c r="E1750" s="4" t="str">
        <f t="shared" si="108"/>
        <v>Small</v>
      </c>
      <c r="F1750" s="4" t="str">
        <f>VLOOKUP(D1750, lookup!$A$3:$B$12, 2, TRUE)</f>
        <v>Extra Small</v>
      </c>
      <c r="G1750" s="1">
        <v>105.95</v>
      </c>
      <c r="H1750" s="4" t="str">
        <f t="shared" si="110"/>
        <v>No Discount</v>
      </c>
      <c r="I1750" s="4">
        <f>IFERROR((Table2[[#This Row],[Sales]]-(Table2[[#This Row],[Sales]]*H1750)), Table2[[#This Row],[Sales]])</f>
        <v>105.95</v>
      </c>
      <c r="J1750" s="4">
        <f t="shared" si="111"/>
        <v>105.95</v>
      </c>
      <c r="K1750" s="1" t="s">
        <v>10</v>
      </c>
      <c r="L1750" s="1">
        <v>8.99</v>
      </c>
      <c r="M1750" s="10">
        <f t="shared" si="109"/>
        <v>105.95</v>
      </c>
    </row>
    <row r="1751" spans="1:13" x14ac:dyDescent="0.2">
      <c r="A1751" s="1">
        <v>30976</v>
      </c>
      <c r="B1751" s="2">
        <v>41206</v>
      </c>
      <c r="C1751" s="1" t="s">
        <v>9</v>
      </c>
      <c r="D1751" s="1">
        <v>10</v>
      </c>
      <c r="E1751" s="4" t="str">
        <f t="shared" si="108"/>
        <v>Small</v>
      </c>
      <c r="F1751" s="4" t="str">
        <f>VLOOKUP(D1751, lookup!$A$3:$B$12, 2, TRUE)</f>
        <v>Extra Small</v>
      </c>
      <c r="G1751" s="1">
        <v>403.88</v>
      </c>
      <c r="H1751" s="4" t="str">
        <f t="shared" si="110"/>
        <v>No Discount</v>
      </c>
      <c r="I1751" s="4">
        <f>IFERROR((Table2[[#This Row],[Sales]]-(Table2[[#This Row],[Sales]]*H1751)), Table2[[#This Row],[Sales]])</f>
        <v>403.88</v>
      </c>
      <c r="J1751" s="4">
        <f t="shared" si="111"/>
        <v>403.88</v>
      </c>
      <c r="K1751" s="1" t="s">
        <v>10</v>
      </c>
      <c r="L1751" s="1">
        <v>1.99</v>
      </c>
      <c r="M1751" s="10">
        <f t="shared" si="109"/>
        <v>403.88</v>
      </c>
    </row>
    <row r="1752" spans="1:13" x14ac:dyDescent="0.2">
      <c r="A1752" s="1">
        <v>5378</v>
      </c>
      <c r="B1752" s="2">
        <v>41206</v>
      </c>
      <c r="C1752" s="1" t="s">
        <v>12</v>
      </c>
      <c r="D1752" s="1">
        <v>6</v>
      </c>
      <c r="E1752" s="4" t="str">
        <f t="shared" si="108"/>
        <v>Small</v>
      </c>
      <c r="F1752" s="4" t="str">
        <f>VLOOKUP(D1752, lookup!$A$3:$B$12, 2, TRUE)</f>
        <v>Extra Small</v>
      </c>
      <c r="G1752" s="1">
        <v>54.28</v>
      </c>
      <c r="H1752" s="4" t="str">
        <f t="shared" si="110"/>
        <v>No Discount</v>
      </c>
      <c r="I1752" s="4">
        <f>IFERROR((Table2[[#This Row],[Sales]]-(Table2[[#This Row],[Sales]]*H1752)), Table2[[#This Row],[Sales]])</f>
        <v>54.28</v>
      </c>
      <c r="J1752" s="4">
        <f t="shared" si="111"/>
        <v>54.28</v>
      </c>
      <c r="K1752" s="1" t="s">
        <v>8</v>
      </c>
      <c r="L1752" s="1">
        <v>5.22</v>
      </c>
      <c r="M1752" s="10">
        <f t="shared" si="109"/>
        <v>54.28</v>
      </c>
    </row>
    <row r="1753" spans="1:13" x14ac:dyDescent="0.2">
      <c r="A1753" s="1">
        <v>53445</v>
      </c>
      <c r="B1753" s="2">
        <v>41206</v>
      </c>
      <c r="C1753" s="1" t="s">
        <v>9</v>
      </c>
      <c r="D1753" s="1">
        <v>21</v>
      </c>
      <c r="E1753" s="4" t="str">
        <f t="shared" si="108"/>
        <v>Medium</v>
      </c>
      <c r="F1753" s="4" t="str">
        <f>VLOOKUP(D1753, lookup!$A$3:$B$12, 2, TRUE)</f>
        <v>Medium</v>
      </c>
      <c r="G1753" s="1">
        <v>73.8</v>
      </c>
      <c r="H1753" s="4" t="str">
        <f t="shared" si="110"/>
        <v>No Discount</v>
      </c>
      <c r="I1753" s="4">
        <f>IFERROR((Table2[[#This Row],[Sales]]-(Table2[[#This Row],[Sales]]*H1753)), Table2[[#This Row],[Sales]])</f>
        <v>73.8</v>
      </c>
      <c r="J1753" s="4">
        <f t="shared" si="111"/>
        <v>73.8</v>
      </c>
      <c r="K1753" s="1" t="s">
        <v>10</v>
      </c>
      <c r="L1753" s="1">
        <v>1.35</v>
      </c>
      <c r="M1753" s="10">
        <f t="shared" si="109"/>
        <v>73.8</v>
      </c>
    </row>
    <row r="1754" spans="1:13" x14ac:dyDescent="0.2">
      <c r="A1754" s="1">
        <v>56676</v>
      </c>
      <c r="B1754" s="2">
        <v>41207</v>
      </c>
      <c r="C1754" s="1" t="s">
        <v>12</v>
      </c>
      <c r="D1754" s="1">
        <v>39</v>
      </c>
      <c r="E1754" s="4" t="str">
        <f t="shared" si="108"/>
        <v>Large</v>
      </c>
      <c r="F1754" s="4" t="str">
        <f>VLOOKUP(D1754, lookup!$A$3:$B$12, 2, TRUE)</f>
        <v>Extra Large</v>
      </c>
      <c r="G1754" s="1">
        <v>206.47</v>
      </c>
      <c r="H1754" s="4">
        <f t="shared" si="110"/>
        <v>0.01</v>
      </c>
      <c r="I1754" s="4">
        <f>IFERROR((Table2[[#This Row],[Sales]]-(Table2[[#This Row],[Sales]]*H1754)), Table2[[#This Row],[Sales]])</f>
        <v>204.40530000000001</v>
      </c>
      <c r="J1754" s="4">
        <f t="shared" si="111"/>
        <v>200.81</v>
      </c>
      <c r="K1754" s="1" t="s">
        <v>10</v>
      </c>
      <c r="L1754" s="1">
        <v>5.66</v>
      </c>
      <c r="M1754" s="10">
        <f t="shared" si="109"/>
        <v>206.47</v>
      </c>
    </row>
    <row r="1755" spans="1:13" x14ac:dyDescent="0.2">
      <c r="A1755" s="1">
        <v>17831</v>
      </c>
      <c r="B1755" s="2">
        <v>41207</v>
      </c>
      <c r="C1755" s="1" t="s">
        <v>12</v>
      </c>
      <c r="D1755" s="1">
        <v>34</v>
      </c>
      <c r="E1755" s="4" t="str">
        <f t="shared" si="108"/>
        <v>Large</v>
      </c>
      <c r="F1755" s="4" t="str">
        <f>VLOOKUP(D1755, lookup!$A$3:$B$12, 2, TRUE)</f>
        <v>Large</v>
      </c>
      <c r="G1755" s="1">
        <v>239.3</v>
      </c>
      <c r="H1755" s="4">
        <f t="shared" si="110"/>
        <v>0.01</v>
      </c>
      <c r="I1755" s="4">
        <f>IFERROR((Table2[[#This Row],[Sales]]-(Table2[[#This Row],[Sales]]*H1755)), Table2[[#This Row],[Sales]])</f>
        <v>236.90700000000001</v>
      </c>
      <c r="J1755" s="4">
        <f t="shared" si="111"/>
        <v>239.3</v>
      </c>
      <c r="K1755" s="1" t="s">
        <v>10</v>
      </c>
      <c r="L1755" s="1">
        <v>2.83</v>
      </c>
      <c r="M1755" s="10">
        <f t="shared" si="109"/>
        <v>239.3</v>
      </c>
    </row>
    <row r="1756" spans="1:13" x14ac:dyDescent="0.2">
      <c r="A1756" s="1">
        <v>56224</v>
      </c>
      <c r="B1756" s="2">
        <v>41207</v>
      </c>
      <c r="C1756" s="1" t="s">
        <v>14</v>
      </c>
      <c r="D1756" s="1">
        <v>35</v>
      </c>
      <c r="E1756" s="4" t="str">
        <f t="shared" si="108"/>
        <v>Large</v>
      </c>
      <c r="F1756" s="4" t="str">
        <f>VLOOKUP(D1756, lookup!$A$3:$B$12, 2, TRUE)</f>
        <v>Large</v>
      </c>
      <c r="G1756" s="1">
        <v>144.06</v>
      </c>
      <c r="H1756" s="4">
        <f t="shared" si="110"/>
        <v>0.01</v>
      </c>
      <c r="I1756" s="4">
        <f>IFERROR((Table2[[#This Row],[Sales]]-(Table2[[#This Row],[Sales]]*H1756)), Table2[[#This Row],[Sales]])</f>
        <v>142.61940000000001</v>
      </c>
      <c r="J1756" s="4">
        <f t="shared" si="111"/>
        <v>144.06</v>
      </c>
      <c r="K1756" s="1" t="s">
        <v>10</v>
      </c>
      <c r="L1756" s="1">
        <v>5.44</v>
      </c>
      <c r="M1756" s="10">
        <f t="shared" si="109"/>
        <v>144.06</v>
      </c>
    </row>
    <row r="1757" spans="1:13" x14ac:dyDescent="0.2">
      <c r="A1757" s="1">
        <v>3521</v>
      </c>
      <c r="B1757" s="2">
        <v>41207</v>
      </c>
      <c r="C1757" s="1" t="s">
        <v>7</v>
      </c>
      <c r="D1757" s="1">
        <v>50</v>
      </c>
      <c r="E1757" s="4" t="str">
        <f t="shared" si="108"/>
        <v>Large</v>
      </c>
      <c r="F1757" s="4" t="str">
        <f>VLOOKUP(D1757, lookup!$A$3:$B$12, 2, TRUE)</f>
        <v>XXX Large</v>
      </c>
      <c r="G1757" s="1">
        <v>204.11</v>
      </c>
      <c r="H1757" s="4">
        <f t="shared" si="110"/>
        <v>0.01</v>
      </c>
      <c r="I1757" s="4">
        <f>IFERROR((Table2[[#This Row],[Sales]]-(Table2[[#This Row],[Sales]]*H1757)), Table2[[#This Row],[Sales]])</f>
        <v>202.06890000000001</v>
      </c>
      <c r="J1757" s="4">
        <f t="shared" si="111"/>
        <v>203.17000000000002</v>
      </c>
      <c r="K1757" s="1" t="s">
        <v>10</v>
      </c>
      <c r="L1757" s="1">
        <v>0.94</v>
      </c>
      <c r="M1757" s="10">
        <f t="shared" si="109"/>
        <v>204.11</v>
      </c>
    </row>
    <row r="1758" spans="1:13" x14ac:dyDescent="0.2">
      <c r="A1758" s="1">
        <v>57861</v>
      </c>
      <c r="B1758" s="2">
        <v>41207</v>
      </c>
      <c r="C1758" s="1" t="s">
        <v>14</v>
      </c>
      <c r="D1758" s="1">
        <v>40</v>
      </c>
      <c r="E1758" s="4" t="str">
        <f t="shared" si="108"/>
        <v>Large</v>
      </c>
      <c r="F1758" s="4" t="str">
        <f>VLOOKUP(D1758, lookup!$A$3:$B$12, 2, TRUE)</f>
        <v>Extra Large</v>
      </c>
      <c r="G1758" s="1">
        <v>120.15</v>
      </c>
      <c r="H1758" s="4">
        <f t="shared" si="110"/>
        <v>0.01</v>
      </c>
      <c r="I1758" s="4">
        <f>IFERROR((Table2[[#This Row],[Sales]]-(Table2[[#This Row],[Sales]]*H1758)), Table2[[#This Row],[Sales]])</f>
        <v>118.94850000000001</v>
      </c>
      <c r="J1758" s="4">
        <f t="shared" si="111"/>
        <v>118.66000000000001</v>
      </c>
      <c r="K1758" s="1" t="s">
        <v>10</v>
      </c>
      <c r="L1758" s="1">
        <v>1.49</v>
      </c>
      <c r="M1758" s="10">
        <f t="shared" si="109"/>
        <v>120.15</v>
      </c>
    </row>
    <row r="1759" spans="1:13" x14ac:dyDescent="0.2">
      <c r="A1759" s="1">
        <v>17831</v>
      </c>
      <c r="B1759" s="2">
        <v>41207</v>
      </c>
      <c r="C1759" s="1" t="s">
        <v>12</v>
      </c>
      <c r="D1759" s="1">
        <v>38</v>
      </c>
      <c r="E1759" s="4" t="str">
        <f t="shared" si="108"/>
        <v>Large</v>
      </c>
      <c r="F1759" s="4" t="str">
        <f>VLOOKUP(D1759, lookup!$A$3:$B$12, 2, TRUE)</f>
        <v>Extra Large</v>
      </c>
      <c r="G1759" s="1">
        <v>260.41000000000003</v>
      </c>
      <c r="H1759" s="4">
        <f t="shared" si="110"/>
        <v>0.01</v>
      </c>
      <c r="I1759" s="4">
        <f>IFERROR((Table2[[#This Row],[Sales]]-(Table2[[#This Row],[Sales]]*H1759)), Table2[[#This Row],[Sales]])</f>
        <v>257.80590000000001</v>
      </c>
      <c r="J1759" s="4">
        <f t="shared" si="111"/>
        <v>255.06000000000003</v>
      </c>
      <c r="K1759" s="1" t="s">
        <v>8</v>
      </c>
      <c r="L1759" s="1">
        <v>5.35</v>
      </c>
      <c r="M1759" s="10">
        <f t="shared" si="109"/>
        <v>260.41000000000003</v>
      </c>
    </row>
    <row r="1760" spans="1:13" x14ac:dyDescent="0.2">
      <c r="A1760" s="1">
        <v>56224</v>
      </c>
      <c r="B1760" s="2">
        <v>41207</v>
      </c>
      <c r="C1760" s="1" t="s">
        <v>14</v>
      </c>
      <c r="D1760" s="1">
        <v>9</v>
      </c>
      <c r="E1760" s="4" t="str">
        <f t="shared" si="108"/>
        <v>Small</v>
      </c>
      <c r="F1760" s="4" t="str">
        <f>VLOOKUP(D1760, lookup!$A$3:$B$12, 2, TRUE)</f>
        <v>Extra Small</v>
      </c>
      <c r="G1760" s="1">
        <v>902.024</v>
      </c>
      <c r="H1760" s="4" t="str">
        <f t="shared" si="110"/>
        <v>No Discount</v>
      </c>
      <c r="I1760" s="4">
        <f>IFERROR((Table2[[#This Row],[Sales]]-(Table2[[#This Row],[Sales]]*H1760)), Table2[[#This Row],[Sales]])</f>
        <v>902.024</v>
      </c>
      <c r="J1760" s="4">
        <f t="shared" si="111"/>
        <v>902.024</v>
      </c>
      <c r="K1760" s="1" t="s">
        <v>13</v>
      </c>
      <c r="L1760" s="1">
        <v>51.94</v>
      </c>
      <c r="M1760" s="10">
        <f t="shared" si="109"/>
        <v>902.024</v>
      </c>
    </row>
    <row r="1761" spans="1:13" x14ac:dyDescent="0.2">
      <c r="A1761" s="1">
        <v>56224</v>
      </c>
      <c r="B1761" s="2">
        <v>41207</v>
      </c>
      <c r="C1761" s="1" t="s">
        <v>14</v>
      </c>
      <c r="D1761" s="1">
        <v>32</v>
      </c>
      <c r="E1761" s="4" t="str">
        <f t="shared" si="108"/>
        <v>Large</v>
      </c>
      <c r="F1761" s="4" t="str">
        <f>VLOOKUP(D1761, lookup!$A$3:$B$12, 2, TRUE)</f>
        <v>Large</v>
      </c>
      <c r="G1761" s="1">
        <v>3205.24</v>
      </c>
      <c r="H1761" s="4">
        <f t="shared" si="110"/>
        <v>0.01</v>
      </c>
      <c r="I1761" s="4">
        <f>IFERROR((Table2[[#This Row],[Sales]]-(Table2[[#This Row],[Sales]]*H1761)), Table2[[#This Row],[Sales]])</f>
        <v>3173.1875999999997</v>
      </c>
      <c r="J1761" s="4">
        <f t="shared" si="111"/>
        <v>3205.24</v>
      </c>
      <c r="K1761" s="1" t="s">
        <v>13</v>
      </c>
      <c r="L1761" s="1">
        <v>74.349999999999994</v>
      </c>
      <c r="M1761" s="10">
        <f t="shared" si="109"/>
        <v>3205.24</v>
      </c>
    </row>
    <row r="1762" spans="1:13" x14ac:dyDescent="0.2">
      <c r="A1762" s="1">
        <v>56224</v>
      </c>
      <c r="B1762" s="2">
        <v>41207</v>
      </c>
      <c r="C1762" s="1" t="s">
        <v>14</v>
      </c>
      <c r="D1762" s="1">
        <v>46</v>
      </c>
      <c r="E1762" s="4" t="str">
        <f t="shared" si="108"/>
        <v>Large</v>
      </c>
      <c r="F1762" s="4" t="str">
        <f>VLOOKUP(D1762, lookup!$A$3:$B$12, 2, TRUE)</f>
        <v>XXX Large</v>
      </c>
      <c r="G1762" s="1">
        <v>339.27</v>
      </c>
      <c r="H1762" s="4">
        <f t="shared" si="110"/>
        <v>0.01</v>
      </c>
      <c r="I1762" s="4">
        <f>IFERROR((Table2[[#This Row],[Sales]]-(Table2[[#This Row],[Sales]]*H1762)), Table2[[#This Row],[Sales]])</f>
        <v>335.87729999999999</v>
      </c>
      <c r="J1762" s="4">
        <f t="shared" si="111"/>
        <v>336.45</v>
      </c>
      <c r="K1762" s="1" t="s">
        <v>10</v>
      </c>
      <c r="L1762" s="1">
        <v>2.82</v>
      </c>
      <c r="M1762" s="10">
        <f t="shared" si="109"/>
        <v>339.27</v>
      </c>
    </row>
    <row r="1763" spans="1:13" x14ac:dyDescent="0.2">
      <c r="A1763" s="1">
        <v>32871</v>
      </c>
      <c r="B1763" s="2">
        <v>41208</v>
      </c>
      <c r="C1763" s="1" t="s">
        <v>9</v>
      </c>
      <c r="D1763" s="1">
        <v>14</v>
      </c>
      <c r="E1763" s="4" t="str">
        <f t="shared" si="108"/>
        <v>Small</v>
      </c>
      <c r="F1763" s="4" t="str">
        <f>VLOOKUP(D1763, lookup!$A$3:$B$12, 2, TRUE)</f>
        <v>Small</v>
      </c>
      <c r="G1763" s="1">
        <v>2151.08</v>
      </c>
      <c r="H1763" s="4" t="str">
        <f t="shared" si="110"/>
        <v>No Discount</v>
      </c>
      <c r="I1763" s="4">
        <f>IFERROR((Table2[[#This Row],[Sales]]-(Table2[[#This Row],[Sales]]*H1763)), Table2[[#This Row],[Sales]])</f>
        <v>2151.08</v>
      </c>
      <c r="J1763" s="4">
        <f t="shared" si="111"/>
        <v>2151.08</v>
      </c>
      <c r="K1763" s="1" t="s">
        <v>13</v>
      </c>
      <c r="L1763" s="1">
        <v>17.850000000000001</v>
      </c>
      <c r="M1763" s="10">
        <f t="shared" si="109"/>
        <v>2151.08</v>
      </c>
    </row>
    <row r="1764" spans="1:13" x14ac:dyDescent="0.2">
      <c r="A1764" s="1">
        <v>16197</v>
      </c>
      <c r="B1764" s="2">
        <v>41208</v>
      </c>
      <c r="C1764" s="1" t="s">
        <v>12</v>
      </c>
      <c r="D1764" s="1">
        <v>19</v>
      </c>
      <c r="E1764" s="4" t="str">
        <f t="shared" si="108"/>
        <v>Medium</v>
      </c>
      <c r="F1764" s="4" t="str">
        <f>VLOOKUP(D1764, lookup!$A$3:$B$12, 2, TRUE)</f>
        <v>Small-Medium</v>
      </c>
      <c r="G1764" s="1">
        <v>103.68</v>
      </c>
      <c r="H1764" s="4" t="str">
        <f t="shared" si="110"/>
        <v>No Discount</v>
      </c>
      <c r="I1764" s="4">
        <f>IFERROR((Table2[[#This Row],[Sales]]-(Table2[[#This Row],[Sales]]*H1764)), Table2[[#This Row],[Sales]])</f>
        <v>103.68</v>
      </c>
      <c r="J1764" s="4">
        <f t="shared" si="111"/>
        <v>103.68</v>
      </c>
      <c r="K1764" s="1" t="s">
        <v>10</v>
      </c>
      <c r="L1764" s="1">
        <v>5.85</v>
      </c>
      <c r="M1764" s="10">
        <f t="shared" si="109"/>
        <v>103.68</v>
      </c>
    </row>
    <row r="1765" spans="1:13" x14ac:dyDescent="0.2">
      <c r="A1765" s="1">
        <v>32871</v>
      </c>
      <c r="B1765" s="2">
        <v>41208</v>
      </c>
      <c r="C1765" s="1" t="s">
        <v>9</v>
      </c>
      <c r="D1765" s="1">
        <v>9</v>
      </c>
      <c r="E1765" s="4" t="str">
        <f t="shared" si="108"/>
        <v>Small</v>
      </c>
      <c r="F1765" s="4" t="str">
        <f>VLOOKUP(D1765, lookup!$A$3:$B$12, 2, TRUE)</f>
        <v>Extra Small</v>
      </c>
      <c r="G1765" s="1">
        <v>107.92</v>
      </c>
      <c r="H1765" s="4" t="str">
        <f t="shared" si="110"/>
        <v>No Discount</v>
      </c>
      <c r="I1765" s="4">
        <f>IFERROR((Table2[[#This Row],[Sales]]-(Table2[[#This Row],[Sales]]*H1765)), Table2[[#This Row],[Sales]])</f>
        <v>107.92</v>
      </c>
      <c r="J1765" s="4">
        <f t="shared" si="111"/>
        <v>107.92</v>
      </c>
      <c r="K1765" s="1" t="s">
        <v>10</v>
      </c>
      <c r="L1765" s="1">
        <v>6.5</v>
      </c>
      <c r="M1765" s="10">
        <f t="shared" si="109"/>
        <v>107.92</v>
      </c>
    </row>
    <row r="1766" spans="1:13" x14ac:dyDescent="0.2">
      <c r="A1766" s="1">
        <v>55171</v>
      </c>
      <c r="B1766" s="2">
        <v>41208</v>
      </c>
      <c r="C1766" s="1" t="s">
        <v>9</v>
      </c>
      <c r="D1766" s="1">
        <v>29</v>
      </c>
      <c r="E1766" s="4" t="str">
        <f t="shared" si="108"/>
        <v>Medium</v>
      </c>
      <c r="F1766" s="4" t="str">
        <f>VLOOKUP(D1766, lookup!$A$3:$B$12, 2, TRUE)</f>
        <v>Medium-Large</v>
      </c>
      <c r="G1766" s="1">
        <v>575.89</v>
      </c>
      <c r="H1766" s="4" t="str">
        <f t="shared" si="110"/>
        <v>No Discount</v>
      </c>
      <c r="I1766" s="4">
        <f>IFERROR((Table2[[#This Row],[Sales]]-(Table2[[#This Row],[Sales]]*H1766)), Table2[[#This Row],[Sales]])</f>
        <v>575.89</v>
      </c>
      <c r="J1766" s="4">
        <f t="shared" si="111"/>
        <v>575.89</v>
      </c>
      <c r="K1766" s="1" t="s">
        <v>10</v>
      </c>
      <c r="L1766" s="1">
        <v>4</v>
      </c>
      <c r="M1766" s="10">
        <f t="shared" si="109"/>
        <v>575.89</v>
      </c>
    </row>
    <row r="1767" spans="1:13" x14ac:dyDescent="0.2">
      <c r="A1767" s="1">
        <v>32871</v>
      </c>
      <c r="B1767" s="2">
        <v>41208</v>
      </c>
      <c r="C1767" s="1" t="s">
        <v>9</v>
      </c>
      <c r="D1767" s="1">
        <v>42</v>
      </c>
      <c r="E1767" s="4" t="str">
        <f t="shared" si="108"/>
        <v>Large</v>
      </c>
      <c r="F1767" s="4" t="str">
        <f>VLOOKUP(D1767, lookup!$A$3:$B$12, 2, TRUE)</f>
        <v>XX Large</v>
      </c>
      <c r="G1767" s="1">
        <v>939.77</v>
      </c>
      <c r="H1767" s="4">
        <f t="shared" si="110"/>
        <v>0.01</v>
      </c>
      <c r="I1767" s="4">
        <f>IFERROR((Table2[[#This Row],[Sales]]-(Table2[[#This Row],[Sales]]*H1767)), Table2[[#This Row],[Sales]])</f>
        <v>930.3723</v>
      </c>
      <c r="J1767" s="4">
        <f t="shared" si="111"/>
        <v>935.77</v>
      </c>
      <c r="K1767" s="1" t="s">
        <v>8</v>
      </c>
      <c r="L1767" s="1">
        <v>4</v>
      </c>
      <c r="M1767" s="10">
        <f t="shared" si="109"/>
        <v>939.77</v>
      </c>
    </row>
    <row r="1768" spans="1:13" x14ac:dyDescent="0.2">
      <c r="A1768" s="1">
        <v>39269</v>
      </c>
      <c r="B1768" s="2">
        <v>41208</v>
      </c>
      <c r="C1768" s="1" t="s">
        <v>7</v>
      </c>
      <c r="D1768" s="1">
        <v>16</v>
      </c>
      <c r="E1768" s="4" t="str">
        <f t="shared" si="108"/>
        <v>Medium</v>
      </c>
      <c r="F1768" s="4" t="str">
        <f>VLOOKUP(D1768, lookup!$A$3:$B$12, 2, TRUE)</f>
        <v>Small-Medium</v>
      </c>
      <c r="G1768" s="1">
        <v>464.69499999999999</v>
      </c>
      <c r="H1768" s="4" t="str">
        <f t="shared" si="110"/>
        <v>No Discount</v>
      </c>
      <c r="I1768" s="4">
        <f>IFERROR((Table2[[#This Row],[Sales]]-(Table2[[#This Row],[Sales]]*H1768)), Table2[[#This Row],[Sales]])</f>
        <v>464.69499999999999</v>
      </c>
      <c r="J1768" s="4">
        <f t="shared" si="111"/>
        <v>464.69499999999999</v>
      </c>
      <c r="K1768" s="1" t="s">
        <v>10</v>
      </c>
      <c r="L1768" s="1">
        <v>2.5</v>
      </c>
      <c r="M1768" s="10">
        <f t="shared" si="109"/>
        <v>464.69499999999999</v>
      </c>
    </row>
    <row r="1769" spans="1:13" x14ac:dyDescent="0.2">
      <c r="A1769" s="1">
        <v>55171</v>
      </c>
      <c r="B1769" s="2">
        <v>41208</v>
      </c>
      <c r="C1769" s="1" t="s">
        <v>9</v>
      </c>
      <c r="D1769" s="1">
        <v>43</v>
      </c>
      <c r="E1769" s="4" t="str">
        <f t="shared" si="108"/>
        <v>Large</v>
      </c>
      <c r="F1769" s="4" t="str">
        <f>VLOOKUP(D1769, lookup!$A$3:$B$12, 2, TRUE)</f>
        <v>XX Large</v>
      </c>
      <c r="G1769" s="1">
        <v>260.60000000000002</v>
      </c>
      <c r="H1769" s="4">
        <f t="shared" si="110"/>
        <v>0.01</v>
      </c>
      <c r="I1769" s="4">
        <f>IFERROR((Table2[[#This Row],[Sales]]-(Table2[[#This Row],[Sales]]*H1769)), Table2[[#This Row],[Sales]])</f>
        <v>257.99400000000003</v>
      </c>
      <c r="J1769" s="4">
        <f t="shared" si="111"/>
        <v>252.64000000000001</v>
      </c>
      <c r="K1769" s="1" t="s">
        <v>10</v>
      </c>
      <c r="L1769" s="1">
        <v>7.96</v>
      </c>
      <c r="M1769" s="10">
        <f t="shared" si="109"/>
        <v>260.60000000000002</v>
      </c>
    </row>
    <row r="1770" spans="1:13" x14ac:dyDescent="0.2">
      <c r="A1770" s="1">
        <v>16197</v>
      </c>
      <c r="B1770" s="2">
        <v>41208</v>
      </c>
      <c r="C1770" s="1" t="s">
        <v>12</v>
      </c>
      <c r="D1770" s="1">
        <v>23</v>
      </c>
      <c r="E1770" s="4" t="str">
        <f t="shared" si="108"/>
        <v>Medium</v>
      </c>
      <c r="F1770" s="4" t="str">
        <f>VLOOKUP(D1770, lookup!$A$3:$B$12, 2, TRUE)</f>
        <v>Medium</v>
      </c>
      <c r="G1770" s="1">
        <v>218.71</v>
      </c>
      <c r="H1770" s="4" t="str">
        <f t="shared" si="110"/>
        <v>No Discount</v>
      </c>
      <c r="I1770" s="4">
        <f>IFERROR((Table2[[#This Row],[Sales]]-(Table2[[#This Row],[Sales]]*H1770)), Table2[[#This Row],[Sales]])</f>
        <v>218.71</v>
      </c>
      <c r="J1770" s="4">
        <f t="shared" si="111"/>
        <v>218.71</v>
      </c>
      <c r="K1770" s="1" t="s">
        <v>8</v>
      </c>
      <c r="L1770" s="1">
        <v>2.15</v>
      </c>
      <c r="M1770" s="10">
        <f t="shared" si="109"/>
        <v>218.71</v>
      </c>
    </row>
    <row r="1771" spans="1:13" x14ac:dyDescent="0.2">
      <c r="A1771" s="1">
        <v>16132</v>
      </c>
      <c r="B1771" s="2">
        <v>41209</v>
      </c>
      <c r="C1771" s="1" t="s">
        <v>14</v>
      </c>
      <c r="D1771" s="1">
        <v>26</v>
      </c>
      <c r="E1771" s="4" t="str">
        <f t="shared" si="108"/>
        <v>Medium</v>
      </c>
      <c r="F1771" s="4" t="str">
        <f>VLOOKUP(D1771, lookup!$A$3:$B$12, 2, TRUE)</f>
        <v>Medium-Large</v>
      </c>
      <c r="G1771" s="1">
        <v>519.96</v>
      </c>
      <c r="H1771" s="4" t="str">
        <f t="shared" si="110"/>
        <v>No Discount</v>
      </c>
      <c r="I1771" s="4">
        <f>IFERROR((Table2[[#This Row],[Sales]]-(Table2[[#This Row],[Sales]]*H1771)), Table2[[#This Row],[Sales]])</f>
        <v>519.96</v>
      </c>
      <c r="J1771" s="4">
        <f t="shared" si="111"/>
        <v>519.96</v>
      </c>
      <c r="K1771" s="1" t="s">
        <v>10</v>
      </c>
      <c r="L1771" s="1">
        <v>2.99</v>
      </c>
      <c r="M1771" s="10">
        <f t="shared" si="109"/>
        <v>519.96</v>
      </c>
    </row>
    <row r="1772" spans="1:13" x14ac:dyDescent="0.2">
      <c r="A1772" s="1">
        <v>23395</v>
      </c>
      <c r="B1772" s="2">
        <v>41209</v>
      </c>
      <c r="C1772" s="1" t="s">
        <v>14</v>
      </c>
      <c r="D1772" s="1">
        <v>31</v>
      </c>
      <c r="E1772" s="4" t="str">
        <f t="shared" si="108"/>
        <v>Large</v>
      </c>
      <c r="F1772" s="4" t="str">
        <f>VLOOKUP(D1772, lookup!$A$3:$B$12, 2, TRUE)</f>
        <v>Large</v>
      </c>
      <c r="G1772" s="1">
        <v>1296.46</v>
      </c>
      <c r="H1772" s="4">
        <f t="shared" si="110"/>
        <v>0.01</v>
      </c>
      <c r="I1772" s="4">
        <f>IFERROR((Table2[[#This Row],[Sales]]-(Table2[[#This Row],[Sales]]*H1772)), Table2[[#This Row],[Sales]])</f>
        <v>1283.4954</v>
      </c>
      <c r="J1772" s="4">
        <f t="shared" si="111"/>
        <v>1296.46</v>
      </c>
      <c r="K1772" s="1" t="s">
        <v>10</v>
      </c>
      <c r="L1772" s="1">
        <v>1.99</v>
      </c>
      <c r="M1772" s="10">
        <f t="shared" si="109"/>
        <v>1296.46</v>
      </c>
    </row>
    <row r="1773" spans="1:13" x14ac:dyDescent="0.2">
      <c r="A1773" s="1">
        <v>18918</v>
      </c>
      <c r="B1773" s="2">
        <v>41209</v>
      </c>
      <c r="C1773" s="1" t="s">
        <v>11</v>
      </c>
      <c r="D1773" s="1">
        <v>7</v>
      </c>
      <c r="E1773" s="4" t="str">
        <f t="shared" si="108"/>
        <v>Small</v>
      </c>
      <c r="F1773" s="4" t="str">
        <f>VLOOKUP(D1773, lookup!$A$3:$B$12, 2, TRUE)</f>
        <v>Extra Small</v>
      </c>
      <c r="G1773" s="1">
        <v>6362.94</v>
      </c>
      <c r="H1773" s="4" t="str">
        <f t="shared" si="110"/>
        <v>No Discount</v>
      </c>
      <c r="I1773" s="4">
        <f>IFERROR((Table2[[#This Row],[Sales]]-(Table2[[#This Row],[Sales]]*H1773)), Table2[[#This Row],[Sales]])</f>
        <v>6362.94</v>
      </c>
      <c r="J1773" s="4">
        <f t="shared" si="111"/>
        <v>6362.94</v>
      </c>
      <c r="K1773" s="1" t="s">
        <v>10</v>
      </c>
      <c r="L1773" s="1">
        <v>13.99</v>
      </c>
      <c r="M1773" s="10">
        <f t="shared" si="109"/>
        <v>6362.94</v>
      </c>
    </row>
    <row r="1774" spans="1:13" x14ac:dyDescent="0.2">
      <c r="A1774" s="1">
        <v>1345</v>
      </c>
      <c r="B1774" s="2">
        <v>41209</v>
      </c>
      <c r="C1774" s="1" t="s">
        <v>7</v>
      </c>
      <c r="D1774" s="1">
        <v>24</v>
      </c>
      <c r="E1774" s="4" t="str">
        <f t="shared" si="108"/>
        <v>Medium</v>
      </c>
      <c r="F1774" s="4" t="str">
        <f>VLOOKUP(D1774, lookup!$A$3:$B$12, 2, TRUE)</f>
        <v>Medium</v>
      </c>
      <c r="G1774" s="1">
        <v>2443.85</v>
      </c>
      <c r="H1774" s="4" t="str">
        <f t="shared" si="110"/>
        <v>No Discount</v>
      </c>
      <c r="I1774" s="4">
        <f>IFERROR((Table2[[#This Row],[Sales]]-(Table2[[#This Row],[Sales]]*H1774)), Table2[[#This Row],[Sales]])</f>
        <v>2443.85</v>
      </c>
      <c r="J1774" s="4">
        <f t="shared" si="111"/>
        <v>2443.85</v>
      </c>
      <c r="K1774" s="1" t="s">
        <v>13</v>
      </c>
      <c r="L1774" s="1">
        <v>35.840000000000003</v>
      </c>
      <c r="M1774" s="10">
        <f t="shared" si="109"/>
        <v>2443.85</v>
      </c>
    </row>
    <row r="1775" spans="1:13" x14ac:dyDescent="0.2">
      <c r="A1775" s="1">
        <v>17700</v>
      </c>
      <c r="B1775" s="2">
        <v>41209</v>
      </c>
      <c r="C1775" s="1" t="s">
        <v>12</v>
      </c>
      <c r="D1775" s="1">
        <v>20</v>
      </c>
      <c r="E1775" s="4" t="str">
        <f t="shared" si="108"/>
        <v>Medium</v>
      </c>
      <c r="F1775" s="4" t="str">
        <f>VLOOKUP(D1775, lookup!$A$3:$B$12, 2, TRUE)</f>
        <v>Small-Medium</v>
      </c>
      <c r="G1775" s="1">
        <v>2305.75</v>
      </c>
      <c r="H1775" s="4" t="str">
        <f t="shared" si="110"/>
        <v>No Discount</v>
      </c>
      <c r="I1775" s="4">
        <f>IFERROR((Table2[[#This Row],[Sales]]-(Table2[[#This Row],[Sales]]*H1775)), Table2[[#This Row],[Sales]])</f>
        <v>2305.75</v>
      </c>
      <c r="J1775" s="4">
        <f t="shared" si="111"/>
        <v>2305.75</v>
      </c>
      <c r="K1775" s="1" t="s">
        <v>10</v>
      </c>
      <c r="L1775" s="1">
        <v>35</v>
      </c>
      <c r="M1775" s="10">
        <f t="shared" si="109"/>
        <v>2305.75</v>
      </c>
    </row>
    <row r="1776" spans="1:13" x14ac:dyDescent="0.2">
      <c r="A1776" s="1">
        <v>51556</v>
      </c>
      <c r="B1776" s="2">
        <v>41209</v>
      </c>
      <c r="C1776" s="1" t="s">
        <v>9</v>
      </c>
      <c r="D1776" s="1">
        <v>10</v>
      </c>
      <c r="E1776" s="4" t="str">
        <f t="shared" si="108"/>
        <v>Small</v>
      </c>
      <c r="F1776" s="4" t="str">
        <f>VLOOKUP(D1776, lookup!$A$3:$B$12, 2, TRUE)</f>
        <v>Extra Small</v>
      </c>
      <c r="G1776" s="1">
        <v>45.69</v>
      </c>
      <c r="H1776" s="4" t="str">
        <f t="shared" si="110"/>
        <v>No Discount</v>
      </c>
      <c r="I1776" s="4">
        <f>IFERROR((Table2[[#This Row],[Sales]]-(Table2[[#This Row],[Sales]]*H1776)), Table2[[#This Row],[Sales]])</f>
        <v>45.69</v>
      </c>
      <c r="J1776" s="4">
        <f t="shared" si="111"/>
        <v>45.69</v>
      </c>
      <c r="K1776" s="1" t="s">
        <v>8</v>
      </c>
      <c r="L1776" s="1">
        <v>4.17</v>
      </c>
      <c r="M1776" s="10">
        <f t="shared" si="109"/>
        <v>45.69</v>
      </c>
    </row>
    <row r="1777" spans="1:13" x14ac:dyDescent="0.2">
      <c r="A1777" s="1">
        <v>9861</v>
      </c>
      <c r="B1777" s="2">
        <v>41210</v>
      </c>
      <c r="C1777" s="1" t="s">
        <v>7</v>
      </c>
      <c r="D1777" s="1">
        <v>47</v>
      </c>
      <c r="E1777" s="4" t="str">
        <f t="shared" si="108"/>
        <v>Large</v>
      </c>
      <c r="F1777" s="4" t="str">
        <f>VLOOKUP(D1777, lookup!$A$3:$B$12, 2, TRUE)</f>
        <v>XXX Large</v>
      </c>
      <c r="G1777" s="1">
        <v>706.68</v>
      </c>
      <c r="H1777" s="4">
        <f t="shared" si="110"/>
        <v>0.01</v>
      </c>
      <c r="I1777" s="4">
        <f>IFERROR((Table2[[#This Row],[Sales]]-(Table2[[#This Row],[Sales]]*H1777)), Table2[[#This Row],[Sales]])</f>
        <v>699.61320000000001</v>
      </c>
      <c r="J1777" s="4">
        <f t="shared" si="111"/>
        <v>701.2299999999999</v>
      </c>
      <c r="K1777" s="1" t="s">
        <v>10</v>
      </c>
      <c r="L1777" s="1">
        <v>5.45</v>
      </c>
      <c r="M1777" s="10">
        <f t="shared" si="109"/>
        <v>706.68</v>
      </c>
    </row>
    <row r="1778" spans="1:13" x14ac:dyDescent="0.2">
      <c r="A1778" s="1">
        <v>38912</v>
      </c>
      <c r="B1778" s="2">
        <v>41210</v>
      </c>
      <c r="C1778" s="1" t="s">
        <v>7</v>
      </c>
      <c r="D1778" s="1">
        <v>26</v>
      </c>
      <c r="E1778" s="4" t="str">
        <f t="shared" si="108"/>
        <v>Medium</v>
      </c>
      <c r="F1778" s="4" t="str">
        <f>VLOOKUP(D1778, lookup!$A$3:$B$12, 2, TRUE)</f>
        <v>Medium-Large</v>
      </c>
      <c r="G1778" s="1">
        <v>1514.9635000000001</v>
      </c>
      <c r="H1778" s="4" t="str">
        <f t="shared" si="110"/>
        <v>No Discount</v>
      </c>
      <c r="I1778" s="4">
        <f>IFERROR((Table2[[#This Row],[Sales]]-(Table2[[#This Row],[Sales]]*H1778)), Table2[[#This Row],[Sales]])</f>
        <v>1514.9635000000001</v>
      </c>
      <c r="J1778" s="4">
        <f t="shared" si="111"/>
        <v>1514.9635000000001</v>
      </c>
      <c r="K1778" s="1" t="s">
        <v>10</v>
      </c>
      <c r="L1778" s="1">
        <v>4.99</v>
      </c>
      <c r="M1778" s="10">
        <f t="shared" si="109"/>
        <v>1514.9635000000001</v>
      </c>
    </row>
    <row r="1779" spans="1:13" x14ac:dyDescent="0.2">
      <c r="A1779" s="1">
        <v>21634</v>
      </c>
      <c r="B1779" s="2">
        <v>41210</v>
      </c>
      <c r="C1779" s="1" t="s">
        <v>11</v>
      </c>
      <c r="D1779" s="1">
        <v>1</v>
      </c>
      <c r="E1779" s="4" t="str">
        <f t="shared" si="108"/>
        <v>Small</v>
      </c>
      <c r="F1779" s="4" t="str">
        <f>VLOOKUP(D1779, lookup!$A$3:$B$12, 2, TRUE)</f>
        <v>Mini</v>
      </c>
      <c r="G1779" s="1">
        <v>1946.55</v>
      </c>
      <c r="H1779" s="4" t="str">
        <f t="shared" si="110"/>
        <v>No Discount</v>
      </c>
      <c r="I1779" s="4">
        <f>IFERROR((Table2[[#This Row],[Sales]]-(Table2[[#This Row],[Sales]]*H1779)), Table2[[#This Row],[Sales]])</f>
        <v>1946.55</v>
      </c>
      <c r="J1779" s="4">
        <f t="shared" si="111"/>
        <v>1946.55</v>
      </c>
      <c r="K1779" s="1" t="s">
        <v>10</v>
      </c>
      <c r="L1779" s="1">
        <v>13.99</v>
      </c>
      <c r="M1779" s="10">
        <f t="shared" si="109"/>
        <v>1946.55</v>
      </c>
    </row>
    <row r="1780" spans="1:13" x14ac:dyDescent="0.2">
      <c r="A1780" s="1">
        <v>43104</v>
      </c>
      <c r="B1780" s="2">
        <v>41210</v>
      </c>
      <c r="C1780" s="1" t="s">
        <v>9</v>
      </c>
      <c r="D1780" s="1">
        <v>50</v>
      </c>
      <c r="E1780" s="4" t="str">
        <f t="shared" si="108"/>
        <v>Large</v>
      </c>
      <c r="F1780" s="4" t="str">
        <f>VLOOKUP(D1780, lookup!$A$3:$B$12, 2, TRUE)</f>
        <v>XXX Large</v>
      </c>
      <c r="G1780" s="1">
        <v>4648.5200000000004</v>
      </c>
      <c r="H1780" s="4">
        <f t="shared" si="110"/>
        <v>0.01</v>
      </c>
      <c r="I1780" s="4">
        <f>IFERROR((Table2[[#This Row],[Sales]]-(Table2[[#This Row],[Sales]]*H1780)), Table2[[#This Row],[Sales]])</f>
        <v>4602.0348000000004</v>
      </c>
      <c r="J1780" s="4">
        <f t="shared" si="111"/>
        <v>4634.5200000000004</v>
      </c>
      <c r="K1780" s="1" t="s">
        <v>13</v>
      </c>
      <c r="L1780" s="1">
        <v>14</v>
      </c>
      <c r="M1780" s="10">
        <f t="shared" si="109"/>
        <v>4634.5200000000004</v>
      </c>
    </row>
    <row r="1781" spans="1:13" x14ac:dyDescent="0.2">
      <c r="A1781" s="1">
        <v>21634</v>
      </c>
      <c r="B1781" s="2">
        <v>41210</v>
      </c>
      <c r="C1781" s="1" t="s">
        <v>11</v>
      </c>
      <c r="D1781" s="1">
        <v>8</v>
      </c>
      <c r="E1781" s="4" t="str">
        <f t="shared" si="108"/>
        <v>Small</v>
      </c>
      <c r="F1781" s="4" t="str">
        <f>VLOOKUP(D1781, lookup!$A$3:$B$12, 2, TRUE)</f>
        <v>Extra Small</v>
      </c>
      <c r="G1781" s="1">
        <v>1611.73</v>
      </c>
      <c r="H1781" s="4" t="str">
        <f t="shared" si="110"/>
        <v>No Discount</v>
      </c>
      <c r="I1781" s="4">
        <f>IFERROR((Table2[[#This Row],[Sales]]-(Table2[[#This Row],[Sales]]*H1781)), Table2[[#This Row],[Sales]])</f>
        <v>1611.73</v>
      </c>
      <c r="J1781" s="4">
        <f t="shared" si="111"/>
        <v>1611.73</v>
      </c>
      <c r="K1781" s="1" t="s">
        <v>13</v>
      </c>
      <c r="L1781" s="1">
        <v>68.02</v>
      </c>
      <c r="M1781" s="10">
        <f t="shared" si="109"/>
        <v>1611.73</v>
      </c>
    </row>
    <row r="1782" spans="1:13" x14ac:dyDescent="0.2">
      <c r="A1782" s="1">
        <v>38912</v>
      </c>
      <c r="B1782" s="2">
        <v>41210</v>
      </c>
      <c r="C1782" s="1" t="s">
        <v>7</v>
      </c>
      <c r="D1782" s="1">
        <v>46</v>
      </c>
      <c r="E1782" s="4" t="str">
        <f t="shared" si="108"/>
        <v>Large</v>
      </c>
      <c r="F1782" s="4" t="str">
        <f>VLOOKUP(D1782, lookup!$A$3:$B$12, 2, TRUE)</f>
        <v>XXX Large</v>
      </c>
      <c r="G1782" s="1">
        <v>6943.94</v>
      </c>
      <c r="H1782" s="4">
        <f t="shared" si="110"/>
        <v>0.01</v>
      </c>
      <c r="I1782" s="4">
        <f>IFERROR((Table2[[#This Row],[Sales]]-(Table2[[#This Row],[Sales]]*H1782)), Table2[[#This Row],[Sales]])</f>
        <v>6874.5005999999994</v>
      </c>
      <c r="J1782" s="4">
        <f t="shared" si="111"/>
        <v>6939.94</v>
      </c>
      <c r="K1782" s="1" t="s">
        <v>10</v>
      </c>
      <c r="L1782" s="1">
        <v>4</v>
      </c>
      <c r="M1782" s="10">
        <f t="shared" si="109"/>
        <v>6943.94</v>
      </c>
    </row>
    <row r="1783" spans="1:13" x14ac:dyDescent="0.2">
      <c r="A1783" s="1">
        <v>23428</v>
      </c>
      <c r="B1783" s="2">
        <v>41210</v>
      </c>
      <c r="C1783" s="1" t="s">
        <v>9</v>
      </c>
      <c r="D1783" s="1">
        <v>41</v>
      </c>
      <c r="E1783" s="4" t="str">
        <f t="shared" si="108"/>
        <v>Large</v>
      </c>
      <c r="F1783" s="4" t="str">
        <f>VLOOKUP(D1783, lookup!$A$3:$B$12, 2, TRUE)</f>
        <v>XX Large</v>
      </c>
      <c r="G1783" s="1">
        <v>980.95</v>
      </c>
      <c r="H1783" s="4">
        <f t="shared" si="110"/>
        <v>0.01</v>
      </c>
      <c r="I1783" s="4">
        <f>IFERROR((Table2[[#This Row],[Sales]]-(Table2[[#This Row],[Sales]]*H1783)), Table2[[#This Row],[Sales]])</f>
        <v>971.14050000000009</v>
      </c>
      <c r="J1783" s="4">
        <f t="shared" si="111"/>
        <v>972.7700000000001</v>
      </c>
      <c r="K1783" s="1" t="s">
        <v>10</v>
      </c>
      <c r="L1783" s="1">
        <v>8.18</v>
      </c>
      <c r="M1783" s="10">
        <f t="shared" si="109"/>
        <v>980.95</v>
      </c>
    </row>
    <row r="1784" spans="1:13" x14ac:dyDescent="0.2">
      <c r="A1784" s="1">
        <v>8289</v>
      </c>
      <c r="B1784" s="2">
        <v>41210</v>
      </c>
      <c r="C1784" s="1" t="s">
        <v>7</v>
      </c>
      <c r="D1784" s="1">
        <v>38</v>
      </c>
      <c r="E1784" s="4" t="str">
        <f t="shared" si="108"/>
        <v>Large</v>
      </c>
      <c r="F1784" s="4" t="str">
        <f>VLOOKUP(D1784, lookup!$A$3:$B$12, 2, TRUE)</f>
        <v>Extra Large</v>
      </c>
      <c r="G1784" s="1">
        <v>572.74</v>
      </c>
      <c r="H1784" s="4">
        <f t="shared" si="110"/>
        <v>0.01</v>
      </c>
      <c r="I1784" s="4">
        <f>IFERROR((Table2[[#This Row],[Sales]]-(Table2[[#This Row],[Sales]]*H1784)), Table2[[#This Row],[Sales]])</f>
        <v>567.01260000000002</v>
      </c>
      <c r="J1784" s="4">
        <f t="shared" si="111"/>
        <v>565.57000000000005</v>
      </c>
      <c r="K1784" s="1" t="s">
        <v>10</v>
      </c>
      <c r="L1784" s="1">
        <v>7.17</v>
      </c>
      <c r="M1784" s="10">
        <f t="shared" si="109"/>
        <v>572.74</v>
      </c>
    </row>
    <row r="1785" spans="1:13" x14ac:dyDescent="0.2">
      <c r="A1785" s="1">
        <v>41504</v>
      </c>
      <c r="B1785" s="2">
        <v>41210</v>
      </c>
      <c r="C1785" s="1" t="s">
        <v>12</v>
      </c>
      <c r="D1785" s="1">
        <v>20</v>
      </c>
      <c r="E1785" s="4" t="str">
        <f t="shared" si="108"/>
        <v>Medium</v>
      </c>
      <c r="F1785" s="4" t="str">
        <f>VLOOKUP(D1785, lookup!$A$3:$B$12, 2, TRUE)</f>
        <v>Small-Medium</v>
      </c>
      <c r="G1785" s="1">
        <v>302.94</v>
      </c>
      <c r="H1785" s="4" t="str">
        <f t="shared" si="110"/>
        <v>No Discount</v>
      </c>
      <c r="I1785" s="4">
        <f>IFERROR((Table2[[#This Row],[Sales]]-(Table2[[#This Row],[Sales]]*H1785)), Table2[[#This Row],[Sales]])</f>
        <v>302.94</v>
      </c>
      <c r="J1785" s="4">
        <f t="shared" si="111"/>
        <v>302.94</v>
      </c>
      <c r="K1785" s="1" t="s">
        <v>10</v>
      </c>
      <c r="L1785" s="1">
        <v>5.8</v>
      </c>
      <c r="M1785" s="10">
        <f t="shared" si="109"/>
        <v>302.94</v>
      </c>
    </row>
    <row r="1786" spans="1:13" x14ac:dyDescent="0.2">
      <c r="A1786" s="1">
        <v>18531</v>
      </c>
      <c r="B1786" s="2">
        <v>41211</v>
      </c>
      <c r="C1786" s="1" t="s">
        <v>12</v>
      </c>
      <c r="D1786" s="1">
        <v>50</v>
      </c>
      <c r="E1786" s="4" t="str">
        <f t="shared" si="108"/>
        <v>Large</v>
      </c>
      <c r="F1786" s="4" t="str">
        <f>VLOOKUP(D1786, lookup!$A$3:$B$12, 2, TRUE)</f>
        <v>XXX Large</v>
      </c>
      <c r="G1786" s="1">
        <v>1298.81</v>
      </c>
      <c r="H1786" s="4">
        <f t="shared" si="110"/>
        <v>0.01</v>
      </c>
      <c r="I1786" s="4">
        <f>IFERROR((Table2[[#This Row],[Sales]]-(Table2[[#This Row],[Sales]]*H1786)), Table2[[#This Row],[Sales]])</f>
        <v>1285.8218999999999</v>
      </c>
      <c r="J1786" s="4">
        <f t="shared" si="111"/>
        <v>1284.45</v>
      </c>
      <c r="K1786" s="1" t="s">
        <v>13</v>
      </c>
      <c r="L1786" s="1">
        <v>14.36</v>
      </c>
      <c r="M1786" s="10">
        <f t="shared" si="109"/>
        <v>1284.45</v>
      </c>
    </row>
    <row r="1787" spans="1:13" x14ac:dyDescent="0.2">
      <c r="A1787" s="1">
        <v>40672</v>
      </c>
      <c r="B1787" s="2">
        <v>41211</v>
      </c>
      <c r="C1787" s="1" t="s">
        <v>7</v>
      </c>
      <c r="D1787" s="1">
        <v>16</v>
      </c>
      <c r="E1787" s="4" t="str">
        <f t="shared" si="108"/>
        <v>Medium</v>
      </c>
      <c r="F1787" s="4" t="str">
        <f>VLOOKUP(D1787, lookup!$A$3:$B$12, 2, TRUE)</f>
        <v>Small-Medium</v>
      </c>
      <c r="G1787" s="1">
        <v>1617.91</v>
      </c>
      <c r="H1787" s="4" t="str">
        <f t="shared" si="110"/>
        <v>No Discount</v>
      </c>
      <c r="I1787" s="4">
        <f>IFERROR((Table2[[#This Row],[Sales]]-(Table2[[#This Row],[Sales]]*H1787)), Table2[[#This Row],[Sales]])</f>
        <v>1617.91</v>
      </c>
      <c r="J1787" s="4">
        <f t="shared" si="111"/>
        <v>1617.91</v>
      </c>
      <c r="K1787" s="1" t="s">
        <v>13</v>
      </c>
      <c r="L1787" s="1">
        <v>35.840000000000003</v>
      </c>
      <c r="M1787" s="10">
        <f t="shared" si="109"/>
        <v>1617.91</v>
      </c>
    </row>
    <row r="1788" spans="1:13" x14ac:dyDescent="0.2">
      <c r="A1788" s="1">
        <v>41378</v>
      </c>
      <c r="B1788" s="2">
        <v>41211</v>
      </c>
      <c r="C1788" s="1" t="s">
        <v>11</v>
      </c>
      <c r="D1788" s="1">
        <v>30</v>
      </c>
      <c r="E1788" s="4" t="str">
        <f t="shared" si="108"/>
        <v>Large</v>
      </c>
      <c r="F1788" s="4" t="str">
        <f>VLOOKUP(D1788, lookup!$A$3:$B$12, 2, TRUE)</f>
        <v>Medium-Large</v>
      </c>
      <c r="G1788" s="1">
        <v>5454.51</v>
      </c>
      <c r="H1788" s="4" t="str">
        <f t="shared" si="110"/>
        <v>No Discount</v>
      </c>
      <c r="I1788" s="4">
        <f>IFERROR((Table2[[#This Row],[Sales]]-(Table2[[#This Row],[Sales]]*H1788)), Table2[[#This Row],[Sales]])</f>
        <v>5454.51</v>
      </c>
      <c r="J1788" s="4">
        <f t="shared" si="111"/>
        <v>5454.51</v>
      </c>
      <c r="K1788" s="1" t="s">
        <v>13</v>
      </c>
      <c r="L1788" s="1">
        <v>30</v>
      </c>
      <c r="M1788" s="10">
        <f t="shared" si="109"/>
        <v>5454.51</v>
      </c>
    </row>
    <row r="1789" spans="1:13" x14ac:dyDescent="0.2">
      <c r="A1789" s="1">
        <v>3014</v>
      </c>
      <c r="B1789" s="2">
        <v>41211</v>
      </c>
      <c r="C1789" s="1" t="s">
        <v>11</v>
      </c>
      <c r="D1789" s="1">
        <v>13</v>
      </c>
      <c r="E1789" s="4" t="str">
        <f t="shared" si="108"/>
        <v>Small</v>
      </c>
      <c r="F1789" s="4" t="str">
        <f>VLOOKUP(D1789, lookup!$A$3:$B$12, 2, TRUE)</f>
        <v>Small</v>
      </c>
      <c r="G1789" s="1">
        <v>4002.14</v>
      </c>
      <c r="H1789" s="4" t="str">
        <f t="shared" si="110"/>
        <v>No Discount</v>
      </c>
      <c r="I1789" s="4">
        <f>IFERROR((Table2[[#This Row],[Sales]]-(Table2[[#This Row],[Sales]]*H1789)), Table2[[#This Row],[Sales]])</f>
        <v>4002.14</v>
      </c>
      <c r="J1789" s="4">
        <f t="shared" si="111"/>
        <v>4002.14</v>
      </c>
      <c r="K1789" s="1" t="s">
        <v>10</v>
      </c>
      <c r="L1789" s="1">
        <v>19.989999999999998</v>
      </c>
      <c r="M1789" s="10">
        <f t="shared" si="109"/>
        <v>4002.14</v>
      </c>
    </row>
    <row r="1790" spans="1:13" x14ac:dyDescent="0.2">
      <c r="A1790" s="1">
        <v>16864</v>
      </c>
      <c r="B1790" s="2">
        <v>41211</v>
      </c>
      <c r="C1790" s="1" t="s">
        <v>11</v>
      </c>
      <c r="D1790" s="1">
        <v>42</v>
      </c>
      <c r="E1790" s="4" t="str">
        <f t="shared" si="108"/>
        <v>Large</v>
      </c>
      <c r="F1790" s="4" t="str">
        <f>VLOOKUP(D1790, lookup!$A$3:$B$12, 2, TRUE)</f>
        <v>XX Large</v>
      </c>
      <c r="G1790" s="1">
        <v>12837.11</v>
      </c>
      <c r="H1790" s="4">
        <f t="shared" si="110"/>
        <v>0.01</v>
      </c>
      <c r="I1790" s="4">
        <f>IFERROR((Table2[[#This Row],[Sales]]-(Table2[[#This Row],[Sales]]*H1790)), Table2[[#This Row],[Sales]])</f>
        <v>12708.7389</v>
      </c>
      <c r="J1790" s="4">
        <f t="shared" si="111"/>
        <v>12793.54</v>
      </c>
      <c r="K1790" s="1" t="s">
        <v>13</v>
      </c>
      <c r="L1790" s="1">
        <v>43.57</v>
      </c>
      <c r="M1790" s="10">
        <f t="shared" si="109"/>
        <v>12793.54</v>
      </c>
    </row>
    <row r="1791" spans="1:13" x14ac:dyDescent="0.2">
      <c r="A1791" s="1">
        <v>26116</v>
      </c>
      <c r="B1791" s="2">
        <v>41211</v>
      </c>
      <c r="C1791" s="1" t="s">
        <v>12</v>
      </c>
      <c r="D1791" s="1">
        <v>36</v>
      </c>
      <c r="E1791" s="4" t="str">
        <f t="shared" si="108"/>
        <v>Large</v>
      </c>
      <c r="F1791" s="4" t="str">
        <f>VLOOKUP(D1791, lookup!$A$3:$B$12, 2, TRUE)</f>
        <v>Extra Large</v>
      </c>
      <c r="G1791" s="1">
        <v>697.41</v>
      </c>
      <c r="H1791" s="4">
        <f t="shared" si="110"/>
        <v>0.01</v>
      </c>
      <c r="I1791" s="4">
        <f>IFERROR((Table2[[#This Row],[Sales]]-(Table2[[#This Row],[Sales]]*H1791)), Table2[[#This Row],[Sales]])</f>
        <v>690.43589999999995</v>
      </c>
      <c r="J1791" s="4">
        <f t="shared" si="111"/>
        <v>688.38</v>
      </c>
      <c r="K1791" s="1" t="s">
        <v>10</v>
      </c>
      <c r="L1791" s="1">
        <v>9.0299999999999994</v>
      </c>
      <c r="M1791" s="10">
        <f t="shared" si="109"/>
        <v>697.41</v>
      </c>
    </row>
    <row r="1792" spans="1:13" x14ac:dyDescent="0.2">
      <c r="A1792" s="1">
        <v>41378</v>
      </c>
      <c r="B1792" s="2">
        <v>41211</v>
      </c>
      <c r="C1792" s="1" t="s">
        <v>11</v>
      </c>
      <c r="D1792" s="1">
        <v>42</v>
      </c>
      <c r="E1792" s="4" t="str">
        <f t="shared" si="108"/>
        <v>Large</v>
      </c>
      <c r="F1792" s="4" t="str">
        <f>VLOOKUP(D1792, lookup!$A$3:$B$12, 2, TRUE)</f>
        <v>XX Large</v>
      </c>
      <c r="G1792" s="1">
        <v>1264.17</v>
      </c>
      <c r="H1792" s="4">
        <f t="shared" si="110"/>
        <v>0.01</v>
      </c>
      <c r="I1792" s="4">
        <f>IFERROR((Table2[[#This Row],[Sales]]-(Table2[[#This Row],[Sales]]*H1792)), Table2[[#This Row],[Sales]])</f>
        <v>1251.5283000000002</v>
      </c>
      <c r="J1792" s="4">
        <f t="shared" si="111"/>
        <v>1262.18</v>
      </c>
      <c r="K1792" s="1" t="s">
        <v>10</v>
      </c>
      <c r="L1792" s="1">
        <v>1.99</v>
      </c>
      <c r="M1792" s="10">
        <f t="shared" si="109"/>
        <v>1264.17</v>
      </c>
    </row>
    <row r="1793" spans="1:13" x14ac:dyDescent="0.2">
      <c r="A1793" s="1">
        <v>47971</v>
      </c>
      <c r="B1793" s="2">
        <v>41211</v>
      </c>
      <c r="C1793" s="1" t="s">
        <v>9</v>
      </c>
      <c r="D1793" s="1">
        <v>24</v>
      </c>
      <c r="E1793" s="4" t="str">
        <f t="shared" si="108"/>
        <v>Medium</v>
      </c>
      <c r="F1793" s="4" t="str">
        <f>VLOOKUP(D1793, lookup!$A$3:$B$12, 2, TRUE)</f>
        <v>Medium</v>
      </c>
      <c r="G1793" s="1">
        <v>113.43</v>
      </c>
      <c r="H1793" s="4" t="str">
        <f t="shared" si="110"/>
        <v>No Discount</v>
      </c>
      <c r="I1793" s="4">
        <f>IFERROR((Table2[[#This Row],[Sales]]-(Table2[[#This Row],[Sales]]*H1793)), Table2[[#This Row],[Sales]])</f>
        <v>113.43</v>
      </c>
      <c r="J1793" s="4">
        <f t="shared" si="111"/>
        <v>113.43</v>
      </c>
      <c r="K1793" s="1" t="s">
        <v>10</v>
      </c>
      <c r="L1793" s="1">
        <v>5.32</v>
      </c>
      <c r="M1793" s="10">
        <f t="shared" si="109"/>
        <v>113.43</v>
      </c>
    </row>
    <row r="1794" spans="1:13" x14ac:dyDescent="0.2">
      <c r="A1794" s="1">
        <v>43653</v>
      </c>
      <c r="B1794" s="2">
        <v>41212</v>
      </c>
      <c r="C1794" s="1" t="s">
        <v>9</v>
      </c>
      <c r="D1794" s="1">
        <v>3</v>
      </c>
      <c r="E1794" s="4" t="str">
        <f t="shared" ref="E1794:E1857" si="112">IF(D1794&gt;=30, "Large", IF(D1794&lt;=15, "Small","Medium"))</f>
        <v>Small</v>
      </c>
      <c r="F1794" s="4" t="str">
        <f>VLOOKUP(D1794, lookup!$A$3:$B$12, 2, TRUE)</f>
        <v>Mini</v>
      </c>
      <c r="G1794" s="1">
        <v>10.62</v>
      </c>
      <c r="H1794" s="4" t="str">
        <f t="shared" si="110"/>
        <v>No Discount</v>
      </c>
      <c r="I1794" s="4">
        <f>IFERROR((Table2[[#This Row],[Sales]]-(Table2[[#This Row],[Sales]]*H1794)), Table2[[#This Row],[Sales]])</f>
        <v>10.62</v>
      </c>
      <c r="J1794" s="4">
        <f t="shared" si="111"/>
        <v>10.62</v>
      </c>
      <c r="K1794" s="1" t="s">
        <v>10</v>
      </c>
      <c r="L1794" s="1">
        <v>1.35</v>
      </c>
      <c r="M1794" s="10">
        <f t="shared" ref="M1794:M1857" si="113">IF(K1794="Delivery Truck", J1794, G1794)</f>
        <v>10.62</v>
      </c>
    </row>
    <row r="1795" spans="1:13" x14ac:dyDescent="0.2">
      <c r="A1795" s="1">
        <v>30499</v>
      </c>
      <c r="B1795" s="2">
        <v>41212</v>
      </c>
      <c r="C1795" s="1" t="s">
        <v>9</v>
      </c>
      <c r="D1795" s="1">
        <v>33</v>
      </c>
      <c r="E1795" s="4" t="str">
        <f t="shared" si="112"/>
        <v>Large</v>
      </c>
      <c r="F1795" s="4" t="str">
        <f>VLOOKUP(D1795, lookup!$A$3:$B$12, 2, TRUE)</f>
        <v>Large</v>
      </c>
      <c r="G1795" s="1">
        <v>199.62</v>
      </c>
      <c r="H1795" s="4">
        <f t="shared" ref="H1795:H1858" si="114">IF(OR(F1795="Large",F1795="Extra Large",F1795="XX Large",F1795="XXX Large"), 0.01, "No Discount")</f>
        <v>0.01</v>
      </c>
      <c r="I1795" s="4">
        <f>IFERROR((Table2[[#This Row],[Sales]]-(Table2[[#This Row],[Sales]]*H1795)), Table2[[#This Row],[Sales]])</f>
        <v>197.62380000000002</v>
      </c>
      <c r="J1795" s="4">
        <f t="shared" ref="J1795:J1858" si="115">IF(OR(F1795="XX Large", F1795="XXX Large", F1795="Extra Large"), G1795-L1795, G1795)</f>
        <v>199.62</v>
      </c>
      <c r="K1795" s="1" t="s">
        <v>10</v>
      </c>
      <c r="L1795" s="1">
        <v>1.2</v>
      </c>
      <c r="M1795" s="10">
        <f t="shared" si="113"/>
        <v>199.62</v>
      </c>
    </row>
    <row r="1796" spans="1:13" x14ac:dyDescent="0.2">
      <c r="A1796" s="1">
        <v>15872</v>
      </c>
      <c r="B1796" s="2">
        <v>41212</v>
      </c>
      <c r="C1796" s="1" t="s">
        <v>11</v>
      </c>
      <c r="D1796" s="1">
        <v>48</v>
      </c>
      <c r="E1796" s="4" t="str">
        <f t="shared" si="112"/>
        <v>Large</v>
      </c>
      <c r="F1796" s="4" t="str">
        <f>VLOOKUP(D1796, lookup!$A$3:$B$12, 2, TRUE)</f>
        <v>XXX Large</v>
      </c>
      <c r="G1796" s="1">
        <v>5198.12</v>
      </c>
      <c r="H1796" s="4">
        <f t="shared" si="114"/>
        <v>0.01</v>
      </c>
      <c r="I1796" s="4">
        <f>IFERROR((Table2[[#This Row],[Sales]]-(Table2[[#This Row],[Sales]]*H1796)), Table2[[#This Row],[Sales]])</f>
        <v>5146.1387999999997</v>
      </c>
      <c r="J1796" s="4">
        <f t="shared" si="115"/>
        <v>5182.46</v>
      </c>
      <c r="K1796" s="1" t="s">
        <v>13</v>
      </c>
      <c r="L1796" s="1">
        <v>15.66</v>
      </c>
      <c r="M1796" s="10">
        <f t="shared" si="113"/>
        <v>5182.46</v>
      </c>
    </row>
    <row r="1797" spans="1:13" x14ac:dyDescent="0.2">
      <c r="A1797" s="1">
        <v>17061</v>
      </c>
      <c r="B1797" s="2">
        <v>41212</v>
      </c>
      <c r="C1797" s="1" t="s">
        <v>12</v>
      </c>
      <c r="D1797" s="1">
        <v>28</v>
      </c>
      <c r="E1797" s="4" t="str">
        <f t="shared" si="112"/>
        <v>Medium</v>
      </c>
      <c r="F1797" s="4" t="str">
        <f>VLOOKUP(D1797, lookup!$A$3:$B$12, 2, TRUE)</f>
        <v>Medium-Large</v>
      </c>
      <c r="G1797" s="1">
        <v>80.53</v>
      </c>
      <c r="H1797" s="4" t="str">
        <f t="shared" si="114"/>
        <v>No Discount</v>
      </c>
      <c r="I1797" s="4">
        <f>IFERROR((Table2[[#This Row],[Sales]]-(Table2[[#This Row],[Sales]]*H1797)), Table2[[#This Row],[Sales]])</f>
        <v>80.53</v>
      </c>
      <c r="J1797" s="4">
        <f t="shared" si="115"/>
        <v>80.53</v>
      </c>
      <c r="K1797" s="1" t="s">
        <v>10</v>
      </c>
      <c r="L1797" s="1">
        <v>0.7</v>
      </c>
      <c r="M1797" s="10">
        <f t="shared" si="113"/>
        <v>80.53</v>
      </c>
    </row>
    <row r="1798" spans="1:13" x14ac:dyDescent="0.2">
      <c r="A1798" s="1">
        <v>15872</v>
      </c>
      <c r="B1798" s="2">
        <v>41212</v>
      </c>
      <c r="C1798" s="1" t="s">
        <v>11</v>
      </c>
      <c r="D1798" s="1">
        <v>23</v>
      </c>
      <c r="E1798" s="4" t="str">
        <f t="shared" si="112"/>
        <v>Medium</v>
      </c>
      <c r="F1798" s="4" t="str">
        <f>VLOOKUP(D1798, lookup!$A$3:$B$12, 2, TRUE)</f>
        <v>Medium</v>
      </c>
      <c r="G1798" s="1">
        <v>188.53</v>
      </c>
      <c r="H1798" s="4" t="str">
        <f t="shared" si="114"/>
        <v>No Discount</v>
      </c>
      <c r="I1798" s="4">
        <f>IFERROR((Table2[[#This Row],[Sales]]-(Table2[[#This Row],[Sales]]*H1798)), Table2[[#This Row],[Sales]])</f>
        <v>188.53</v>
      </c>
      <c r="J1798" s="4">
        <f t="shared" si="115"/>
        <v>188.53</v>
      </c>
      <c r="K1798" s="1" t="s">
        <v>10</v>
      </c>
      <c r="L1798" s="1">
        <v>5.96</v>
      </c>
      <c r="M1798" s="10">
        <f t="shared" si="113"/>
        <v>188.53</v>
      </c>
    </row>
    <row r="1799" spans="1:13" x14ac:dyDescent="0.2">
      <c r="A1799" s="1">
        <v>26306</v>
      </c>
      <c r="B1799" s="2">
        <v>41212</v>
      </c>
      <c r="C1799" s="1" t="s">
        <v>7</v>
      </c>
      <c r="D1799" s="1">
        <v>39</v>
      </c>
      <c r="E1799" s="4" t="str">
        <f t="shared" si="112"/>
        <v>Large</v>
      </c>
      <c r="F1799" s="4" t="str">
        <f>VLOOKUP(D1799, lookup!$A$3:$B$12, 2, TRUE)</f>
        <v>Extra Large</v>
      </c>
      <c r="G1799" s="1">
        <v>7725.66</v>
      </c>
      <c r="H1799" s="4">
        <f t="shared" si="114"/>
        <v>0.01</v>
      </c>
      <c r="I1799" s="4">
        <f>IFERROR((Table2[[#This Row],[Sales]]-(Table2[[#This Row],[Sales]]*H1799)), Table2[[#This Row],[Sales]])</f>
        <v>7648.4034000000001</v>
      </c>
      <c r="J1799" s="4">
        <f t="shared" si="115"/>
        <v>7669.7</v>
      </c>
      <c r="K1799" s="1" t="s">
        <v>13</v>
      </c>
      <c r="L1799" s="1">
        <v>55.96</v>
      </c>
      <c r="M1799" s="10">
        <f t="shared" si="113"/>
        <v>7669.7</v>
      </c>
    </row>
    <row r="1800" spans="1:13" x14ac:dyDescent="0.2">
      <c r="A1800" s="1">
        <v>30499</v>
      </c>
      <c r="B1800" s="2">
        <v>41212</v>
      </c>
      <c r="C1800" s="1" t="s">
        <v>9</v>
      </c>
      <c r="D1800" s="1">
        <v>16</v>
      </c>
      <c r="E1800" s="4" t="str">
        <f t="shared" si="112"/>
        <v>Medium</v>
      </c>
      <c r="F1800" s="4" t="str">
        <f>VLOOKUP(D1800, lookup!$A$3:$B$12, 2, TRUE)</f>
        <v>Small-Medium</v>
      </c>
      <c r="G1800" s="1">
        <v>92.06</v>
      </c>
      <c r="H1800" s="4" t="str">
        <f t="shared" si="114"/>
        <v>No Discount</v>
      </c>
      <c r="I1800" s="4">
        <f>IFERROR((Table2[[#This Row],[Sales]]-(Table2[[#This Row],[Sales]]*H1800)), Table2[[#This Row],[Sales]])</f>
        <v>92.06</v>
      </c>
      <c r="J1800" s="4">
        <f t="shared" si="115"/>
        <v>92.06</v>
      </c>
      <c r="K1800" s="1" t="s">
        <v>10</v>
      </c>
      <c r="L1800" s="1">
        <v>2.5</v>
      </c>
      <c r="M1800" s="10">
        <f t="shared" si="113"/>
        <v>92.06</v>
      </c>
    </row>
    <row r="1801" spans="1:13" x14ac:dyDescent="0.2">
      <c r="A1801" s="1">
        <v>53536</v>
      </c>
      <c r="B1801" s="2">
        <v>41212</v>
      </c>
      <c r="C1801" s="1" t="s">
        <v>9</v>
      </c>
      <c r="D1801" s="1">
        <v>35</v>
      </c>
      <c r="E1801" s="4" t="str">
        <f t="shared" si="112"/>
        <v>Large</v>
      </c>
      <c r="F1801" s="4" t="str">
        <f>VLOOKUP(D1801, lookup!$A$3:$B$12, 2, TRUE)</f>
        <v>Large</v>
      </c>
      <c r="G1801" s="1">
        <v>738.69</v>
      </c>
      <c r="H1801" s="4">
        <f t="shared" si="114"/>
        <v>0.01</v>
      </c>
      <c r="I1801" s="4">
        <f>IFERROR((Table2[[#This Row],[Sales]]-(Table2[[#This Row],[Sales]]*H1801)), Table2[[#This Row],[Sales]])</f>
        <v>731.30310000000009</v>
      </c>
      <c r="J1801" s="4">
        <f t="shared" si="115"/>
        <v>738.69</v>
      </c>
      <c r="K1801" s="1" t="s">
        <v>10</v>
      </c>
      <c r="L1801" s="1">
        <v>7.58</v>
      </c>
      <c r="M1801" s="10">
        <f t="shared" si="113"/>
        <v>738.69</v>
      </c>
    </row>
    <row r="1802" spans="1:13" x14ac:dyDescent="0.2">
      <c r="A1802" s="1">
        <v>43653</v>
      </c>
      <c r="B1802" s="2">
        <v>41212</v>
      </c>
      <c r="C1802" s="1" t="s">
        <v>9</v>
      </c>
      <c r="D1802" s="1">
        <v>39</v>
      </c>
      <c r="E1802" s="4" t="str">
        <f t="shared" si="112"/>
        <v>Large</v>
      </c>
      <c r="F1802" s="4" t="str">
        <f>VLOOKUP(D1802, lookup!$A$3:$B$12, 2, TRUE)</f>
        <v>Extra Large</v>
      </c>
      <c r="G1802" s="1">
        <v>666.4</v>
      </c>
      <c r="H1802" s="4">
        <f t="shared" si="114"/>
        <v>0.01</v>
      </c>
      <c r="I1802" s="4">
        <f>IFERROR((Table2[[#This Row],[Sales]]-(Table2[[#This Row],[Sales]]*H1802)), Table2[[#This Row],[Sales]])</f>
        <v>659.73599999999999</v>
      </c>
      <c r="J1802" s="4">
        <f t="shared" si="115"/>
        <v>658.98</v>
      </c>
      <c r="K1802" s="1" t="s">
        <v>8</v>
      </c>
      <c r="L1802" s="1">
        <v>7.42</v>
      </c>
      <c r="M1802" s="10">
        <f t="shared" si="113"/>
        <v>666.4</v>
      </c>
    </row>
    <row r="1803" spans="1:13" x14ac:dyDescent="0.2">
      <c r="A1803" s="1">
        <v>48706</v>
      </c>
      <c r="B1803" s="2">
        <v>41212</v>
      </c>
      <c r="C1803" s="1" t="s">
        <v>7</v>
      </c>
      <c r="D1803" s="1">
        <v>18</v>
      </c>
      <c r="E1803" s="4" t="str">
        <f t="shared" si="112"/>
        <v>Medium</v>
      </c>
      <c r="F1803" s="4" t="str">
        <f>VLOOKUP(D1803, lookup!$A$3:$B$12, 2, TRUE)</f>
        <v>Small-Medium</v>
      </c>
      <c r="G1803" s="1">
        <v>132.78</v>
      </c>
      <c r="H1803" s="4" t="str">
        <f t="shared" si="114"/>
        <v>No Discount</v>
      </c>
      <c r="I1803" s="4">
        <f>IFERROR((Table2[[#This Row],[Sales]]-(Table2[[#This Row],[Sales]]*H1803)), Table2[[#This Row],[Sales]])</f>
        <v>132.78</v>
      </c>
      <c r="J1803" s="4">
        <f t="shared" si="115"/>
        <v>132.78</v>
      </c>
      <c r="K1803" s="1" t="s">
        <v>10</v>
      </c>
      <c r="L1803" s="1">
        <v>11.15</v>
      </c>
      <c r="M1803" s="10">
        <f t="shared" si="113"/>
        <v>132.78</v>
      </c>
    </row>
    <row r="1804" spans="1:13" x14ac:dyDescent="0.2">
      <c r="A1804" s="1">
        <v>43653</v>
      </c>
      <c r="B1804" s="2">
        <v>41212</v>
      </c>
      <c r="C1804" s="1" t="s">
        <v>9</v>
      </c>
      <c r="D1804" s="1">
        <v>10</v>
      </c>
      <c r="E1804" s="4" t="str">
        <f t="shared" si="112"/>
        <v>Small</v>
      </c>
      <c r="F1804" s="4" t="str">
        <f>VLOOKUP(D1804, lookup!$A$3:$B$12, 2, TRUE)</f>
        <v>Extra Small</v>
      </c>
      <c r="G1804" s="1">
        <v>351.3</v>
      </c>
      <c r="H1804" s="4" t="str">
        <f t="shared" si="114"/>
        <v>No Discount</v>
      </c>
      <c r="I1804" s="4">
        <f>IFERROR((Table2[[#This Row],[Sales]]-(Table2[[#This Row],[Sales]]*H1804)), Table2[[#This Row],[Sales]])</f>
        <v>351.3</v>
      </c>
      <c r="J1804" s="4">
        <f t="shared" si="115"/>
        <v>351.3</v>
      </c>
      <c r="K1804" s="1" t="s">
        <v>10</v>
      </c>
      <c r="L1804" s="1">
        <v>8.2200000000000006</v>
      </c>
      <c r="M1804" s="10">
        <f t="shared" si="113"/>
        <v>351.3</v>
      </c>
    </row>
    <row r="1805" spans="1:13" x14ac:dyDescent="0.2">
      <c r="A1805" s="1">
        <v>48706</v>
      </c>
      <c r="B1805" s="2">
        <v>41212</v>
      </c>
      <c r="C1805" s="1" t="s">
        <v>7</v>
      </c>
      <c r="D1805" s="1">
        <v>28</v>
      </c>
      <c r="E1805" s="4" t="str">
        <f t="shared" si="112"/>
        <v>Medium</v>
      </c>
      <c r="F1805" s="4" t="str">
        <f>VLOOKUP(D1805, lookup!$A$3:$B$12, 2, TRUE)</f>
        <v>Medium-Large</v>
      </c>
      <c r="G1805" s="1">
        <v>31.2</v>
      </c>
      <c r="H1805" s="4" t="str">
        <f t="shared" si="114"/>
        <v>No Discount</v>
      </c>
      <c r="I1805" s="4">
        <f>IFERROR((Table2[[#This Row],[Sales]]-(Table2[[#This Row],[Sales]]*H1805)), Table2[[#This Row],[Sales]])</f>
        <v>31.2</v>
      </c>
      <c r="J1805" s="4">
        <f t="shared" si="115"/>
        <v>31.2</v>
      </c>
      <c r="K1805" s="1" t="s">
        <v>10</v>
      </c>
      <c r="L1805" s="1">
        <v>0.7</v>
      </c>
      <c r="M1805" s="10">
        <f t="shared" si="113"/>
        <v>31.2</v>
      </c>
    </row>
    <row r="1806" spans="1:13" x14ac:dyDescent="0.2">
      <c r="A1806" s="1">
        <v>17510</v>
      </c>
      <c r="B1806" s="2">
        <v>41212</v>
      </c>
      <c r="C1806" s="1" t="s">
        <v>12</v>
      </c>
      <c r="D1806" s="1">
        <v>28</v>
      </c>
      <c r="E1806" s="4" t="str">
        <f t="shared" si="112"/>
        <v>Medium</v>
      </c>
      <c r="F1806" s="4" t="str">
        <f>VLOOKUP(D1806, lookup!$A$3:$B$12, 2, TRUE)</f>
        <v>Medium-Large</v>
      </c>
      <c r="G1806" s="1">
        <v>462.12</v>
      </c>
      <c r="H1806" s="4" t="str">
        <f t="shared" si="114"/>
        <v>No Discount</v>
      </c>
      <c r="I1806" s="4">
        <f>IFERROR((Table2[[#This Row],[Sales]]-(Table2[[#This Row],[Sales]]*H1806)), Table2[[#This Row],[Sales]])</f>
        <v>462.12</v>
      </c>
      <c r="J1806" s="4">
        <f t="shared" si="115"/>
        <v>462.12</v>
      </c>
      <c r="K1806" s="1" t="s">
        <v>10</v>
      </c>
      <c r="L1806" s="1">
        <v>1.39</v>
      </c>
      <c r="M1806" s="10">
        <f t="shared" si="113"/>
        <v>462.12</v>
      </c>
    </row>
    <row r="1807" spans="1:13" x14ac:dyDescent="0.2">
      <c r="A1807" s="1">
        <v>53536</v>
      </c>
      <c r="B1807" s="2">
        <v>41212</v>
      </c>
      <c r="C1807" s="1" t="s">
        <v>9</v>
      </c>
      <c r="D1807" s="1">
        <v>5</v>
      </c>
      <c r="E1807" s="4" t="str">
        <f t="shared" si="112"/>
        <v>Small</v>
      </c>
      <c r="F1807" s="4" t="str">
        <f>VLOOKUP(D1807, lookup!$A$3:$B$12, 2, TRUE)</f>
        <v>Mini</v>
      </c>
      <c r="G1807" s="1">
        <v>1015.4</v>
      </c>
      <c r="H1807" s="4" t="str">
        <f t="shared" si="114"/>
        <v>No Discount</v>
      </c>
      <c r="I1807" s="4">
        <f>IFERROR((Table2[[#This Row],[Sales]]-(Table2[[#This Row],[Sales]]*H1807)), Table2[[#This Row],[Sales]])</f>
        <v>1015.4</v>
      </c>
      <c r="J1807" s="4">
        <f t="shared" si="115"/>
        <v>1015.4</v>
      </c>
      <c r="K1807" s="1" t="s">
        <v>13</v>
      </c>
      <c r="L1807" s="1">
        <v>56.2</v>
      </c>
      <c r="M1807" s="10">
        <f t="shared" si="113"/>
        <v>1015.4</v>
      </c>
    </row>
    <row r="1808" spans="1:13" x14ac:dyDescent="0.2">
      <c r="A1808" s="1">
        <v>15872</v>
      </c>
      <c r="B1808" s="2">
        <v>41212</v>
      </c>
      <c r="C1808" s="1" t="s">
        <v>11</v>
      </c>
      <c r="D1808" s="1">
        <v>19</v>
      </c>
      <c r="E1808" s="4" t="str">
        <f t="shared" si="112"/>
        <v>Medium</v>
      </c>
      <c r="F1808" s="4" t="str">
        <f>VLOOKUP(D1808, lookup!$A$3:$B$12, 2, TRUE)</f>
        <v>Small-Medium</v>
      </c>
      <c r="G1808" s="1">
        <v>718.41</v>
      </c>
      <c r="H1808" s="4" t="str">
        <f t="shared" si="114"/>
        <v>No Discount</v>
      </c>
      <c r="I1808" s="4">
        <f>IFERROR((Table2[[#This Row],[Sales]]-(Table2[[#This Row],[Sales]]*H1808)), Table2[[#This Row],[Sales]])</f>
        <v>718.41</v>
      </c>
      <c r="J1808" s="4">
        <f t="shared" si="115"/>
        <v>718.41</v>
      </c>
      <c r="K1808" s="1" t="s">
        <v>10</v>
      </c>
      <c r="L1808" s="1">
        <v>17.48</v>
      </c>
      <c r="M1808" s="10">
        <f t="shared" si="113"/>
        <v>718.41</v>
      </c>
    </row>
    <row r="1809" spans="1:13" x14ac:dyDescent="0.2">
      <c r="A1809" s="1">
        <v>26306</v>
      </c>
      <c r="B1809" s="2">
        <v>41212</v>
      </c>
      <c r="C1809" s="1" t="s">
        <v>7</v>
      </c>
      <c r="D1809" s="1">
        <v>15</v>
      </c>
      <c r="E1809" s="4" t="str">
        <f t="shared" si="112"/>
        <v>Small</v>
      </c>
      <c r="F1809" s="4" t="str">
        <f>VLOOKUP(D1809, lookup!$A$3:$B$12, 2, TRUE)</f>
        <v>Small</v>
      </c>
      <c r="G1809" s="1">
        <v>2567.64</v>
      </c>
      <c r="H1809" s="4" t="str">
        <f t="shared" si="114"/>
        <v>No Discount</v>
      </c>
      <c r="I1809" s="4">
        <f>IFERROR((Table2[[#This Row],[Sales]]-(Table2[[#This Row],[Sales]]*H1809)), Table2[[#This Row],[Sales]])</f>
        <v>2567.64</v>
      </c>
      <c r="J1809" s="4">
        <f t="shared" si="115"/>
        <v>2567.64</v>
      </c>
      <c r="K1809" s="1" t="s">
        <v>10</v>
      </c>
      <c r="L1809" s="1">
        <v>69</v>
      </c>
      <c r="M1809" s="10">
        <f t="shared" si="113"/>
        <v>2567.64</v>
      </c>
    </row>
    <row r="1810" spans="1:13" x14ac:dyDescent="0.2">
      <c r="A1810" s="1">
        <v>37185</v>
      </c>
      <c r="B1810" s="2">
        <v>41213</v>
      </c>
      <c r="C1810" s="1" t="s">
        <v>9</v>
      </c>
      <c r="D1810" s="1">
        <v>8</v>
      </c>
      <c r="E1810" s="4" t="str">
        <f t="shared" si="112"/>
        <v>Small</v>
      </c>
      <c r="F1810" s="4" t="str">
        <f>VLOOKUP(D1810, lookup!$A$3:$B$12, 2, TRUE)</f>
        <v>Extra Small</v>
      </c>
      <c r="G1810" s="1">
        <v>23.19</v>
      </c>
      <c r="H1810" s="4" t="str">
        <f t="shared" si="114"/>
        <v>No Discount</v>
      </c>
      <c r="I1810" s="4">
        <f>IFERROR((Table2[[#This Row],[Sales]]-(Table2[[#This Row],[Sales]]*H1810)), Table2[[#This Row],[Sales]])</f>
        <v>23.19</v>
      </c>
      <c r="J1810" s="4">
        <f t="shared" si="115"/>
        <v>23.19</v>
      </c>
      <c r="K1810" s="1" t="s">
        <v>10</v>
      </c>
      <c r="L1810" s="1">
        <v>2.4</v>
      </c>
      <c r="M1810" s="10">
        <f t="shared" si="113"/>
        <v>23.19</v>
      </c>
    </row>
    <row r="1811" spans="1:13" x14ac:dyDescent="0.2">
      <c r="A1811" s="1">
        <v>9350</v>
      </c>
      <c r="B1811" s="2">
        <v>41213</v>
      </c>
      <c r="C1811" s="1" t="s">
        <v>12</v>
      </c>
      <c r="D1811" s="1">
        <v>2</v>
      </c>
      <c r="E1811" s="4" t="str">
        <f t="shared" si="112"/>
        <v>Small</v>
      </c>
      <c r="F1811" s="4" t="str">
        <f>VLOOKUP(D1811, lookup!$A$3:$B$12, 2, TRUE)</f>
        <v>Mini</v>
      </c>
      <c r="G1811" s="1">
        <v>337.6</v>
      </c>
      <c r="H1811" s="4" t="str">
        <f t="shared" si="114"/>
        <v>No Discount</v>
      </c>
      <c r="I1811" s="4">
        <f>IFERROR((Table2[[#This Row],[Sales]]-(Table2[[#This Row],[Sales]]*H1811)), Table2[[#This Row],[Sales]])</f>
        <v>337.6</v>
      </c>
      <c r="J1811" s="4">
        <f t="shared" si="115"/>
        <v>337.6</v>
      </c>
      <c r="K1811" s="1" t="s">
        <v>10</v>
      </c>
      <c r="L1811" s="1">
        <v>19.989999999999998</v>
      </c>
      <c r="M1811" s="10">
        <f t="shared" si="113"/>
        <v>337.6</v>
      </c>
    </row>
    <row r="1812" spans="1:13" x14ac:dyDescent="0.2">
      <c r="A1812" s="1">
        <v>9350</v>
      </c>
      <c r="B1812" s="2">
        <v>41213</v>
      </c>
      <c r="C1812" s="1" t="s">
        <v>12</v>
      </c>
      <c r="D1812" s="1">
        <v>13</v>
      </c>
      <c r="E1812" s="4" t="str">
        <f t="shared" si="112"/>
        <v>Small</v>
      </c>
      <c r="F1812" s="4" t="str">
        <f>VLOOKUP(D1812, lookup!$A$3:$B$12, 2, TRUE)</f>
        <v>Small</v>
      </c>
      <c r="G1812" s="1">
        <v>1735.94</v>
      </c>
      <c r="H1812" s="4" t="str">
        <f t="shared" si="114"/>
        <v>No Discount</v>
      </c>
      <c r="I1812" s="4">
        <f>IFERROR((Table2[[#This Row],[Sales]]-(Table2[[#This Row],[Sales]]*H1812)), Table2[[#This Row],[Sales]])</f>
        <v>1735.94</v>
      </c>
      <c r="J1812" s="4">
        <f t="shared" si="115"/>
        <v>1735.94</v>
      </c>
      <c r="K1812" s="1" t="s">
        <v>13</v>
      </c>
      <c r="L1812" s="1">
        <v>53.48</v>
      </c>
      <c r="M1812" s="10">
        <f t="shared" si="113"/>
        <v>1735.94</v>
      </c>
    </row>
    <row r="1813" spans="1:13" x14ac:dyDescent="0.2">
      <c r="A1813" s="1">
        <v>59492</v>
      </c>
      <c r="B1813" s="2">
        <v>41213</v>
      </c>
      <c r="C1813" s="1" t="s">
        <v>11</v>
      </c>
      <c r="D1813" s="1">
        <v>25</v>
      </c>
      <c r="E1813" s="4" t="str">
        <f t="shared" si="112"/>
        <v>Medium</v>
      </c>
      <c r="F1813" s="4" t="str">
        <f>VLOOKUP(D1813, lookup!$A$3:$B$12, 2, TRUE)</f>
        <v>Medium</v>
      </c>
      <c r="G1813" s="1">
        <v>170.4</v>
      </c>
      <c r="H1813" s="4" t="str">
        <f t="shared" si="114"/>
        <v>No Discount</v>
      </c>
      <c r="I1813" s="4">
        <f>IFERROR((Table2[[#This Row],[Sales]]-(Table2[[#This Row],[Sales]]*H1813)), Table2[[#This Row],[Sales]])</f>
        <v>170.4</v>
      </c>
      <c r="J1813" s="4">
        <f t="shared" si="115"/>
        <v>170.4</v>
      </c>
      <c r="K1813" s="1" t="s">
        <v>10</v>
      </c>
      <c r="L1813" s="1">
        <v>10.050000000000001</v>
      </c>
      <c r="M1813" s="10">
        <f t="shared" si="113"/>
        <v>170.4</v>
      </c>
    </row>
    <row r="1814" spans="1:13" x14ac:dyDescent="0.2">
      <c r="A1814" s="1">
        <v>23585</v>
      </c>
      <c r="B1814" s="2">
        <v>41213</v>
      </c>
      <c r="C1814" s="1" t="s">
        <v>12</v>
      </c>
      <c r="D1814" s="1">
        <v>44</v>
      </c>
      <c r="E1814" s="4" t="str">
        <f t="shared" si="112"/>
        <v>Large</v>
      </c>
      <c r="F1814" s="4" t="str">
        <f>VLOOKUP(D1814, lookup!$A$3:$B$12, 2, TRUE)</f>
        <v>XX Large</v>
      </c>
      <c r="G1814" s="1">
        <v>192.78</v>
      </c>
      <c r="H1814" s="4">
        <f t="shared" si="114"/>
        <v>0.01</v>
      </c>
      <c r="I1814" s="4">
        <f>IFERROR((Table2[[#This Row],[Sales]]-(Table2[[#This Row],[Sales]]*H1814)), Table2[[#This Row],[Sales]])</f>
        <v>190.85220000000001</v>
      </c>
      <c r="J1814" s="4">
        <f t="shared" si="115"/>
        <v>191.18</v>
      </c>
      <c r="K1814" s="1" t="s">
        <v>10</v>
      </c>
      <c r="L1814" s="1">
        <v>1.6</v>
      </c>
      <c r="M1814" s="10">
        <f t="shared" si="113"/>
        <v>192.78</v>
      </c>
    </row>
    <row r="1815" spans="1:13" x14ac:dyDescent="0.2">
      <c r="A1815" s="1">
        <v>48423</v>
      </c>
      <c r="B1815" s="2">
        <v>41213</v>
      </c>
      <c r="C1815" s="1" t="s">
        <v>9</v>
      </c>
      <c r="D1815" s="1">
        <v>49</v>
      </c>
      <c r="E1815" s="4" t="str">
        <f t="shared" si="112"/>
        <v>Large</v>
      </c>
      <c r="F1815" s="4" t="str">
        <f>VLOOKUP(D1815, lookup!$A$3:$B$12, 2, TRUE)</f>
        <v>XXX Large</v>
      </c>
      <c r="G1815" s="1">
        <v>414.11</v>
      </c>
      <c r="H1815" s="4">
        <f t="shared" si="114"/>
        <v>0.01</v>
      </c>
      <c r="I1815" s="4">
        <f>IFERROR((Table2[[#This Row],[Sales]]-(Table2[[#This Row],[Sales]]*H1815)), Table2[[#This Row],[Sales]])</f>
        <v>409.96890000000002</v>
      </c>
      <c r="J1815" s="4">
        <f t="shared" si="115"/>
        <v>405.82</v>
      </c>
      <c r="K1815" s="1" t="s">
        <v>10</v>
      </c>
      <c r="L1815" s="1">
        <v>8.2899999999999991</v>
      </c>
      <c r="M1815" s="10">
        <f t="shared" si="113"/>
        <v>414.11</v>
      </c>
    </row>
    <row r="1816" spans="1:13" x14ac:dyDescent="0.2">
      <c r="A1816" s="1">
        <v>32325</v>
      </c>
      <c r="B1816" s="2">
        <v>41214</v>
      </c>
      <c r="C1816" s="1" t="s">
        <v>12</v>
      </c>
      <c r="D1816" s="1">
        <v>45</v>
      </c>
      <c r="E1816" s="4" t="str">
        <f t="shared" si="112"/>
        <v>Large</v>
      </c>
      <c r="F1816" s="4" t="str">
        <f>VLOOKUP(D1816, lookup!$A$3:$B$12, 2, TRUE)</f>
        <v>XX Large</v>
      </c>
      <c r="G1816" s="1">
        <v>1103.73</v>
      </c>
      <c r="H1816" s="4">
        <f t="shared" si="114"/>
        <v>0.01</v>
      </c>
      <c r="I1816" s="4">
        <f>IFERROR((Table2[[#This Row],[Sales]]-(Table2[[#This Row],[Sales]]*H1816)), Table2[[#This Row],[Sales]])</f>
        <v>1092.6927000000001</v>
      </c>
      <c r="J1816" s="4">
        <f t="shared" si="115"/>
        <v>1096.1500000000001</v>
      </c>
      <c r="K1816" s="1" t="s">
        <v>10</v>
      </c>
      <c r="L1816" s="1">
        <v>7.58</v>
      </c>
      <c r="M1816" s="10">
        <f t="shared" si="113"/>
        <v>1103.73</v>
      </c>
    </row>
    <row r="1817" spans="1:13" x14ac:dyDescent="0.2">
      <c r="A1817" s="1">
        <v>32231</v>
      </c>
      <c r="B1817" s="2">
        <v>41214</v>
      </c>
      <c r="C1817" s="1" t="s">
        <v>7</v>
      </c>
      <c r="D1817" s="1">
        <v>44</v>
      </c>
      <c r="E1817" s="4" t="str">
        <f t="shared" si="112"/>
        <v>Large</v>
      </c>
      <c r="F1817" s="4" t="str">
        <f>VLOOKUP(D1817, lookup!$A$3:$B$12, 2, TRUE)</f>
        <v>XX Large</v>
      </c>
      <c r="G1817" s="1">
        <v>192.33</v>
      </c>
      <c r="H1817" s="4">
        <f t="shared" si="114"/>
        <v>0.01</v>
      </c>
      <c r="I1817" s="4">
        <f>IFERROR((Table2[[#This Row],[Sales]]-(Table2[[#This Row],[Sales]]*H1817)), Table2[[#This Row],[Sales]])</f>
        <v>190.4067</v>
      </c>
      <c r="J1817" s="4">
        <f t="shared" si="115"/>
        <v>191.13000000000002</v>
      </c>
      <c r="K1817" s="1" t="s">
        <v>10</v>
      </c>
      <c r="L1817" s="1">
        <v>1.2</v>
      </c>
      <c r="M1817" s="10">
        <f t="shared" si="113"/>
        <v>192.33</v>
      </c>
    </row>
    <row r="1818" spans="1:13" x14ac:dyDescent="0.2">
      <c r="A1818" s="1">
        <v>37287</v>
      </c>
      <c r="B1818" s="2">
        <v>41214</v>
      </c>
      <c r="C1818" s="1" t="s">
        <v>7</v>
      </c>
      <c r="D1818" s="1">
        <v>45</v>
      </c>
      <c r="E1818" s="4" t="str">
        <f t="shared" si="112"/>
        <v>Large</v>
      </c>
      <c r="F1818" s="4" t="str">
        <f>VLOOKUP(D1818, lookup!$A$3:$B$12, 2, TRUE)</f>
        <v>XX Large</v>
      </c>
      <c r="G1818" s="1">
        <v>130.25</v>
      </c>
      <c r="H1818" s="4">
        <f t="shared" si="114"/>
        <v>0.01</v>
      </c>
      <c r="I1818" s="4">
        <f>IFERROR((Table2[[#This Row],[Sales]]-(Table2[[#This Row],[Sales]]*H1818)), Table2[[#This Row],[Sales]])</f>
        <v>128.94749999999999</v>
      </c>
      <c r="J1818" s="4">
        <f t="shared" si="115"/>
        <v>128.66999999999999</v>
      </c>
      <c r="K1818" s="1" t="s">
        <v>10</v>
      </c>
      <c r="L1818" s="1">
        <v>1.58</v>
      </c>
      <c r="M1818" s="10">
        <f t="shared" si="113"/>
        <v>130.25</v>
      </c>
    </row>
    <row r="1819" spans="1:13" x14ac:dyDescent="0.2">
      <c r="A1819" s="1">
        <v>35456</v>
      </c>
      <c r="B1819" s="2">
        <v>41214</v>
      </c>
      <c r="C1819" s="1" t="s">
        <v>12</v>
      </c>
      <c r="D1819" s="1">
        <v>37</v>
      </c>
      <c r="E1819" s="4" t="str">
        <f t="shared" si="112"/>
        <v>Large</v>
      </c>
      <c r="F1819" s="4" t="str">
        <f>VLOOKUP(D1819, lookup!$A$3:$B$12, 2, TRUE)</f>
        <v>Extra Large</v>
      </c>
      <c r="G1819" s="1">
        <v>46.37</v>
      </c>
      <c r="H1819" s="4">
        <f t="shared" si="114"/>
        <v>0.01</v>
      </c>
      <c r="I1819" s="4">
        <f>IFERROR((Table2[[#This Row],[Sales]]-(Table2[[#This Row],[Sales]]*H1819)), Table2[[#This Row],[Sales]])</f>
        <v>45.906299999999995</v>
      </c>
      <c r="J1819" s="4">
        <f t="shared" si="115"/>
        <v>45.669999999999995</v>
      </c>
      <c r="K1819" s="1" t="s">
        <v>10</v>
      </c>
      <c r="L1819" s="1">
        <v>0.7</v>
      </c>
      <c r="M1819" s="10">
        <f t="shared" si="113"/>
        <v>46.37</v>
      </c>
    </row>
    <row r="1820" spans="1:13" x14ac:dyDescent="0.2">
      <c r="A1820" s="1">
        <v>19586</v>
      </c>
      <c r="B1820" s="2">
        <v>41214</v>
      </c>
      <c r="C1820" s="1" t="s">
        <v>11</v>
      </c>
      <c r="D1820" s="1">
        <v>36</v>
      </c>
      <c r="E1820" s="4" t="str">
        <f t="shared" si="112"/>
        <v>Large</v>
      </c>
      <c r="F1820" s="4" t="str">
        <f>VLOOKUP(D1820, lookup!$A$3:$B$12, 2, TRUE)</f>
        <v>Extra Large</v>
      </c>
      <c r="G1820" s="1">
        <v>70.63</v>
      </c>
      <c r="H1820" s="4">
        <f t="shared" si="114"/>
        <v>0.01</v>
      </c>
      <c r="I1820" s="4">
        <f>IFERROR((Table2[[#This Row],[Sales]]-(Table2[[#This Row],[Sales]]*H1820)), Table2[[#This Row],[Sales]])</f>
        <v>69.923699999999997</v>
      </c>
      <c r="J1820" s="4">
        <f t="shared" si="115"/>
        <v>68.069999999999993</v>
      </c>
      <c r="K1820" s="1" t="s">
        <v>10</v>
      </c>
      <c r="L1820" s="1">
        <v>2.56</v>
      </c>
      <c r="M1820" s="10">
        <f t="shared" si="113"/>
        <v>70.63</v>
      </c>
    </row>
    <row r="1821" spans="1:13" x14ac:dyDescent="0.2">
      <c r="A1821" s="1">
        <v>37287</v>
      </c>
      <c r="B1821" s="2">
        <v>41214</v>
      </c>
      <c r="C1821" s="1" t="s">
        <v>7</v>
      </c>
      <c r="D1821" s="1">
        <v>22</v>
      </c>
      <c r="E1821" s="4" t="str">
        <f t="shared" si="112"/>
        <v>Medium</v>
      </c>
      <c r="F1821" s="4" t="str">
        <f>VLOOKUP(D1821, lookup!$A$3:$B$12, 2, TRUE)</f>
        <v>Medium</v>
      </c>
      <c r="G1821" s="1">
        <v>2052.2655</v>
      </c>
      <c r="H1821" s="4" t="str">
        <f t="shared" si="114"/>
        <v>No Discount</v>
      </c>
      <c r="I1821" s="4">
        <f>IFERROR((Table2[[#This Row],[Sales]]-(Table2[[#This Row],[Sales]]*H1821)), Table2[[#This Row],[Sales]])</f>
        <v>2052.2655</v>
      </c>
      <c r="J1821" s="4">
        <f t="shared" si="115"/>
        <v>2052.2655</v>
      </c>
      <c r="K1821" s="1" t="s">
        <v>10</v>
      </c>
      <c r="L1821" s="1">
        <v>2.5</v>
      </c>
      <c r="M1821" s="10">
        <f t="shared" si="113"/>
        <v>2052.2655</v>
      </c>
    </row>
    <row r="1822" spans="1:13" x14ac:dyDescent="0.2">
      <c r="A1822" s="1">
        <v>53990</v>
      </c>
      <c r="B1822" s="2">
        <v>41214</v>
      </c>
      <c r="C1822" s="1" t="s">
        <v>11</v>
      </c>
      <c r="D1822" s="1">
        <v>44</v>
      </c>
      <c r="E1822" s="4" t="str">
        <f t="shared" si="112"/>
        <v>Large</v>
      </c>
      <c r="F1822" s="4" t="str">
        <f>VLOOKUP(D1822, lookup!$A$3:$B$12, 2, TRUE)</f>
        <v>XX Large</v>
      </c>
      <c r="G1822" s="1">
        <v>4263.9314999999997</v>
      </c>
      <c r="H1822" s="4">
        <f t="shared" si="114"/>
        <v>0.01</v>
      </c>
      <c r="I1822" s="4">
        <f>IFERROR((Table2[[#This Row],[Sales]]-(Table2[[#This Row],[Sales]]*H1822)), Table2[[#This Row],[Sales]])</f>
        <v>4221.2921849999993</v>
      </c>
      <c r="J1822" s="4">
        <f t="shared" si="115"/>
        <v>4261.4314999999997</v>
      </c>
      <c r="K1822" s="1" t="s">
        <v>10</v>
      </c>
      <c r="L1822" s="1">
        <v>2.5</v>
      </c>
      <c r="M1822" s="10">
        <f t="shared" si="113"/>
        <v>4263.9314999999997</v>
      </c>
    </row>
    <row r="1823" spans="1:13" x14ac:dyDescent="0.2">
      <c r="A1823" s="1">
        <v>37287</v>
      </c>
      <c r="B1823" s="2">
        <v>41214</v>
      </c>
      <c r="C1823" s="1" t="s">
        <v>7</v>
      </c>
      <c r="D1823" s="1">
        <v>18</v>
      </c>
      <c r="E1823" s="4" t="str">
        <f t="shared" si="112"/>
        <v>Medium</v>
      </c>
      <c r="F1823" s="4" t="str">
        <f>VLOOKUP(D1823, lookup!$A$3:$B$12, 2, TRUE)</f>
        <v>Small-Medium</v>
      </c>
      <c r="G1823" s="1">
        <v>122.41</v>
      </c>
      <c r="H1823" s="4" t="str">
        <f t="shared" si="114"/>
        <v>No Discount</v>
      </c>
      <c r="I1823" s="4">
        <f>IFERROR((Table2[[#This Row],[Sales]]-(Table2[[#This Row],[Sales]]*H1823)), Table2[[#This Row],[Sales]])</f>
        <v>122.41</v>
      </c>
      <c r="J1823" s="4">
        <f t="shared" si="115"/>
        <v>122.41</v>
      </c>
      <c r="K1823" s="1" t="s">
        <v>10</v>
      </c>
      <c r="L1823" s="1">
        <v>4.95</v>
      </c>
      <c r="M1823" s="10">
        <f t="shared" si="113"/>
        <v>122.41</v>
      </c>
    </row>
    <row r="1824" spans="1:13" x14ac:dyDescent="0.2">
      <c r="A1824" s="1">
        <v>3297</v>
      </c>
      <c r="B1824" s="2">
        <v>41215</v>
      </c>
      <c r="C1824" s="1" t="s">
        <v>9</v>
      </c>
      <c r="D1824" s="1">
        <v>40</v>
      </c>
      <c r="E1824" s="4" t="str">
        <f t="shared" si="112"/>
        <v>Large</v>
      </c>
      <c r="F1824" s="4" t="str">
        <f>VLOOKUP(D1824, lookup!$A$3:$B$12, 2, TRUE)</f>
        <v>Extra Large</v>
      </c>
      <c r="G1824" s="1">
        <v>158.69999999999999</v>
      </c>
      <c r="H1824" s="4">
        <f t="shared" si="114"/>
        <v>0.01</v>
      </c>
      <c r="I1824" s="4">
        <f>IFERROR((Table2[[#This Row],[Sales]]-(Table2[[#This Row],[Sales]]*H1824)), Table2[[#This Row],[Sales]])</f>
        <v>157.113</v>
      </c>
      <c r="J1824" s="4">
        <f t="shared" si="115"/>
        <v>151.19999999999999</v>
      </c>
      <c r="K1824" s="1" t="s">
        <v>10</v>
      </c>
      <c r="L1824" s="1">
        <v>7.5</v>
      </c>
      <c r="M1824" s="10">
        <f t="shared" si="113"/>
        <v>158.69999999999999</v>
      </c>
    </row>
    <row r="1825" spans="1:13" x14ac:dyDescent="0.2">
      <c r="A1825" s="1">
        <v>5890</v>
      </c>
      <c r="B1825" s="2">
        <v>41216</v>
      </c>
      <c r="C1825" s="1" t="s">
        <v>9</v>
      </c>
      <c r="D1825" s="1">
        <v>42</v>
      </c>
      <c r="E1825" s="4" t="str">
        <f t="shared" si="112"/>
        <v>Large</v>
      </c>
      <c r="F1825" s="4" t="str">
        <f>VLOOKUP(D1825, lookup!$A$3:$B$12, 2, TRUE)</f>
        <v>XX Large</v>
      </c>
      <c r="G1825" s="1">
        <v>813.53499999999997</v>
      </c>
      <c r="H1825" s="4">
        <f t="shared" si="114"/>
        <v>0.01</v>
      </c>
      <c r="I1825" s="4">
        <f>IFERROR((Table2[[#This Row],[Sales]]-(Table2[[#This Row],[Sales]]*H1825)), Table2[[#This Row],[Sales]])</f>
        <v>805.39964999999995</v>
      </c>
      <c r="J1825" s="4">
        <f t="shared" si="115"/>
        <v>812.54499999999996</v>
      </c>
      <c r="K1825" s="1" t="s">
        <v>8</v>
      </c>
      <c r="L1825" s="1">
        <v>0.99</v>
      </c>
      <c r="M1825" s="10">
        <f t="shared" si="113"/>
        <v>813.53499999999997</v>
      </c>
    </row>
    <row r="1826" spans="1:13" x14ac:dyDescent="0.2">
      <c r="A1826" s="1">
        <v>34022</v>
      </c>
      <c r="B1826" s="2">
        <v>41216</v>
      </c>
      <c r="C1826" s="1" t="s">
        <v>11</v>
      </c>
      <c r="D1826" s="1">
        <v>6</v>
      </c>
      <c r="E1826" s="4" t="str">
        <f t="shared" si="112"/>
        <v>Small</v>
      </c>
      <c r="F1826" s="4" t="str">
        <f>VLOOKUP(D1826, lookup!$A$3:$B$12, 2, TRUE)</f>
        <v>Extra Small</v>
      </c>
      <c r="G1826" s="1">
        <v>43.9</v>
      </c>
      <c r="H1826" s="4" t="str">
        <f t="shared" si="114"/>
        <v>No Discount</v>
      </c>
      <c r="I1826" s="4">
        <f>IFERROR((Table2[[#This Row],[Sales]]-(Table2[[#This Row],[Sales]]*H1826)), Table2[[#This Row],[Sales]])</f>
        <v>43.9</v>
      </c>
      <c r="J1826" s="4">
        <f t="shared" si="115"/>
        <v>43.9</v>
      </c>
      <c r="K1826" s="1" t="s">
        <v>10</v>
      </c>
      <c r="L1826" s="1">
        <v>4.95</v>
      </c>
      <c r="M1826" s="10">
        <f t="shared" si="113"/>
        <v>43.9</v>
      </c>
    </row>
    <row r="1827" spans="1:13" x14ac:dyDescent="0.2">
      <c r="A1827" s="1">
        <v>34022</v>
      </c>
      <c r="B1827" s="2">
        <v>41216</v>
      </c>
      <c r="C1827" s="1" t="s">
        <v>11</v>
      </c>
      <c r="D1827" s="1">
        <v>50</v>
      </c>
      <c r="E1827" s="4" t="str">
        <f t="shared" si="112"/>
        <v>Large</v>
      </c>
      <c r="F1827" s="4" t="str">
        <f>VLOOKUP(D1827, lookup!$A$3:$B$12, 2, TRUE)</f>
        <v>XXX Large</v>
      </c>
      <c r="G1827" s="1">
        <v>236.28</v>
      </c>
      <c r="H1827" s="4">
        <f t="shared" si="114"/>
        <v>0.01</v>
      </c>
      <c r="I1827" s="4">
        <f>IFERROR((Table2[[#This Row],[Sales]]-(Table2[[#This Row],[Sales]]*H1827)), Table2[[#This Row],[Sales]])</f>
        <v>233.91720000000001</v>
      </c>
      <c r="J1827" s="4">
        <f t="shared" si="115"/>
        <v>233.23</v>
      </c>
      <c r="K1827" s="1" t="s">
        <v>10</v>
      </c>
      <c r="L1827" s="1">
        <v>3.05</v>
      </c>
      <c r="M1827" s="10">
        <f t="shared" si="113"/>
        <v>236.28</v>
      </c>
    </row>
    <row r="1828" spans="1:13" x14ac:dyDescent="0.2">
      <c r="A1828" s="1">
        <v>19143</v>
      </c>
      <c r="B1828" s="2">
        <v>41217</v>
      </c>
      <c r="C1828" s="1" t="s">
        <v>9</v>
      </c>
      <c r="D1828" s="1">
        <v>3</v>
      </c>
      <c r="E1828" s="4" t="str">
        <f t="shared" si="112"/>
        <v>Small</v>
      </c>
      <c r="F1828" s="4" t="str">
        <f>VLOOKUP(D1828, lookup!$A$3:$B$12, 2, TRUE)</f>
        <v>Mini</v>
      </c>
      <c r="G1828" s="1">
        <v>2421.02</v>
      </c>
      <c r="H1828" s="4" t="str">
        <f t="shared" si="114"/>
        <v>No Discount</v>
      </c>
      <c r="I1828" s="4">
        <f>IFERROR((Table2[[#This Row],[Sales]]-(Table2[[#This Row],[Sales]]*H1828)), Table2[[#This Row],[Sales]])</f>
        <v>2421.02</v>
      </c>
      <c r="J1828" s="4">
        <f t="shared" si="115"/>
        <v>2421.02</v>
      </c>
      <c r="K1828" s="1" t="s">
        <v>13</v>
      </c>
      <c r="L1828" s="1">
        <v>16.059999999999999</v>
      </c>
      <c r="M1828" s="10">
        <f t="shared" si="113"/>
        <v>2421.02</v>
      </c>
    </row>
    <row r="1829" spans="1:13" x14ac:dyDescent="0.2">
      <c r="A1829" s="1">
        <v>37798</v>
      </c>
      <c r="B1829" s="2">
        <v>41217</v>
      </c>
      <c r="C1829" s="1" t="s">
        <v>9</v>
      </c>
      <c r="D1829" s="1">
        <v>23</v>
      </c>
      <c r="E1829" s="4" t="str">
        <f t="shared" si="112"/>
        <v>Medium</v>
      </c>
      <c r="F1829" s="4" t="str">
        <f>VLOOKUP(D1829, lookup!$A$3:$B$12, 2, TRUE)</f>
        <v>Medium</v>
      </c>
      <c r="G1829" s="1">
        <v>6276.83</v>
      </c>
      <c r="H1829" s="4" t="str">
        <f t="shared" si="114"/>
        <v>No Discount</v>
      </c>
      <c r="I1829" s="4">
        <f>IFERROR((Table2[[#This Row],[Sales]]-(Table2[[#This Row],[Sales]]*H1829)), Table2[[#This Row],[Sales]])</f>
        <v>6276.83</v>
      </c>
      <c r="J1829" s="4">
        <f t="shared" si="115"/>
        <v>6276.83</v>
      </c>
      <c r="K1829" s="1" t="s">
        <v>13</v>
      </c>
      <c r="L1829" s="1">
        <v>48.8</v>
      </c>
      <c r="M1829" s="10">
        <f t="shared" si="113"/>
        <v>6276.83</v>
      </c>
    </row>
    <row r="1830" spans="1:13" x14ac:dyDescent="0.2">
      <c r="A1830" s="1">
        <v>53188</v>
      </c>
      <c r="B1830" s="2">
        <v>41218</v>
      </c>
      <c r="C1830" s="1" t="s">
        <v>9</v>
      </c>
      <c r="D1830" s="1">
        <v>22</v>
      </c>
      <c r="E1830" s="4" t="str">
        <f t="shared" si="112"/>
        <v>Medium</v>
      </c>
      <c r="F1830" s="4" t="str">
        <f>VLOOKUP(D1830, lookup!$A$3:$B$12, 2, TRUE)</f>
        <v>Medium</v>
      </c>
      <c r="G1830" s="1">
        <v>621.21</v>
      </c>
      <c r="H1830" s="4" t="str">
        <f t="shared" si="114"/>
        <v>No Discount</v>
      </c>
      <c r="I1830" s="4">
        <f>IFERROR((Table2[[#This Row],[Sales]]-(Table2[[#This Row],[Sales]]*H1830)), Table2[[#This Row],[Sales]])</f>
        <v>621.21</v>
      </c>
      <c r="J1830" s="4">
        <f t="shared" si="115"/>
        <v>621.21</v>
      </c>
      <c r="K1830" s="1" t="s">
        <v>10</v>
      </c>
      <c r="L1830" s="1">
        <v>6.64</v>
      </c>
      <c r="M1830" s="10">
        <f t="shared" si="113"/>
        <v>621.21</v>
      </c>
    </row>
    <row r="1831" spans="1:13" x14ac:dyDescent="0.2">
      <c r="A1831" s="1">
        <v>20032</v>
      </c>
      <c r="B1831" s="2">
        <v>41218</v>
      </c>
      <c r="C1831" s="1" t="s">
        <v>14</v>
      </c>
      <c r="D1831" s="1">
        <v>8</v>
      </c>
      <c r="E1831" s="4" t="str">
        <f t="shared" si="112"/>
        <v>Small</v>
      </c>
      <c r="F1831" s="4" t="str">
        <f>VLOOKUP(D1831, lookup!$A$3:$B$12, 2, TRUE)</f>
        <v>Extra Small</v>
      </c>
      <c r="G1831" s="1">
        <v>137.38</v>
      </c>
      <c r="H1831" s="4" t="str">
        <f t="shared" si="114"/>
        <v>No Discount</v>
      </c>
      <c r="I1831" s="4">
        <f>IFERROR((Table2[[#This Row],[Sales]]-(Table2[[#This Row],[Sales]]*H1831)), Table2[[#This Row],[Sales]])</f>
        <v>137.38</v>
      </c>
      <c r="J1831" s="4">
        <f t="shared" si="115"/>
        <v>137.38</v>
      </c>
      <c r="K1831" s="1" t="s">
        <v>10</v>
      </c>
      <c r="L1831" s="1">
        <v>1.99</v>
      </c>
      <c r="M1831" s="10">
        <f t="shared" si="113"/>
        <v>137.38</v>
      </c>
    </row>
    <row r="1832" spans="1:13" x14ac:dyDescent="0.2">
      <c r="A1832" s="1">
        <v>36163</v>
      </c>
      <c r="B1832" s="2">
        <v>41218</v>
      </c>
      <c r="C1832" s="1" t="s">
        <v>7</v>
      </c>
      <c r="D1832" s="1">
        <v>32</v>
      </c>
      <c r="E1832" s="4" t="str">
        <f t="shared" si="112"/>
        <v>Large</v>
      </c>
      <c r="F1832" s="4" t="str">
        <f>VLOOKUP(D1832, lookup!$A$3:$B$12, 2, TRUE)</f>
        <v>Large</v>
      </c>
      <c r="G1832" s="1">
        <v>463</v>
      </c>
      <c r="H1832" s="4">
        <f t="shared" si="114"/>
        <v>0.01</v>
      </c>
      <c r="I1832" s="4">
        <f>IFERROR((Table2[[#This Row],[Sales]]-(Table2[[#This Row],[Sales]]*H1832)), Table2[[#This Row],[Sales]])</f>
        <v>458.37</v>
      </c>
      <c r="J1832" s="4">
        <f t="shared" si="115"/>
        <v>463</v>
      </c>
      <c r="K1832" s="1" t="s">
        <v>10</v>
      </c>
      <c r="L1832" s="1">
        <v>7.17</v>
      </c>
      <c r="M1832" s="10">
        <f t="shared" si="113"/>
        <v>463</v>
      </c>
    </row>
    <row r="1833" spans="1:13" x14ac:dyDescent="0.2">
      <c r="A1833" s="1">
        <v>15937</v>
      </c>
      <c r="B1833" s="2">
        <v>41219</v>
      </c>
      <c r="C1833" s="1" t="s">
        <v>7</v>
      </c>
      <c r="D1833" s="1">
        <v>17</v>
      </c>
      <c r="E1833" s="4" t="str">
        <f t="shared" si="112"/>
        <v>Medium</v>
      </c>
      <c r="F1833" s="4" t="str">
        <f>VLOOKUP(D1833, lookup!$A$3:$B$12, 2, TRUE)</f>
        <v>Small-Medium</v>
      </c>
      <c r="G1833" s="1">
        <v>215.65</v>
      </c>
      <c r="H1833" s="4" t="str">
        <f t="shared" si="114"/>
        <v>No Discount</v>
      </c>
      <c r="I1833" s="4">
        <f>IFERROR((Table2[[#This Row],[Sales]]-(Table2[[#This Row],[Sales]]*H1833)), Table2[[#This Row],[Sales]])</f>
        <v>215.65</v>
      </c>
      <c r="J1833" s="4">
        <f t="shared" si="115"/>
        <v>215.65</v>
      </c>
      <c r="K1833" s="1" t="s">
        <v>8</v>
      </c>
      <c r="L1833" s="1">
        <v>2.85</v>
      </c>
      <c r="M1833" s="10">
        <f t="shared" si="113"/>
        <v>215.65</v>
      </c>
    </row>
    <row r="1834" spans="1:13" x14ac:dyDescent="0.2">
      <c r="A1834" s="1">
        <v>25249</v>
      </c>
      <c r="B1834" s="2">
        <v>41219</v>
      </c>
      <c r="C1834" s="1" t="s">
        <v>14</v>
      </c>
      <c r="D1834" s="1">
        <v>34</v>
      </c>
      <c r="E1834" s="4" t="str">
        <f t="shared" si="112"/>
        <v>Large</v>
      </c>
      <c r="F1834" s="4" t="str">
        <f>VLOOKUP(D1834, lookup!$A$3:$B$12, 2, TRUE)</f>
        <v>Large</v>
      </c>
      <c r="G1834" s="1">
        <v>926.85</v>
      </c>
      <c r="H1834" s="4">
        <f t="shared" si="114"/>
        <v>0.01</v>
      </c>
      <c r="I1834" s="4">
        <f>IFERROR((Table2[[#This Row],[Sales]]-(Table2[[#This Row],[Sales]]*H1834)), Table2[[#This Row],[Sales]])</f>
        <v>917.58150000000001</v>
      </c>
      <c r="J1834" s="4">
        <f t="shared" si="115"/>
        <v>926.85</v>
      </c>
      <c r="K1834" s="1" t="s">
        <v>10</v>
      </c>
      <c r="L1834" s="1">
        <v>1.49</v>
      </c>
      <c r="M1834" s="10">
        <f t="shared" si="113"/>
        <v>926.85</v>
      </c>
    </row>
    <row r="1835" spans="1:13" x14ac:dyDescent="0.2">
      <c r="A1835" s="1">
        <v>50370</v>
      </c>
      <c r="B1835" s="2">
        <v>41219</v>
      </c>
      <c r="C1835" s="1" t="s">
        <v>12</v>
      </c>
      <c r="D1835" s="1">
        <v>25</v>
      </c>
      <c r="E1835" s="4" t="str">
        <f t="shared" si="112"/>
        <v>Medium</v>
      </c>
      <c r="F1835" s="4" t="str">
        <f>VLOOKUP(D1835, lookup!$A$3:$B$12, 2, TRUE)</f>
        <v>Medium</v>
      </c>
      <c r="G1835" s="1">
        <v>122.05</v>
      </c>
      <c r="H1835" s="4" t="str">
        <f t="shared" si="114"/>
        <v>No Discount</v>
      </c>
      <c r="I1835" s="4">
        <f>IFERROR((Table2[[#This Row],[Sales]]-(Table2[[#This Row],[Sales]]*H1835)), Table2[[#This Row],[Sales]])</f>
        <v>122.05</v>
      </c>
      <c r="J1835" s="4">
        <f t="shared" si="115"/>
        <v>122.05</v>
      </c>
      <c r="K1835" s="1" t="s">
        <v>8</v>
      </c>
      <c r="L1835" s="1">
        <v>5.41</v>
      </c>
      <c r="M1835" s="10">
        <f t="shared" si="113"/>
        <v>122.05</v>
      </c>
    </row>
    <row r="1836" spans="1:13" x14ac:dyDescent="0.2">
      <c r="A1836" s="1">
        <v>10951</v>
      </c>
      <c r="B1836" s="2">
        <v>41219</v>
      </c>
      <c r="C1836" s="1" t="s">
        <v>11</v>
      </c>
      <c r="D1836" s="1">
        <v>14</v>
      </c>
      <c r="E1836" s="4" t="str">
        <f t="shared" si="112"/>
        <v>Small</v>
      </c>
      <c r="F1836" s="4" t="str">
        <f>VLOOKUP(D1836, lookup!$A$3:$B$12, 2, TRUE)</f>
        <v>Small</v>
      </c>
      <c r="G1836" s="1">
        <v>677.43</v>
      </c>
      <c r="H1836" s="4" t="str">
        <f t="shared" si="114"/>
        <v>No Discount</v>
      </c>
      <c r="I1836" s="4">
        <f>IFERROR((Table2[[#This Row],[Sales]]-(Table2[[#This Row],[Sales]]*H1836)), Table2[[#This Row],[Sales]])</f>
        <v>677.43</v>
      </c>
      <c r="J1836" s="4">
        <f t="shared" si="115"/>
        <v>677.43</v>
      </c>
      <c r="K1836" s="1" t="s">
        <v>10</v>
      </c>
      <c r="L1836" s="1">
        <v>22.24</v>
      </c>
      <c r="M1836" s="10">
        <f t="shared" si="113"/>
        <v>677.43</v>
      </c>
    </row>
    <row r="1837" spans="1:13" x14ac:dyDescent="0.2">
      <c r="A1837" s="1">
        <v>15937</v>
      </c>
      <c r="B1837" s="2">
        <v>41219</v>
      </c>
      <c r="C1837" s="1" t="s">
        <v>7</v>
      </c>
      <c r="D1837" s="1">
        <v>32</v>
      </c>
      <c r="E1837" s="4" t="str">
        <f t="shared" si="112"/>
        <v>Large</v>
      </c>
      <c r="F1837" s="4" t="str">
        <f>VLOOKUP(D1837, lookup!$A$3:$B$12, 2, TRUE)</f>
        <v>Large</v>
      </c>
      <c r="G1837" s="1">
        <v>311.44</v>
      </c>
      <c r="H1837" s="4">
        <f t="shared" si="114"/>
        <v>0.01</v>
      </c>
      <c r="I1837" s="4">
        <f>IFERROR((Table2[[#This Row],[Sales]]-(Table2[[#This Row],[Sales]]*H1837)), Table2[[#This Row],[Sales]])</f>
        <v>308.32560000000001</v>
      </c>
      <c r="J1837" s="4">
        <f t="shared" si="115"/>
        <v>311.44</v>
      </c>
      <c r="K1837" s="1" t="s">
        <v>10</v>
      </c>
      <c r="L1837" s="1">
        <v>1.99</v>
      </c>
      <c r="M1837" s="10">
        <f t="shared" si="113"/>
        <v>311.44</v>
      </c>
    </row>
    <row r="1838" spans="1:13" x14ac:dyDescent="0.2">
      <c r="A1838" s="1">
        <v>31681</v>
      </c>
      <c r="B1838" s="2">
        <v>41220</v>
      </c>
      <c r="C1838" s="1" t="s">
        <v>11</v>
      </c>
      <c r="D1838" s="1">
        <v>38</v>
      </c>
      <c r="E1838" s="4" t="str">
        <f t="shared" si="112"/>
        <v>Large</v>
      </c>
      <c r="F1838" s="4" t="str">
        <f>VLOOKUP(D1838, lookup!$A$3:$B$12, 2, TRUE)</f>
        <v>Extra Large</v>
      </c>
      <c r="G1838" s="1">
        <v>212.12</v>
      </c>
      <c r="H1838" s="4">
        <f t="shared" si="114"/>
        <v>0.01</v>
      </c>
      <c r="I1838" s="4">
        <f>IFERROR((Table2[[#This Row],[Sales]]-(Table2[[#This Row],[Sales]]*H1838)), Table2[[#This Row],[Sales]])</f>
        <v>209.99880000000002</v>
      </c>
      <c r="J1838" s="4">
        <f t="shared" si="115"/>
        <v>206.46</v>
      </c>
      <c r="K1838" s="1" t="s">
        <v>10</v>
      </c>
      <c r="L1838" s="1">
        <v>5.66</v>
      </c>
      <c r="M1838" s="10">
        <f t="shared" si="113"/>
        <v>212.12</v>
      </c>
    </row>
    <row r="1839" spans="1:13" x14ac:dyDescent="0.2">
      <c r="A1839" s="1">
        <v>29927</v>
      </c>
      <c r="B1839" s="2">
        <v>41220</v>
      </c>
      <c r="C1839" s="1" t="s">
        <v>9</v>
      </c>
      <c r="D1839" s="1">
        <v>19</v>
      </c>
      <c r="E1839" s="4" t="str">
        <f t="shared" si="112"/>
        <v>Medium</v>
      </c>
      <c r="F1839" s="4" t="str">
        <f>VLOOKUP(D1839, lookup!$A$3:$B$12, 2, TRUE)</f>
        <v>Small-Medium</v>
      </c>
      <c r="G1839" s="1">
        <v>257.97000000000003</v>
      </c>
      <c r="H1839" s="4" t="str">
        <f t="shared" si="114"/>
        <v>No Discount</v>
      </c>
      <c r="I1839" s="4">
        <f>IFERROR((Table2[[#This Row],[Sales]]-(Table2[[#This Row],[Sales]]*H1839)), Table2[[#This Row],[Sales]])</f>
        <v>257.97000000000003</v>
      </c>
      <c r="J1839" s="4">
        <f t="shared" si="115"/>
        <v>257.97000000000003</v>
      </c>
      <c r="K1839" s="1" t="s">
        <v>10</v>
      </c>
      <c r="L1839" s="1">
        <v>4.9800000000000004</v>
      </c>
      <c r="M1839" s="10">
        <f t="shared" si="113"/>
        <v>257.97000000000003</v>
      </c>
    </row>
    <row r="1840" spans="1:13" x14ac:dyDescent="0.2">
      <c r="A1840" s="1">
        <v>57671</v>
      </c>
      <c r="B1840" s="2">
        <v>41220</v>
      </c>
      <c r="C1840" s="1" t="s">
        <v>11</v>
      </c>
      <c r="D1840" s="1">
        <v>6</v>
      </c>
      <c r="E1840" s="4" t="str">
        <f t="shared" si="112"/>
        <v>Small</v>
      </c>
      <c r="F1840" s="4" t="str">
        <f>VLOOKUP(D1840, lookup!$A$3:$B$12, 2, TRUE)</f>
        <v>Extra Small</v>
      </c>
      <c r="G1840" s="1">
        <v>22.78</v>
      </c>
      <c r="H1840" s="4" t="str">
        <f t="shared" si="114"/>
        <v>No Discount</v>
      </c>
      <c r="I1840" s="4">
        <f>IFERROR((Table2[[#This Row],[Sales]]-(Table2[[#This Row],[Sales]]*H1840)), Table2[[#This Row],[Sales]])</f>
        <v>22.78</v>
      </c>
      <c r="J1840" s="4">
        <f t="shared" si="115"/>
        <v>22.78</v>
      </c>
      <c r="K1840" s="1" t="s">
        <v>10</v>
      </c>
      <c r="L1840" s="1">
        <v>0.5</v>
      </c>
      <c r="M1840" s="10">
        <f t="shared" si="113"/>
        <v>22.78</v>
      </c>
    </row>
    <row r="1841" spans="1:13" x14ac:dyDescent="0.2">
      <c r="A1841" s="1">
        <v>51109</v>
      </c>
      <c r="B1841" s="2">
        <v>41221</v>
      </c>
      <c r="C1841" s="1" t="s">
        <v>9</v>
      </c>
      <c r="D1841" s="1">
        <v>28</v>
      </c>
      <c r="E1841" s="4" t="str">
        <f t="shared" si="112"/>
        <v>Medium</v>
      </c>
      <c r="F1841" s="4" t="str">
        <f>VLOOKUP(D1841, lookup!$A$3:$B$12, 2, TRUE)</f>
        <v>Medium-Large</v>
      </c>
      <c r="G1841" s="1">
        <v>112.05</v>
      </c>
      <c r="H1841" s="4" t="str">
        <f t="shared" si="114"/>
        <v>No Discount</v>
      </c>
      <c r="I1841" s="4">
        <f>IFERROR((Table2[[#This Row],[Sales]]-(Table2[[#This Row],[Sales]]*H1841)), Table2[[#This Row],[Sales]])</f>
        <v>112.05</v>
      </c>
      <c r="J1841" s="4">
        <f t="shared" si="115"/>
        <v>112.05</v>
      </c>
      <c r="K1841" s="1" t="s">
        <v>10</v>
      </c>
      <c r="L1841" s="1">
        <v>1.3</v>
      </c>
      <c r="M1841" s="10">
        <f t="shared" si="113"/>
        <v>112.05</v>
      </c>
    </row>
    <row r="1842" spans="1:13" x14ac:dyDescent="0.2">
      <c r="A1842" s="1">
        <v>57056</v>
      </c>
      <c r="B1842" s="2">
        <v>41221</v>
      </c>
      <c r="C1842" s="1" t="s">
        <v>7</v>
      </c>
      <c r="D1842" s="1">
        <v>29</v>
      </c>
      <c r="E1842" s="4" t="str">
        <f t="shared" si="112"/>
        <v>Medium</v>
      </c>
      <c r="F1842" s="4" t="str">
        <f>VLOOKUP(D1842, lookup!$A$3:$B$12, 2, TRUE)</f>
        <v>Medium-Large</v>
      </c>
      <c r="G1842" s="1">
        <v>2185.61</v>
      </c>
      <c r="H1842" s="4" t="str">
        <f t="shared" si="114"/>
        <v>No Discount</v>
      </c>
      <c r="I1842" s="4">
        <f>IFERROR((Table2[[#This Row],[Sales]]-(Table2[[#This Row],[Sales]]*H1842)), Table2[[#This Row],[Sales]])</f>
        <v>2185.61</v>
      </c>
      <c r="J1842" s="4">
        <f t="shared" si="115"/>
        <v>2185.61</v>
      </c>
      <c r="K1842" s="1" t="s">
        <v>13</v>
      </c>
      <c r="L1842" s="1">
        <v>89.3</v>
      </c>
      <c r="M1842" s="10">
        <f t="shared" si="113"/>
        <v>2185.61</v>
      </c>
    </row>
    <row r="1843" spans="1:13" x14ac:dyDescent="0.2">
      <c r="A1843" s="1">
        <v>20292</v>
      </c>
      <c r="B1843" s="2">
        <v>41221</v>
      </c>
      <c r="C1843" s="1" t="s">
        <v>14</v>
      </c>
      <c r="D1843" s="1">
        <v>26</v>
      </c>
      <c r="E1843" s="4" t="str">
        <f t="shared" si="112"/>
        <v>Medium</v>
      </c>
      <c r="F1843" s="4" t="str">
        <f>VLOOKUP(D1843, lookup!$A$3:$B$12, 2, TRUE)</f>
        <v>Medium-Large</v>
      </c>
      <c r="G1843" s="1">
        <v>452.39</v>
      </c>
      <c r="H1843" s="4" t="str">
        <f t="shared" si="114"/>
        <v>No Discount</v>
      </c>
      <c r="I1843" s="4">
        <f>IFERROR((Table2[[#This Row],[Sales]]-(Table2[[#This Row],[Sales]]*H1843)), Table2[[#This Row],[Sales]])</f>
        <v>452.39</v>
      </c>
      <c r="J1843" s="4">
        <f t="shared" si="115"/>
        <v>452.39</v>
      </c>
      <c r="K1843" s="1" t="s">
        <v>10</v>
      </c>
      <c r="L1843" s="1">
        <v>8.17</v>
      </c>
      <c r="M1843" s="10">
        <f t="shared" si="113"/>
        <v>452.39</v>
      </c>
    </row>
    <row r="1844" spans="1:13" x14ac:dyDescent="0.2">
      <c r="A1844" s="1">
        <v>42469</v>
      </c>
      <c r="B1844" s="2">
        <v>41221</v>
      </c>
      <c r="C1844" s="1" t="s">
        <v>11</v>
      </c>
      <c r="D1844" s="1">
        <v>18</v>
      </c>
      <c r="E1844" s="4" t="str">
        <f t="shared" si="112"/>
        <v>Medium</v>
      </c>
      <c r="F1844" s="4" t="str">
        <f>VLOOKUP(D1844, lookup!$A$3:$B$12, 2, TRUE)</f>
        <v>Small-Medium</v>
      </c>
      <c r="G1844" s="1">
        <v>2130.8200000000002</v>
      </c>
      <c r="H1844" s="4" t="str">
        <f t="shared" si="114"/>
        <v>No Discount</v>
      </c>
      <c r="I1844" s="4">
        <f>IFERROR((Table2[[#This Row],[Sales]]-(Table2[[#This Row],[Sales]]*H1844)), Table2[[#This Row],[Sales]])</f>
        <v>2130.8200000000002</v>
      </c>
      <c r="J1844" s="4">
        <f t="shared" si="115"/>
        <v>2130.8200000000002</v>
      </c>
      <c r="K1844" s="1" t="s">
        <v>10</v>
      </c>
      <c r="L1844" s="1">
        <v>9.07</v>
      </c>
      <c r="M1844" s="10">
        <f t="shared" si="113"/>
        <v>2130.8200000000002</v>
      </c>
    </row>
    <row r="1845" spans="1:13" x14ac:dyDescent="0.2">
      <c r="A1845" s="1">
        <v>20292</v>
      </c>
      <c r="B1845" s="2">
        <v>41221</v>
      </c>
      <c r="C1845" s="1" t="s">
        <v>14</v>
      </c>
      <c r="D1845" s="1">
        <v>5</v>
      </c>
      <c r="E1845" s="4" t="str">
        <f t="shared" si="112"/>
        <v>Small</v>
      </c>
      <c r="F1845" s="4" t="str">
        <f>VLOOKUP(D1845, lookup!$A$3:$B$12, 2, TRUE)</f>
        <v>Mini</v>
      </c>
      <c r="G1845" s="1">
        <v>117.13</v>
      </c>
      <c r="H1845" s="4" t="str">
        <f t="shared" si="114"/>
        <v>No Discount</v>
      </c>
      <c r="I1845" s="4">
        <f>IFERROR((Table2[[#This Row],[Sales]]-(Table2[[#This Row],[Sales]]*H1845)), Table2[[#This Row],[Sales]])</f>
        <v>117.13</v>
      </c>
      <c r="J1845" s="4">
        <f t="shared" si="115"/>
        <v>117.13</v>
      </c>
      <c r="K1845" s="1" t="s">
        <v>10</v>
      </c>
      <c r="L1845" s="1">
        <v>4</v>
      </c>
      <c r="M1845" s="10">
        <f t="shared" si="113"/>
        <v>117.13</v>
      </c>
    </row>
    <row r="1846" spans="1:13" x14ac:dyDescent="0.2">
      <c r="A1846" s="1">
        <v>42469</v>
      </c>
      <c r="B1846" s="2">
        <v>41221</v>
      </c>
      <c r="C1846" s="1" t="s">
        <v>11</v>
      </c>
      <c r="D1846" s="1">
        <v>31</v>
      </c>
      <c r="E1846" s="4" t="str">
        <f t="shared" si="112"/>
        <v>Large</v>
      </c>
      <c r="F1846" s="4" t="str">
        <f>VLOOKUP(D1846, lookup!$A$3:$B$12, 2, TRUE)</f>
        <v>Large</v>
      </c>
      <c r="G1846" s="1">
        <v>934.87</v>
      </c>
      <c r="H1846" s="4">
        <f t="shared" si="114"/>
        <v>0.01</v>
      </c>
      <c r="I1846" s="4">
        <f>IFERROR((Table2[[#This Row],[Sales]]-(Table2[[#This Row],[Sales]]*H1846)), Table2[[#This Row],[Sales]])</f>
        <v>925.5213</v>
      </c>
      <c r="J1846" s="4">
        <f t="shared" si="115"/>
        <v>934.87</v>
      </c>
      <c r="K1846" s="1" t="s">
        <v>10</v>
      </c>
      <c r="L1846" s="1">
        <v>12.62</v>
      </c>
      <c r="M1846" s="10">
        <f t="shared" si="113"/>
        <v>934.87</v>
      </c>
    </row>
    <row r="1847" spans="1:13" x14ac:dyDescent="0.2">
      <c r="A1847" s="1">
        <v>39364</v>
      </c>
      <c r="B1847" s="2">
        <v>41222</v>
      </c>
      <c r="C1847" s="1" t="s">
        <v>9</v>
      </c>
      <c r="D1847" s="1">
        <v>29</v>
      </c>
      <c r="E1847" s="4" t="str">
        <f t="shared" si="112"/>
        <v>Medium</v>
      </c>
      <c r="F1847" s="4" t="str">
        <f>VLOOKUP(D1847, lookup!$A$3:$B$12, 2, TRUE)</f>
        <v>Medium-Large</v>
      </c>
      <c r="G1847" s="1">
        <v>2754.93</v>
      </c>
      <c r="H1847" s="4" t="str">
        <f t="shared" si="114"/>
        <v>No Discount</v>
      </c>
      <c r="I1847" s="4">
        <f>IFERROR((Table2[[#This Row],[Sales]]-(Table2[[#This Row],[Sales]]*H1847)), Table2[[#This Row],[Sales]])</f>
        <v>2754.93</v>
      </c>
      <c r="J1847" s="4">
        <f t="shared" si="115"/>
        <v>2754.93</v>
      </c>
      <c r="K1847" s="1" t="s">
        <v>10</v>
      </c>
      <c r="L1847" s="1">
        <v>39.61</v>
      </c>
      <c r="M1847" s="10">
        <f t="shared" si="113"/>
        <v>2754.93</v>
      </c>
    </row>
    <row r="1848" spans="1:13" x14ac:dyDescent="0.2">
      <c r="A1848" s="1">
        <v>39364</v>
      </c>
      <c r="B1848" s="2">
        <v>41222</v>
      </c>
      <c r="C1848" s="1" t="s">
        <v>9</v>
      </c>
      <c r="D1848" s="1">
        <v>15</v>
      </c>
      <c r="E1848" s="4" t="str">
        <f t="shared" si="112"/>
        <v>Small</v>
      </c>
      <c r="F1848" s="4" t="str">
        <f>VLOOKUP(D1848, lookup!$A$3:$B$12, 2, TRUE)</f>
        <v>Small</v>
      </c>
      <c r="G1848" s="1">
        <v>19417.55</v>
      </c>
      <c r="H1848" s="4" t="str">
        <f t="shared" si="114"/>
        <v>No Discount</v>
      </c>
      <c r="I1848" s="4">
        <f>IFERROR((Table2[[#This Row],[Sales]]-(Table2[[#This Row],[Sales]]*H1848)), Table2[[#This Row],[Sales]])</f>
        <v>19417.55</v>
      </c>
      <c r="J1848" s="4">
        <f t="shared" si="115"/>
        <v>19417.55</v>
      </c>
      <c r="K1848" s="1" t="s">
        <v>10</v>
      </c>
      <c r="L1848" s="1">
        <v>19.989999999999998</v>
      </c>
      <c r="M1848" s="10">
        <f t="shared" si="113"/>
        <v>19417.55</v>
      </c>
    </row>
    <row r="1849" spans="1:13" x14ac:dyDescent="0.2">
      <c r="A1849" s="1">
        <v>23847</v>
      </c>
      <c r="B1849" s="2">
        <v>41222</v>
      </c>
      <c r="C1849" s="1" t="s">
        <v>11</v>
      </c>
      <c r="D1849" s="1">
        <v>7</v>
      </c>
      <c r="E1849" s="4" t="str">
        <f t="shared" si="112"/>
        <v>Small</v>
      </c>
      <c r="F1849" s="4" t="str">
        <f>VLOOKUP(D1849, lookup!$A$3:$B$12, 2, TRUE)</f>
        <v>Extra Small</v>
      </c>
      <c r="G1849" s="1">
        <v>1278.6465000000001</v>
      </c>
      <c r="H1849" s="4" t="str">
        <f t="shared" si="114"/>
        <v>No Discount</v>
      </c>
      <c r="I1849" s="4">
        <f>IFERROR((Table2[[#This Row],[Sales]]-(Table2[[#This Row],[Sales]]*H1849)), Table2[[#This Row],[Sales]])</f>
        <v>1278.6465000000001</v>
      </c>
      <c r="J1849" s="4">
        <f t="shared" si="115"/>
        <v>1278.6465000000001</v>
      </c>
      <c r="K1849" s="1" t="s">
        <v>10</v>
      </c>
      <c r="L1849" s="1">
        <v>4.2</v>
      </c>
      <c r="M1849" s="10">
        <f t="shared" si="113"/>
        <v>1278.6465000000001</v>
      </c>
    </row>
    <row r="1850" spans="1:13" x14ac:dyDescent="0.2">
      <c r="A1850" s="1">
        <v>21827</v>
      </c>
      <c r="B1850" s="2">
        <v>41222</v>
      </c>
      <c r="C1850" s="1" t="s">
        <v>11</v>
      </c>
      <c r="D1850" s="1">
        <v>21</v>
      </c>
      <c r="E1850" s="4" t="str">
        <f t="shared" si="112"/>
        <v>Medium</v>
      </c>
      <c r="F1850" s="4" t="str">
        <f>VLOOKUP(D1850, lookup!$A$3:$B$12, 2, TRUE)</f>
        <v>Medium</v>
      </c>
      <c r="G1850" s="1">
        <v>1560.96</v>
      </c>
      <c r="H1850" s="4" t="str">
        <f t="shared" si="114"/>
        <v>No Discount</v>
      </c>
      <c r="I1850" s="4">
        <f>IFERROR((Table2[[#This Row],[Sales]]-(Table2[[#This Row],[Sales]]*H1850)), Table2[[#This Row],[Sales]])</f>
        <v>1560.96</v>
      </c>
      <c r="J1850" s="4">
        <f t="shared" si="115"/>
        <v>1560.96</v>
      </c>
      <c r="K1850" s="1" t="s">
        <v>8</v>
      </c>
      <c r="L1850" s="1">
        <v>4</v>
      </c>
      <c r="M1850" s="10">
        <f t="shared" si="113"/>
        <v>1560.96</v>
      </c>
    </row>
    <row r="1851" spans="1:13" x14ac:dyDescent="0.2">
      <c r="A1851" s="1">
        <v>48803</v>
      </c>
      <c r="B1851" s="2">
        <v>41222</v>
      </c>
      <c r="C1851" s="1" t="s">
        <v>12</v>
      </c>
      <c r="D1851" s="1">
        <v>19</v>
      </c>
      <c r="E1851" s="4" t="str">
        <f t="shared" si="112"/>
        <v>Medium</v>
      </c>
      <c r="F1851" s="4" t="str">
        <f>VLOOKUP(D1851, lookup!$A$3:$B$12, 2, TRUE)</f>
        <v>Small-Medium</v>
      </c>
      <c r="G1851" s="1">
        <v>200.41</v>
      </c>
      <c r="H1851" s="4" t="str">
        <f t="shared" si="114"/>
        <v>No Discount</v>
      </c>
      <c r="I1851" s="4">
        <f>IFERROR((Table2[[#This Row],[Sales]]-(Table2[[#This Row],[Sales]]*H1851)), Table2[[#This Row],[Sales]])</f>
        <v>200.41</v>
      </c>
      <c r="J1851" s="4">
        <f t="shared" si="115"/>
        <v>200.41</v>
      </c>
      <c r="K1851" s="1" t="s">
        <v>10</v>
      </c>
      <c r="L1851" s="1">
        <v>4.68</v>
      </c>
      <c r="M1851" s="10">
        <f t="shared" si="113"/>
        <v>200.41</v>
      </c>
    </row>
    <row r="1852" spans="1:13" x14ac:dyDescent="0.2">
      <c r="A1852" s="1">
        <v>21827</v>
      </c>
      <c r="B1852" s="2">
        <v>41222</v>
      </c>
      <c r="C1852" s="1" t="s">
        <v>11</v>
      </c>
      <c r="D1852" s="1">
        <v>25</v>
      </c>
      <c r="E1852" s="4" t="str">
        <f t="shared" si="112"/>
        <v>Medium</v>
      </c>
      <c r="F1852" s="4" t="str">
        <f>VLOOKUP(D1852, lookup!$A$3:$B$12, 2, TRUE)</f>
        <v>Medium</v>
      </c>
      <c r="G1852" s="1">
        <v>1351.78</v>
      </c>
      <c r="H1852" s="4" t="str">
        <f t="shared" si="114"/>
        <v>No Discount</v>
      </c>
      <c r="I1852" s="4">
        <f>IFERROR((Table2[[#This Row],[Sales]]-(Table2[[#This Row],[Sales]]*H1852)), Table2[[#This Row],[Sales]])</f>
        <v>1351.78</v>
      </c>
      <c r="J1852" s="4">
        <f t="shared" si="115"/>
        <v>1351.78</v>
      </c>
      <c r="K1852" s="1" t="s">
        <v>10</v>
      </c>
      <c r="L1852" s="1">
        <v>13.22</v>
      </c>
      <c r="M1852" s="10">
        <f t="shared" si="113"/>
        <v>1351.78</v>
      </c>
    </row>
    <row r="1853" spans="1:13" x14ac:dyDescent="0.2">
      <c r="A1853" s="1">
        <v>42758</v>
      </c>
      <c r="B1853" s="2">
        <v>41223</v>
      </c>
      <c r="C1853" s="1" t="s">
        <v>12</v>
      </c>
      <c r="D1853" s="1">
        <v>12</v>
      </c>
      <c r="E1853" s="4" t="str">
        <f t="shared" si="112"/>
        <v>Small</v>
      </c>
      <c r="F1853" s="4" t="str">
        <f>VLOOKUP(D1853, lookup!$A$3:$B$12, 2, TRUE)</f>
        <v>Small</v>
      </c>
      <c r="G1853" s="1">
        <v>1769.74</v>
      </c>
      <c r="H1853" s="4" t="str">
        <f t="shared" si="114"/>
        <v>No Discount</v>
      </c>
      <c r="I1853" s="4">
        <f>IFERROR((Table2[[#This Row],[Sales]]-(Table2[[#This Row],[Sales]]*H1853)), Table2[[#This Row],[Sales]])</f>
        <v>1769.74</v>
      </c>
      <c r="J1853" s="4">
        <f t="shared" si="115"/>
        <v>1769.74</v>
      </c>
      <c r="K1853" s="1" t="s">
        <v>10</v>
      </c>
      <c r="L1853" s="1">
        <v>4</v>
      </c>
      <c r="M1853" s="10">
        <f t="shared" si="113"/>
        <v>1769.74</v>
      </c>
    </row>
    <row r="1854" spans="1:13" x14ac:dyDescent="0.2">
      <c r="A1854" s="1">
        <v>9602</v>
      </c>
      <c r="B1854" s="2">
        <v>41223</v>
      </c>
      <c r="C1854" s="1" t="s">
        <v>12</v>
      </c>
      <c r="D1854" s="1">
        <v>15</v>
      </c>
      <c r="E1854" s="4" t="str">
        <f t="shared" si="112"/>
        <v>Small</v>
      </c>
      <c r="F1854" s="4" t="str">
        <f>VLOOKUP(D1854, lookup!$A$3:$B$12, 2, TRUE)</f>
        <v>Small</v>
      </c>
      <c r="G1854" s="1">
        <v>1722.65</v>
      </c>
      <c r="H1854" s="4" t="str">
        <f t="shared" si="114"/>
        <v>No Discount</v>
      </c>
      <c r="I1854" s="4">
        <f>IFERROR((Table2[[#This Row],[Sales]]-(Table2[[#This Row],[Sales]]*H1854)), Table2[[#This Row],[Sales]])</f>
        <v>1722.65</v>
      </c>
      <c r="J1854" s="4">
        <f t="shared" si="115"/>
        <v>1722.65</v>
      </c>
      <c r="K1854" s="1" t="s">
        <v>13</v>
      </c>
      <c r="L1854" s="1">
        <v>51.42</v>
      </c>
      <c r="M1854" s="10">
        <f t="shared" si="113"/>
        <v>1722.65</v>
      </c>
    </row>
    <row r="1855" spans="1:13" x14ac:dyDescent="0.2">
      <c r="A1855" s="1">
        <v>4864</v>
      </c>
      <c r="B1855" s="2">
        <v>41223</v>
      </c>
      <c r="C1855" s="1" t="s">
        <v>7</v>
      </c>
      <c r="D1855" s="1">
        <v>16</v>
      </c>
      <c r="E1855" s="4" t="str">
        <f t="shared" si="112"/>
        <v>Medium</v>
      </c>
      <c r="F1855" s="4" t="str">
        <f>VLOOKUP(D1855, lookup!$A$3:$B$12, 2, TRUE)</f>
        <v>Small-Medium</v>
      </c>
      <c r="G1855" s="1">
        <v>4901.99</v>
      </c>
      <c r="H1855" s="4" t="str">
        <f t="shared" si="114"/>
        <v>No Discount</v>
      </c>
      <c r="I1855" s="4">
        <f>IFERROR((Table2[[#This Row],[Sales]]-(Table2[[#This Row],[Sales]]*H1855)), Table2[[#This Row],[Sales]])</f>
        <v>4901.99</v>
      </c>
      <c r="J1855" s="4">
        <f t="shared" si="115"/>
        <v>4901.99</v>
      </c>
      <c r="K1855" s="1" t="s">
        <v>10</v>
      </c>
      <c r="L1855" s="1">
        <v>19.989999999999998</v>
      </c>
      <c r="M1855" s="10">
        <f t="shared" si="113"/>
        <v>4901.99</v>
      </c>
    </row>
    <row r="1856" spans="1:13" x14ac:dyDescent="0.2">
      <c r="A1856" s="1">
        <v>22819</v>
      </c>
      <c r="B1856" s="2">
        <v>41223</v>
      </c>
      <c r="C1856" s="1" t="s">
        <v>9</v>
      </c>
      <c r="D1856" s="1">
        <v>1</v>
      </c>
      <c r="E1856" s="4" t="str">
        <f t="shared" si="112"/>
        <v>Small</v>
      </c>
      <c r="F1856" s="4" t="str">
        <f>VLOOKUP(D1856, lookup!$A$3:$B$12, 2, TRUE)</f>
        <v>Mini</v>
      </c>
      <c r="G1856" s="1">
        <v>6.77</v>
      </c>
      <c r="H1856" s="4" t="str">
        <f t="shared" si="114"/>
        <v>No Discount</v>
      </c>
      <c r="I1856" s="4">
        <f>IFERROR((Table2[[#This Row],[Sales]]-(Table2[[#This Row],[Sales]]*H1856)), Table2[[#This Row],[Sales]])</f>
        <v>6.77</v>
      </c>
      <c r="J1856" s="4">
        <f t="shared" si="115"/>
        <v>6.77</v>
      </c>
      <c r="K1856" s="1" t="s">
        <v>10</v>
      </c>
      <c r="L1856" s="1">
        <v>4.28</v>
      </c>
      <c r="M1856" s="10">
        <f t="shared" si="113"/>
        <v>6.77</v>
      </c>
    </row>
    <row r="1857" spans="1:13" x14ac:dyDescent="0.2">
      <c r="A1857" s="1">
        <v>42758</v>
      </c>
      <c r="B1857" s="2">
        <v>41223</v>
      </c>
      <c r="C1857" s="1" t="s">
        <v>12</v>
      </c>
      <c r="D1857" s="1">
        <v>42</v>
      </c>
      <c r="E1857" s="4" t="str">
        <f t="shared" si="112"/>
        <v>Large</v>
      </c>
      <c r="F1857" s="4" t="str">
        <f>VLOOKUP(D1857, lookup!$A$3:$B$12, 2, TRUE)</f>
        <v>XX Large</v>
      </c>
      <c r="G1857" s="1">
        <v>638.07000000000005</v>
      </c>
      <c r="H1857" s="4">
        <f t="shared" si="114"/>
        <v>0.01</v>
      </c>
      <c r="I1857" s="4">
        <f>IFERROR((Table2[[#This Row],[Sales]]-(Table2[[#This Row],[Sales]]*H1857)), Table2[[#This Row],[Sales]])</f>
        <v>631.6893</v>
      </c>
      <c r="J1857" s="4">
        <f t="shared" si="115"/>
        <v>636.1</v>
      </c>
      <c r="K1857" s="1" t="s">
        <v>10</v>
      </c>
      <c r="L1857" s="1">
        <v>1.97</v>
      </c>
      <c r="M1857" s="10">
        <f t="shared" si="113"/>
        <v>638.07000000000005</v>
      </c>
    </row>
    <row r="1858" spans="1:13" x14ac:dyDescent="0.2">
      <c r="A1858" s="1">
        <v>57699</v>
      </c>
      <c r="B1858" s="2">
        <v>41223</v>
      </c>
      <c r="C1858" s="1" t="s">
        <v>7</v>
      </c>
      <c r="D1858" s="1">
        <v>47</v>
      </c>
      <c r="E1858" s="4" t="str">
        <f t="shared" ref="E1858:E1921" si="116">IF(D1858&gt;=30, "Large", IF(D1858&lt;=15, "Small","Medium"))</f>
        <v>Large</v>
      </c>
      <c r="F1858" s="4" t="str">
        <f>VLOOKUP(D1858, lookup!$A$3:$B$12, 2, TRUE)</f>
        <v>XXX Large</v>
      </c>
      <c r="G1858" s="1">
        <v>1857.88</v>
      </c>
      <c r="H1858" s="4">
        <f t="shared" si="114"/>
        <v>0.01</v>
      </c>
      <c r="I1858" s="4">
        <f>IFERROR((Table2[[#This Row],[Sales]]-(Table2[[#This Row],[Sales]]*H1858)), Table2[[#This Row],[Sales]])</f>
        <v>1839.3012000000001</v>
      </c>
      <c r="J1858" s="4">
        <f t="shared" si="115"/>
        <v>1855.89</v>
      </c>
      <c r="K1858" s="1" t="s">
        <v>10</v>
      </c>
      <c r="L1858" s="1">
        <v>1.99</v>
      </c>
      <c r="M1858" s="10">
        <f t="shared" ref="M1858:M1921" si="117">IF(K1858="Delivery Truck", J1858, G1858)</f>
        <v>1857.88</v>
      </c>
    </row>
    <row r="1859" spans="1:13" x14ac:dyDescent="0.2">
      <c r="A1859" s="1">
        <v>9602</v>
      </c>
      <c r="B1859" s="2">
        <v>41223</v>
      </c>
      <c r="C1859" s="1" t="s">
        <v>12</v>
      </c>
      <c r="D1859" s="1">
        <v>16</v>
      </c>
      <c r="E1859" s="4" t="str">
        <f t="shared" si="116"/>
        <v>Medium</v>
      </c>
      <c r="F1859" s="4" t="str">
        <f>VLOOKUP(D1859, lookup!$A$3:$B$12, 2, TRUE)</f>
        <v>Small-Medium</v>
      </c>
      <c r="G1859" s="1">
        <v>36.229999999999997</v>
      </c>
      <c r="H1859" s="4" t="str">
        <f t="shared" ref="H1859:H1922" si="118">IF(OR(F1859="Large",F1859="Extra Large",F1859="XX Large",F1859="XXX Large"), 0.01, "No Discount")</f>
        <v>No Discount</v>
      </c>
      <c r="I1859" s="4">
        <f>IFERROR((Table2[[#This Row],[Sales]]-(Table2[[#This Row],[Sales]]*H1859)), Table2[[#This Row],[Sales]])</f>
        <v>36.229999999999997</v>
      </c>
      <c r="J1859" s="4">
        <f t="shared" ref="J1859:J1922" si="119">IF(OR(F1859="XX Large", F1859="XXX Large", F1859="Extra Large"), G1859-L1859, G1859)</f>
        <v>36.229999999999997</v>
      </c>
      <c r="K1859" s="1" t="s">
        <v>10</v>
      </c>
      <c r="L1859" s="1">
        <v>1.99</v>
      </c>
      <c r="M1859" s="10">
        <f t="shared" si="117"/>
        <v>36.229999999999997</v>
      </c>
    </row>
    <row r="1860" spans="1:13" x14ac:dyDescent="0.2">
      <c r="A1860" s="1">
        <v>55777</v>
      </c>
      <c r="B1860" s="2">
        <v>41223</v>
      </c>
      <c r="C1860" s="1" t="s">
        <v>11</v>
      </c>
      <c r="D1860" s="1">
        <v>1</v>
      </c>
      <c r="E1860" s="4" t="str">
        <f t="shared" si="116"/>
        <v>Small</v>
      </c>
      <c r="F1860" s="4" t="str">
        <f>VLOOKUP(D1860, lookup!$A$3:$B$12, 2, TRUE)</f>
        <v>Mini</v>
      </c>
      <c r="G1860" s="1">
        <v>65.747500000000002</v>
      </c>
      <c r="H1860" s="4" t="str">
        <f t="shared" si="118"/>
        <v>No Discount</v>
      </c>
      <c r="I1860" s="4">
        <f>IFERROR((Table2[[#This Row],[Sales]]-(Table2[[#This Row],[Sales]]*H1860)), Table2[[#This Row],[Sales]])</f>
        <v>65.747500000000002</v>
      </c>
      <c r="J1860" s="4">
        <f t="shared" si="119"/>
        <v>65.747500000000002</v>
      </c>
      <c r="K1860" s="1" t="s">
        <v>8</v>
      </c>
      <c r="L1860" s="1">
        <v>3.99</v>
      </c>
      <c r="M1860" s="10">
        <f t="shared" si="117"/>
        <v>65.747500000000002</v>
      </c>
    </row>
    <row r="1861" spans="1:13" x14ac:dyDescent="0.2">
      <c r="A1861" s="1">
        <v>55777</v>
      </c>
      <c r="B1861" s="2">
        <v>41223</v>
      </c>
      <c r="C1861" s="1" t="s">
        <v>11</v>
      </c>
      <c r="D1861" s="1">
        <v>6</v>
      </c>
      <c r="E1861" s="4" t="str">
        <f t="shared" si="116"/>
        <v>Small</v>
      </c>
      <c r="F1861" s="4" t="str">
        <f>VLOOKUP(D1861, lookup!$A$3:$B$12, 2, TRUE)</f>
        <v>Extra Small</v>
      </c>
      <c r="G1861" s="1">
        <v>323.52999999999997</v>
      </c>
      <c r="H1861" s="4" t="str">
        <f t="shared" si="118"/>
        <v>No Discount</v>
      </c>
      <c r="I1861" s="4">
        <f>IFERROR((Table2[[#This Row],[Sales]]-(Table2[[#This Row],[Sales]]*H1861)), Table2[[#This Row],[Sales]])</f>
        <v>323.52999999999997</v>
      </c>
      <c r="J1861" s="4">
        <f t="shared" si="119"/>
        <v>323.52999999999997</v>
      </c>
      <c r="K1861" s="1" t="s">
        <v>10</v>
      </c>
      <c r="L1861" s="1">
        <v>19.989999999999998</v>
      </c>
      <c r="M1861" s="10">
        <f t="shared" si="117"/>
        <v>323.52999999999997</v>
      </c>
    </row>
    <row r="1862" spans="1:13" x14ac:dyDescent="0.2">
      <c r="A1862" s="1">
        <v>57699</v>
      </c>
      <c r="B1862" s="2">
        <v>41223</v>
      </c>
      <c r="C1862" s="1" t="s">
        <v>7</v>
      </c>
      <c r="D1862" s="1">
        <v>36</v>
      </c>
      <c r="E1862" s="4" t="str">
        <f t="shared" si="116"/>
        <v>Large</v>
      </c>
      <c r="F1862" s="4" t="str">
        <f>VLOOKUP(D1862, lookup!$A$3:$B$12, 2, TRUE)</f>
        <v>Extra Large</v>
      </c>
      <c r="G1862" s="1">
        <v>2160.83</v>
      </c>
      <c r="H1862" s="4">
        <f t="shared" si="118"/>
        <v>0.01</v>
      </c>
      <c r="I1862" s="4">
        <f>IFERROR((Table2[[#This Row],[Sales]]-(Table2[[#This Row],[Sales]]*H1862)), Table2[[#This Row],[Sales]])</f>
        <v>2139.2217000000001</v>
      </c>
      <c r="J1862" s="4">
        <f t="shared" si="119"/>
        <v>2140.84</v>
      </c>
      <c r="K1862" s="1" t="s">
        <v>10</v>
      </c>
      <c r="L1862" s="1">
        <v>19.989999999999998</v>
      </c>
      <c r="M1862" s="10">
        <f t="shared" si="117"/>
        <v>2160.83</v>
      </c>
    </row>
    <row r="1863" spans="1:13" x14ac:dyDescent="0.2">
      <c r="A1863" s="1">
        <v>9602</v>
      </c>
      <c r="B1863" s="2">
        <v>41223</v>
      </c>
      <c r="C1863" s="1" t="s">
        <v>12</v>
      </c>
      <c r="D1863" s="1">
        <v>27</v>
      </c>
      <c r="E1863" s="4" t="str">
        <f t="shared" si="116"/>
        <v>Medium</v>
      </c>
      <c r="F1863" s="4" t="str">
        <f>VLOOKUP(D1863, lookup!$A$3:$B$12, 2, TRUE)</f>
        <v>Medium-Large</v>
      </c>
      <c r="G1863" s="1">
        <v>2654.16</v>
      </c>
      <c r="H1863" s="4" t="str">
        <f t="shared" si="118"/>
        <v>No Discount</v>
      </c>
      <c r="I1863" s="4">
        <f>IFERROR((Table2[[#This Row],[Sales]]-(Table2[[#This Row],[Sales]]*H1863)), Table2[[#This Row],[Sales]])</f>
        <v>2654.16</v>
      </c>
      <c r="J1863" s="4">
        <f t="shared" si="119"/>
        <v>2654.16</v>
      </c>
      <c r="K1863" s="1" t="s">
        <v>13</v>
      </c>
      <c r="L1863" s="1">
        <v>28</v>
      </c>
      <c r="M1863" s="10">
        <f t="shared" si="117"/>
        <v>2654.16</v>
      </c>
    </row>
    <row r="1864" spans="1:13" x14ac:dyDescent="0.2">
      <c r="A1864" s="1">
        <v>57699</v>
      </c>
      <c r="B1864" s="2">
        <v>41223</v>
      </c>
      <c r="C1864" s="1" t="s">
        <v>7</v>
      </c>
      <c r="D1864" s="1">
        <v>20</v>
      </c>
      <c r="E1864" s="4" t="str">
        <f t="shared" si="116"/>
        <v>Medium</v>
      </c>
      <c r="F1864" s="4" t="str">
        <f>VLOOKUP(D1864, lookup!$A$3:$B$12, 2, TRUE)</f>
        <v>Small-Medium</v>
      </c>
      <c r="G1864" s="1">
        <v>43.94</v>
      </c>
      <c r="H1864" s="4" t="str">
        <f t="shared" si="118"/>
        <v>No Discount</v>
      </c>
      <c r="I1864" s="4">
        <f>IFERROR((Table2[[#This Row],[Sales]]-(Table2[[#This Row],[Sales]]*H1864)), Table2[[#This Row],[Sales]])</f>
        <v>43.94</v>
      </c>
      <c r="J1864" s="4">
        <f t="shared" si="119"/>
        <v>43.94</v>
      </c>
      <c r="K1864" s="1" t="s">
        <v>10</v>
      </c>
      <c r="L1864" s="1">
        <v>5.33</v>
      </c>
      <c r="M1864" s="10">
        <f t="shared" si="117"/>
        <v>43.94</v>
      </c>
    </row>
    <row r="1865" spans="1:13" x14ac:dyDescent="0.2">
      <c r="A1865" s="1">
        <v>57600</v>
      </c>
      <c r="B1865" s="2">
        <v>41224</v>
      </c>
      <c r="C1865" s="1" t="s">
        <v>12</v>
      </c>
      <c r="D1865" s="1">
        <v>32</v>
      </c>
      <c r="E1865" s="4" t="str">
        <f t="shared" si="116"/>
        <v>Large</v>
      </c>
      <c r="F1865" s="4" t="str">
        <f>VLOOKUP(D1865, lookup!$A$3:$B$12, 2, TRUE)</f>
        <v>Large</v>
      </c>
      <c r="G1865" s="1">
        <v>1882.12</v>
      </c>
      <c r="H1865" s="4">
        <f t="shared" si="118"/>
        <v>0.01</v>
      </c>
      <c r="I1865" s="4">
        <f>IFERROR((Table2[[#This Row],[Sales]]-(Table2[[#This Row],[Sales]]*H1865)), Table2[[#This Row],[Sales]])</f>
        <v>1863.2987999999998</v>
      </c>
      <c r="J1865" s="4">
        <f t="shared" si="119"/>
        <v>1882.12</v>
      </c>
      <c r="K1865" s="1" t="s">
        <v>10</v>
      </c>
      <c r="L1865" s="1">
        <v>10.29</v>
      </c>
      <c r="M1865" s="10">
        <f t="shared" si="117"/>
        <v>1882.12</v>
      </c>
    </row>
    <row r="1866" spans="1:13" x14ac:dyDescent="0.2">
      <c r="A1866" s="1">
        <v>31552</v>
      </c>
      <c r="B1866" s="2">
        <v>41224</v>
      </c>
      <c r="C1866" s="1" t="s">
        <v>9</v>
      </c>
      <c r="D1866" s="1">
        <v>24</v>
      </c>
      <c r="E1866" s="4" t="str">
        <f t="shared" si="116"/>
        <v>Medium</v>
      </c>
      <c r="F1866" s="4" t="str">
        <f>VLOOKUP(D1866, lookup!$A$3:$B$12, 2, TRUE)</f>
        <v>Medium</v>
      </c>
      <c r="G1866" s="1">
        <v>731.71</v>
      </c>
      <c r="H1866" s="4" t="str">
        <f t="shared" si="118"/>
        <v>No Discount</v>
      </c>
      <c r="I1866" s="4">
        <f>IFERROR((Table2[[#This Row],[Sales]]-(Table2[[#This Row],[Sales]]*H1866)), Table2[[#This Row],[Sales]])</f>
        <v>731.71</v>
      </c>
      <c r="J1866" s="4">
        <f t="shared" si="119"/>
        <v>731.71</v>
      </c>
      <c r="K1866" s="1" t="s">
        <v>10</v>
      </c>
      <c r="L1866" s="1">
        <v>1.99</v>
      </c>
      <c r="M1866" s="10">
        <f t="shared" si="117"/>
        <v>731.71</v>
      </c>
    </row>
    <row r="1867" spans="1:13" x14ac:dyDescent="0.2">
      <c r="A1867" s="1">
        <v>31552</v>
      </c>
      <c r="B1867" s="2">
        <v>41224</v>
      </c>
      <c r="C1867" s="1" t="s">
        <v>9</v>
      </c>
      <c r="D1867" s="1">
        <v>17</v>
      </c>
      <c r="E1867" s="4" t="str">
        <f t="shared" si="116"/>
        <v>Medium</v>
      </c>
      <c r="F1867" s="4" t="str">
        <f>VLOOKUP(D1867, lookup!$A$3:$B$12, 2, TRUE)</f>
        <v>Small-Medium</v>
      </c>
      <c r="G1867" s="1">
        <v>378.08</v>
      </c>
      <c r="H1867" s="4" t="str">
        <f t="shared" si="118"/>
        <v>No Discount</v>
      </c>
      <c r="I1867" s="4">
        <f>IFERROR((Table2[[#This Row],[Sales]]-(Table2[[#This Row],[Sales]]*H1867)), Table2[[#This Row],[Sales]])</f>
        <v>378.08</v>
      </c>
      <c r="J1867" s="4">
        <f t="shared" si="119"/>
        <v>378.08</v>
      </c>
      <c r="K1867" s="1" t="s">
        <v>10</v>
      </c>
      <c r="L1867" s="1">
        <v>1.99</v>
      </c>
      <c r="M1867" s="10">
        <f t="shared" si="117"/>
        <v>378.08</v>
      </c>
    </row>
    <row r="1868" spans="1:13" x14ac:dyDescent="0.2">
      <c r="A1868" s="1">
        <v>57600</v>
      </c>
      <c r="B1868" s="2">
        <v>41224</v>
      </c>
      <c r="C1868" s="1" t="s">
        <v>12</v>
      </c>
      <c r="D1868" s="1">
        <v>44</v>
      </c>
      <c r="E1868" s="4" t="str">
        <f t="shared" si="116"/>
        <v>Large</v>
      </c>
      <c r="F1868" s="4" t="str">
        <f>VLOOKUP(D1868, lookup!$A$3:$B$12, 2, TRUE)</f>
        <v>XX Large</v>
      </c>
      <c r="G1868" s="1">
        <v>186.94</v>
      </c>
      <c r="H1868" s="4">
        <f t="shared" si="118"/>
        <v>0.01</v>
      </c>
      <c r="I1868" s="4">
        <f>IFERROR((Table2[[#This Row],[Sales]]-(Table2[[#This Row],[Sales]]*H1868)), Table2[[#This Row],[Sales]])</f>
        <v>185.07059999999998</v>
      </c>
      <c r="J1868" s="4">
        <f t="shared" si="119"/>
        <v>186.44</v>
      </c>
      <c r="K1868" s="1" t="s">
        <v>10</v>
      </c>
      <c r="L1868" s="1">
        <v>0.5</v>
      </c>
      <c r="M1868" s="10">
        <f t="shared" si="117"/>
        <v>186.94</v>
      </c>
    </row>
    <row r="1869" spans="1:13" x14ac:dyDescent="0.2">
      <c r="A1869" s="1">
        <v>51297</v>
      </c>
      <c r="B1869" s="2">
        <v>41224</v>
      </c>
      <c r="C1869" s="1" t="s">
        <v>7</v>
      </c>
      <c r="D1869" s="1">
        <v>41</v>
      </c>
      <c r="E1869" s="4" t="str">
        <f t="shared" si="116"/>
        <v>Large</v>
      </c>
      <c r="F1869" s="4" t="str">
        <f>VLOOKUP(D1869, lookup!$A$3:$B$12, 2, TRUE)</f>
        <v>XX Large</v>
      </c>
      <c r="G1869" s="1">
        <v>356.28</v>
      </c>
      <c r="H1869" s="4">
        <f t="shared" si="118"/>
        <v>0.01</v>
      </c>
      <c r="I1869" s="4">
        <f>IFERROR((Table2[[#This Row],[Sales]]-(Table2[[#This Row],[Sales]]*H1869)), Table2[[#This Row],[Sales]])</f>
        <v>352.71719999999999</v>
      </c>
      <c r="J1869" s="4">
        <f t="shared" si="119"/>
        <v>353.28999999999996</v>
      </c>
      <c r="K1869" s="1" t="s">
        <v>8</v>
      </c>
      <c r="L1869" s="1">
        <v>2.99</v>
      </c>
      <c r="M1869" s="10">
        <f t="shared" si="117"/>
        <v>356.28</v>
      </c>
    </row>
    <row r="1870" spans="1:13" x14ac:dyDescent="0.2">
      <c r="A1870" s="1">
        <v>57600</v>
      </c>
      <c r="B1870" s="2">
        <v>41224</v>
      </c>
      <c r="C1870" s="1" t="s">
        <v>12</v>
      </c>
      <c r="D1870" s="1">
        <v>12</v>
      </c>
      <c r="E1870" s="4" t="str">
        <f t="shared" si="116"/>
        <v>Small</v>
      </c>
      <c r="F1870" s="4" t="str">
        <f>VLOOKUP(D1870, lookup!$A$3:$B$12, 2, TRUE)</f>
        <v>Small</v>
      </c>
      <c r="G1870" s="1">
        <v>407.2</v>
      </c>
      <c r="H1870" s="4" t="str">
        <f t="shared" si="118"/>
        <v>No Discount</v>
      </c>
      <c r="I1870" s="4">
        <f>IFERROR((Table2[[#This Row],[Sales]]-(Table2[[#This Row],[Sales]]*H1870)), Table2[[#This Row],[Sales]])</f>
        <v>407.2</v>
      </c>
      <c r="J1870" s="4">
        <f t="shared" si="119"/>
        <v>407.2</v>
      </c>
      <c r="K1870" s="1" t="s">
        <v>10</v>
      </c>
      <c r="L1870" s="1">
        <v>17.079999999999998</v>
      </c>
      <c r="M1870" s="10">
        <f t="shared" si="117"/>
        <v>407.2</v>
      </c>
    </row>
    <row r="1871" spans="1:13" x14ac:dyDescent="0.2">
      <c r="A1871" s="1">
        <v>58564</v>
      </c>
      <c r="B1871" s="2">
        <v>41225</v>
      </c>
      <c r="C1871" s="1" t="s">
        <v>12</v>
      </c>
      <c r="D1871" s="1">
        <v>49</v>
      </c>
      <c r="E1871" s="4" t="str">
        <f t="shared" si="116"/>
        <v>Large</v>
      </c>
      <c r="F1871" s="4" t="str">
        <f>VLOOKUP(D1871, lookup!$A$3:$B$12, 2, TRUE)</f>
        <v>XXX Large</v>
      </c>
      <c r="G1871" s="1">
        <v>103.03</v>
      </c>
      <c r="H1871" s="4">
        <f t="shared" si="118"/>
        <v>0.01</v>
      </c>
      <c r="I1871" s="4">
        <f>IFERROR((Table2[[#This Row],[Sales]]-(Table2[[#This Row],[Sales]]*H1871)), Table2[[#This Row],[Sales]])</f>
        <v>101.9997</v>
      </c>
      <c r="J1871" s="4">
        <f t="shared" si="119"/>
        <v>100.47</v>
      </c>
      <c r="K1871" s="1" t="s">
        <v>10</v>
      </c>
      <c r="L1871" s="1">
        <v>2.56</v>
      </c>
      <c r="M1871" s="10">
        <f t="shared" si="117"/>
        <v>103.03</v>
      </c>
    </row>
    <row r="1872" spans="1:13" x14ac:dyDescent="0.2">
      <c r="A1872" s="1">
        <v>45700</v>
      </c>
      <c r="B1872" s="2">
        <v>41226</v>
      </c>
      <c r="C1872" s="1" t="s">
        <v>9</v>
      </c>
      <c r="D1872" s="1">
        <v>43</v>
      </c>
      <c r="E1872" s="4" t="str">
        <f t="shared" si="116"/>
        <v>Large</v>
      </c>
      <c r="F1872" s="4" t="str">
        <f>VLOOKUP(D1872, lookup!$A$3:$B$12, 2, TRUE)</f>
        <v>XX Large</v>
      </c>
      <c r="G1872" s="1">
        <v>1704.58</v>
      </c>
      <c r="H1872" s="4">
        <f t="shared" si="118"/>
        <v>0.01</v>
      </c>
      <c r="I1872" s="4">
        <f>IFERROR((Table2[[#This Row],[Sales]]-(Table2[[#This Row],[Sales]]*H1872)), Table2[[#This Row],[Sales]])</f>
        <v>1687.5341999999998</v>
      </c>
      <c r="J1872" s="4">
        <f t="shared" si="119"/>
        <v>1700.08</v>
      </c>
      <c r="K1872" s="1" t="s">
        <v>10</v>
      </c>
      <c r="L1872" s="1">
        <v>4.5</v>
      </c>
      <c r="M1872" s="10">
        <f t="shared" si="117"/>
        <v>1704.58</v>
      </c>
    </row>
    <row r="1873" spans="1:13" x14ac:dyDescent="0.2">
      <c r="A1873" s="1">
        <v>19936</v>
      </c>
      <c r="B1873" s="2">
        <v>41226</v>
      </c>
      <c r="C1873" s="1" t="s">
        <v>12</v>
      </c>
      <c r="D1873" s="1">
        <v>41</v>
      </c>
      <c r="E1873" s="4" t="str">
        <f t="shared" si="116"/>
        <v>Large</v>
      </c>
      <c r="F1873" s="4" t="str">
        <f>VLOOKUP(D1873, lookup!$A$3:$B$12, 2, TRUE)</f>
        <v>XX Large</v>
      </c>
      <c r="G1873" s="1">
        <v>1115.2</v>
      </c>
      <c r="H1873" s="4">
        <f t="shared" si="118"/>
        <v>0.01</v>
      </c>
      <c r="I1873" s="4">
        <f>IFERROR((Table2[[#This Row],[Sales]]-(Table2[[#This Row],[Sales]]*H1873)), Table2[[#This Row],[Sales]])</f>
        <v>1104.048</v>
      </c>
      <c r="J1873" s="4">
        <f t="shared" si="119"/>
        <v>1113.21</v>
      </c>
      <c r="K1873" s="1" t="s">
        <v>10</v>
      </c>
      <c r="L1873" s="1">
        <v>1.99</v>
      </c>
      <c r="M1873" s="10">
        <f t="shared" si="117"/>
        <v>1115.2</v>
      </c>
    </row>
    <row r="1874" spans="1:13" x14ac:dyDescent="0.2">
      <c r="A1874" s="1">
        <v>19936</v>
      </c>
      <c r="B1874" s="2">
        <v>41226</v>
      </c>
      <c r="C1874" s="1" t="s">
        <v>12</v>
      </c>
      <c r="D1874" s="1">
        <v>19</v>
      </c>
      <c r="E1874" s="4" t="str">
        <f t="shared" si="116"/>
        <v>Medium</v>
      </c>
      <c r="F1874" s="4" t="str">
        <f>VLOOKUP(D1874, lookup!$A$3:$B$12, 2, TRUE)</f>
        <v>Small-Medium</v>
      </c>
      <c r="G1874" s="1">
        <v>36.75</v>
      </c>
      <c r="H1874" s="4" t="str">
        <f t="shared" si="118"/>
        <v>No Discount</v>
      </c>
      <c r="I1874" s="4">
        <f>IFERROR((Table2[[#This Row],[Sales]]-(Table2[[#This Row],[Sales]]*H1874)), Table2[[#This Row],[Sales]])</f>
        <v>36.75</v>
      </c>
      <c r="J1874" s="4">
        <f t="shared" si="119"/>
        <v>36.75</v>
      </c>
      <c r="K1874" s="1" t="s">
        <v>10</v>
      </c>
      <c r="L1874" s="1">
        <v>1.49</v>
      </c>
      <c r="M1874" s="10">
        <f t="shared" si="117"/>
        <v>36.75</v>
      </c>
    </row>
    <row r="1875" spans="1:13" x14ac:dyDescent="0.2">
      <c r="A1875" s="1">
        <v>21191</v>
      </c>
      <c r="B1875" s="2">
        <v>41227</v>
      </c>
      <c r="C1875" s="1" t="s">
        <v>9</v>
      </c>
      <c r="D1875" s="1">
        <v>48</v>
      </c>
      <c r="E1875" s="4" t="str">
        <f t="shared" si="116"/>
        <v>Large</v>
      </c>
      <c r="F1875" s="4" t="str">
        <f>VLOOKUP(D1875, lookup!$A$3:$B$12, 2, TRUE)</f>
        <v>XXX Large</v>
      </c>
      <c r="G1875" s="1">
        <v>7235.83</v>
      </c>
      <c r="H1875" s="4">
        <f t="shared" si="118"/>
        <v>0.01</v>
      </c>
      <c r="I1875" s="4">
        <f>IFERROR((Table2[[#This Row],[Sales]]-(Table2[[#This Row],[Sales]]*H1875)), Table2[[#This Row],[Sales]])</f>
        <v>7163.4717000000001</v>
      </c>
      <c r="J1875" s="4">
        <f t="shared" si="119"/>
        <v>7221.84</v>
      </c>
      <c r="K1875" s="1" t="s">
        <v>10</v>
      </c>
      <c r="L1875" s="1">
        <v>13.99</v>
      </c>
      <c r="M1875" s="10">
        <f t="shared" si="117"/>
        <v>7235.83</v>
      </c>
    </row>
    <row r="1876" spans="1:13" x14ac:dyDescent="0.2">
      <c r="A1876" s="1">
        <v>31456</v>
      </c>
      <c r="B1876" s="2">
        <v>41228</v>
      </c>
      <c r="C1876" s="1" t="s">
        <v>9</v>
      </c>
      <c r="D1876" s="1">
        <v>10</v>
      </c>
      <c r="E1876" s="4" t="str">
        <f t="shared" si="116"/>
        <v>Small</v>
      </c>
      <c r="F1876" s="4" t="str">
        <f>VLOOKUP(D1876, lookup!$A$3:$B$12, 2, TRUE)</f>
        <v>Extra Small</v>
      </c>
      <c r="G1876" s="1">
        <v>225.09</v>
      </c>
      <c r="H1876" s="4" t="str">
        <f t="shared" si="118"/>
        <v>No Discount</v>
      </c>
      <c r="I1876" s="4">
        <f>IFERROR((Table2[[#This Row],[Sales]]-(Table2[[#This Row],[Sales]]*H1876)), Table2[[#This Row],[Sales]])</f>
        <v>225.09</v>
      </c>
      <c r="J1876" s="4">
        <f t="shared" si="119"/>
        <v>225.09</v>
      </c>
      <c r="K1876" s="1" t="s">
        <v>10</v>
      </c>
      <c r="L1876" s="1">
        <v>2.99</v>
      </c>
      <c r="M1876" s="10">
        <f t="shared" si="117"/>
        <v>225.09</v>
      </c>
    </row>
    <row r="1877" spans="1:13" x14ac:dyDescent="0.2">
      <c r="A1877" s="1">
        <v>45346</v>
      </c>
      <c r="B1877" s="2">
        <v>41228</v>
      </c>
      <c r="C1877" s="1" t="s">
        <v>9</v>
      </c>
      <c r="D1877" s="1">
        <v>37</v>
      </c>
      <c r="E1877" s="4" t="str">
        <f t="shared" si="116"/>
        <v>Large</v>
      </c>
      <c r="F1877" s="4" t="str">
        <f>VLOOKUP(D1877, lookup!$A$3:$B$12, 2, TRUE)</f>
        <v>Extra Large</v>
      </c>
      <c r="G1877" s="1">
        <v>692.15</v>
      </c>
      <c r="H1877" s="4">
        <f t="shared" si="118"/>
        <v>0.01</v>
      </c>
      <c r="I1877" s="4">
        <f>IFERROR((Table2[[#This Row],[Sales]]-(Table2[[#This Row],[Sales]]*H1877)), Table2[[#This Row],[Sales]])</f>
        <v>685.22849999999994</v>
      </c>
      <c r="J1877" s="4">
        <f t="shared" si="119"/>
        <v>686.18</v>
      </c>
      <c r="K1877" s="1" t="s">
        <v>10</v>
      </c>
      <c r="L1877" s="1">
        <v>5.97</v>
      </c>
      <c r="M1877" s="10">
        <f t="shared" si="117"/>
        <v>692.15</v>
      </c>
    </row>
    <row r="1878" spans="1:13" x14ac:dyDescent="0.2">
      <c r="A1878" s="1">
        <v>13346</v>
      </c>
      <c r="B1878" s="2">
        <v>41228</v>
      </c>
      <c r="C1878" s="1" t="s">
        <v>7</v>
      </c>
      <c r="D1878" s="1">
        <v>44</v>
      </c>
      <c r="E1878" s="4" t="str">
        <f t="shared" si="116"/>
        <v>Large</v>
      </c>
      <c r="F1878" s="4" t="str">
        <f>VLOOKUP(D1878, lookup!$A$3:$B$12, 2, TRUE)</f>
        <v>XX Large</v>
      </c>
      <c r="G1878" s="1">
        <v>268.33999999999997</v>
      </c>
      <c r="H1878" s="4">
        <f t="shared" si="118"/>
        <v>0.01</v>
      </c>
      <c r="I1878" s="4">
        <f>IFERROR((Table2[[#This Row],[Sales]]-(Table2[[#This Row],[Sales]]*H1878)), Table2[[#This Row],[Sales]])</f>
        <v>265.65659999999997</v>
      </c>
      <c r="J1878" s="4">
        <f t="shared" si="119"/>
        <v>259.45999999999998</v>
      </c>
      <c r="K1878" s="1" t="s">
        <v>10</v>
      </c>
      <c r="L1878" s="1">
        <v>8.8800000000000008</v>
      </c>
      <c r="M1878" s="10">
        <f t="shared" si="117"/>
        <v>268.33999999999997</v>
      </c>
    </row>
    <row r="1879" spans="1:13" x14ac:dyDescent="0.2">
      <c r="A1879" s="1">
        <v>24801</v>
      </c>
      <c r="B1879" s="2">
        <v>41228</v>
      </c>
      <c r="C1879" s="1" t="s">
        <v>9</v>
      </c>
      <c r="D1879" s="1">
        <v>10</v>
      </c>
      <c r="E1879" s="4" t="str">
        <f t="shared" si="116"/>
        <v>Small</v>
      </c>
      <c r="F1879" s="4" t="str">
        <f>VLOOKUP(D1879, lookup!$A$3:$B$12, 2, TRUE)</f>
        <v>Extra Small</v>
      </c>
      <c r="G1879" s="1">
        <v>1024.165</v>
      </c>
      <c r="H1879" s="4" t="str">
        <f t="shared" si="118"/>
        <v>No Discount</v>
      </c>
      <c r="I1879" s="4">
        <f>IFERROR((Table2[[#This Row],[Sales]]-(Table2[[#This Row],[Sales]]*H1879)), Table2[[#This Row],[Sales]])</f>
        <v>1024.165</v>
      </c>
      <c r="J1879" s="4">
        <f t="shared" si="119"/>
        <v>1024.165</v>
      </c>
      <c r="K1879" s="1" t="s">
        <v>10</v>
      </c>
      <c r="L1879" s="1">
        <v>5.99</v>
      </c>
      <c r="M1879" s="10">
        <f t="shared" si="117"/>
        <v>1024.165</v>
      </c>
    </row>
    <row r="1880" spans="1:13" x14ac:dyDescent="0.2">
      <c r="A1880" s="1">
        <v>24801</v>
      </c>
      <c r="B1880" s="2">
        <v>41228</v>
      </c>
      <c r="C1880" s="1" t="s">
        <v>9</v>
      </c>
      <c r="D1880" s="1">
        <v>3</v>
      </c>
      <c r="E1880" s="4" t="str">
        <f t="shared" si="116"/>
        <v>Small</v>
      </c>
      <c r="F1880" s="4" t="str">
        <f>VLOOKUP(D1880, lookup!$A$3:$B$12, 2, TRUE)</f>
        <v>Mini</v>
      </c>
      <c r="G1880" s="1">
        <v>18.91</v>
      </c>
      <c r="H1880" s="4" t="str">
        <f t="shared" si="118"/>
        <v>No Discount</v>
      </c>
      <c r="I1880" s="4">
        <f>IFERROR((Table2[[#This Row],[Sales]]-(Table2[[#This Row],[Sales]]*H1880)), Table2[[#This Row],[Sales]])</f>
        <v>18.91</v>
      </c>
      <c r="J1880" s="4">
        <f t="shared" si="119"/>
        <v>18.91</v>
      </c>
      <c r="K1880" s="1" t="s">
        <v>10</v>
      </c>
      <c r="L1880" s="1">
        <v>7.01</v>
      </c>
      <c r="M1880" s="10">
        <f t="shared" si="117"/>
        <v>18.91</v>
      </c>
    </row>
    <row r="1881" spans="1:13" x14ac:dyDescent="0.2">
      <c r="A1881" s="1">
        <v>24801</v>
      </c>
      <c r="B1881" s="2">
        <v>41228</v>
      </c>
      <c r="C1881" s="1" t="s">
        <v>9</v>
      </c>
      <c r="D1881" s="1">
        <v>7</v>
      </c>
      <c r="E1881" s="4" t="str">
        <f t="shared" si="116"/>
        <v>Small</v>
      </c>
      <c r="F1881" s="4" t="str">
        <f>VLOOKUP(D1881, lookup!$A$3:$B$12, 2, TRUE)</f>
        <v>Extra Small</v>
      </c>
      <c r="G1881" s="1">
        <v>685.7</v>
      </c>
      <c r="H1881" s="4" t="str">
        <f t="shared" si="118"/>
        <v>No Discount</v>
      </c>
      <c r="I1881" s="4">
        <f>IFERROR((Table2[[#This Row],[Sales]]-(Table2[[#This Row],[Sales]]*H1881)), Table2[[#This Row],[Sales]])</f>
        <v>685.7</v>
      </c>
      <c r="J1881" s="4">
        <f t="shared" si="119"/>
        <v>685.7</v>
      </c>
      <c r="K1881" s="1" t="s">
        <v>10</v>
      </c>
      <c r="L1881" s="1">
        <v>20.79</v>
      </c>
      <c r="M1881" s="10">
        <f t="shared" si="117"/>
        <v>685.7</v>
      </c>
    </row>
    <row r="1882" spans="1:13" x14ac:dyDescent="0.2">
      <c r="A1882" s="1">
        <v>47682</v>
      </c>
      <c r="B1882" s="2">
        <v>41229</v>
      </c>
      <c r="C1882" s="1" t="s">
        <v>11</v>
      </c>
      <c r="D1882" s="1">
        <v>38</v>
      </c>
      <c r="E1882" s="4" t="str">
        <f t="shared" si="116"/>
        <v>Large</v>
      </c>
      <c r="F1882" s="4" t="str">
        <f>VLOOKUP(D1882, lookup!$A$3:$B$12, 2, TRUE)</f>
        <v>Extra Large</v>
      </c>
      <c r="G1882" s="1">
        <v>3191.24</v>
      </c>
      <c r="H1882" s="4">
        <f t="shared" si="118"/>
        <v>0.01</v>
      </c>
      <c r="I1882" s="4">
        <f>IFERROR((Table2[[#This Row],[Sales]]-(Table2[[#This Row],[Sales]]*H1882)), Table2[[#This Row],[Sales]])</f>
        <v>3159.3275999999996</v>
      </c>
      <c r="J1882" s="4">
        <f t="shared" si="119"/>
        <v>3186.2299999999996</v>
      </c>
      <c r="K1882" s="1" t="s">
        <v>10</v>
      </c>
      <c r="L1882" s="1">
        <v>5.01</v>
      </c>
      <c r="M1882" s="10">
        <f t="shared" si="117"/>
        <v>3191.24</v>
      </c>
    </row>
    <row r="1883" spans="1:13" x14ac:dyDescent="0.2">
      <c r="A1883" s="1">
        <v>48448</v>
      </c>
      <c r="B1883" s="2">
        <v>41229</v>
      </c>
      <c r="C1883" s="1" t="s">
        <v>7</v>
      </c>
      <c r="D1883" s="1">
        <v>20</v>
      </c>
      <c r="E1883" s="4" t="str">
        <f t="shared" si="116"/>
        <v>Medium</v>
      </c>
      <c r="F1883" s="4" t="str">
        <f>VLOOKUP(D1883, lookup!$A$3:$B$12, 2, TRUE)</f>
        <v>Small-Medium</v>
      </c>
      <c r="G1883" s="1">
        <v>340.952</v>
      </c>
      <c r="H1883" s="4" t="str">
        <f t="shared" si="118"/>
        <v>No Discount</v>
      </c>
      <c r="I1883" s="4">
        <f>IFERROR((Table2[[#This Row],[Sales]]-(Table2[[#This Row],[Sales]]*H1883)), Table2[[#This Row],[Sales]])</f>
        <v>340.952</v>
      </c>
      <c r="J1883" s="4">
        <f t="shared" si="119"/>
        <v>340.952</v>
      </c>
      <c r="K1883" s="1" t="s">
        <v>10</v>
      </c>
      <c r="L1883" s="1">
        <v>0.99</v>
      </c>
      <c r="M1883" s="10">
        <f t="shared" si="117"/>
        <v>340.952</v>
      </c>
    </row>
    <row r="1884" spans="1:13" x14ac:dyDescent="0.2">
      <c r="A1884" s="1">
        <v>35938</v>
      </c>
      <c r="B1884" s="2">
        <v>41230</v>
      </c>
      <c r="C1884" s="1" t="s">
        <v>11</v>
      </c>
      <c r="D1884" s="1">
        <v>48</v>
      </c>
      <c r="E1884" s="4" t="str">
        <f t="shared" si="116"/>
        <v>Large</v>
      </c>
      <c r="F1884" s="4" t="str">
        <f>VLOOKUP(D1884, lookup!$A$3:$B$12, 2, TRUE)</f>
        <v>XXX Large</v>
      </c>
      <c r="G1884" s="1">
        <v>628.33000000000004</v>
      </c>
      <c r="H1884" s="4">
        <f t="shared" si="118"/>
        <v>0.01</v>
      </c>
      <c r="I1884" s="4">
        <f>IFERROR((Table2[[#This Row],[Sales]]-(Table2[[#This Row],[Sales]]*H1884)), Table2[[#This Row],[Sales]])</f>
        <v>622.04669999999999</v>
      </c>
      <c r="J1884" s="4">
        <f t="shared" si="119"/>
        <v>618.96</v>
      </c>
      <c r="K1884" s="1" t="s">
        <v>10</v>
      </c>
      <c r="L1884" s="1">
        <v>9.3699999999999992</v>
      </c>
      <c r="M1884" s="10">
        <f t="shared" si="117"/>
        <v>628.33000000000004</v>
      </c>
    </row>
    <row r="1885" spans="1:13" x14ac:dyDescent="0.2">
      <c r="A1885" s="1">
        <v>35938</v>
      </c>
      <c r="B1885" s="2">
        <v>41230</v>
      </c>
      <c r="C1885" s="1" t="s">
        <v>11</v>
      </c>
      <c r="D1885" s="1">
        <v>6</v>
      </c>
      <c r="E1885" s="4" t="str">
        <f t="shared" si="116"/>
        <v>Small</v>
      </c>
      <c r="F1885" s="4" t="str">
        <f>VLOOKUP(D1885, lookup!$A$3:$B$12, 2, TRUE)</f>
        <v>Extra Small</v>
      </c>
      <c r="G1885" s="1">
        <v>1770.7</v>
      </c>
      <c r="H1885" s="4" t="str">
        <f t="shared" si="118"/>
        <v>No Discount</v>
      </c>
      <c r="I1885" s="4">
        <f>IFERROR((Table2[[#This Row],[Sales]]-(Table2[[#This Row],[Sales]]*H1885)), Table2[[#This Row],[Sales]])</f>
        <v>1770.7</v>
      </c>
      <c r="J1885" s="4">
        <f t="shared" si="119"/>
        <v>1770.7</v>
      </c>
      <c r="K1885" s="1" t="s">
        <v>13</v>
      </c>
      <c r="L1885" s="1">
        <v>57</v>
      </c>
      <c r="M1885" s="10">
        <f t="shared" si="117"/>
        <v>1770.7</v>
      </c>
    </row>
    <row r="1886" spans="1:13" x14ac:dyDescent="0.2">
      <c r="A1886" s="1">
        <v>3328</v>
      </c>
      <c r="B1886" s="2">
        <v>41231</v>
      </c>
      <c r="C1886" s="1" t="s">
        <v>7</v>
      </c>
      <c r="D1886" s="1">
        <v>12</v>
      </c>
      <c r="E1886" s="4" t="str">
        <f t="shared" si="116"/>
        <v>Small</v>
      </c>
      <c r="F1886" s="4" t="str">
        <f>VLOOKUP(D1886, lookup!$A$3:$B$12, 2, TRUE)</f>
        <v>Small</v>
      </c>
      <c r="G1886" s="1">
        <v>1736.41</v>
      </c>
      <c r="H1886" s="4" t="str">
        <f t="shared" si="118"/>
        <v>No Discount</v>
      </c>
      <c r="I1886" s="4">
        <f>IFERROR((Table2[[#This Row],[Sales]]-(Table2[[#This Row],[Sales]]*H1886)), Table2[[#This Row],[Sales]])</f>
        <v>1736.41</v>
      </c>
      <c r="J1886" s="4">
        <f t="shared" si="119"/>
        <v>1736.41</v>
      </c>
      <c r="K1886" s="1" t="s">
        <v>13</v>
      </c>
      <c r="L1886" s="1">
        <v>80.2</v>
      </c>
      <c r="M1886" s="10">
        <f t="shared" si="117"/>
        <v>1736.41</v>
      </c>
    </row>
    <row r="1887" spans="1:13" x14ac:dyDescent="0.2">
      <c r="A1887" s="1">
        <v>42944</v>
      </c>
      <c r="B1887" s="2">
        <v>41231</v>
      </c>
      <c r="C1887" s="1" t="s">
        <v>12</v>
      </c>
      <c r="D1887" s="1">
        <v>43</v>
      </c>
      <c r="E1887" s="4" t="str">
        <f t="shared" si="116"/>
        <v>Large</v>
      </c>
      <c r="F1887" s="4" t="str">
        <f>VLOOKUP(D1887, lookup!$A$3:$B$12, 2, TRUE)</f>
        <v>XX Large</v>
      </c>
      <c r="G1887" s="1">
        <v>9750.5499999999993</v>
      </c>
      <c r="H1887" s="4">
        <f t="shared" si="118"/>
        <v>0.01</v>
      </c>
      <c r="I1887" s="4">
        <f>IFERROR((Table2[[#This Row],[Sales]]-(Table2[[#This Row],[Sales]]*H1887)), Table2[[#This Row],[Sales]])</f>
        <v>9653.0445</v>
      </c>
      <c r="J1887" s="4">
        <f t="shared" si="119"/>
        <v>9686.3499999999985</v>
      </c>
      <c r="K1887" s="1" t="s">
        <v>13</v>
      </c>
      <c r="L1887" s="1">
        <v>64.2</v>
      </c>
      <c r="M1887" s="10">
        <f t="shared" si="117"/>
        <v>9686.3499999999985</v>
      </c>
    </row>
    <row r="1888" spans="1:13" x14ac:dyDescent="0.2">
      <c r="A1888" s="1">
        <v>129</v>
      </c>
      <c r="B1888" s="2">
        <v>41231</v>
      </c>
      <c r="C1888" s="1" t="s">
        <v>7</v>
      </c>
      <c r="D1888" s="1">
        <v>4</v>
      </c>
      <c r="E1888" s="4" t="str">
        <f t="shared" si="116"/>
        <v>Small</v>
      </c>
      <c r="F1888" s="4" t="str">
        <f>VLOOKUP(D1888, lookup!$A$3:$B$12, 2, TRUE)</f>
        <v>Mini</v>
      </c>
      <c r="G1888" s="1">
        <v>32.72</v>
      </c>
      <c r="H1888" s="4" t="str">
        <f t="shared" si="118"/>
        <v>No Discount</v>
      </c>
      <c r="I1888" s="4">
        <f>IFERROR((Table2[[#This Row],[Sales]]-(Table2[[#This Row],[Sales]]*H1888)), Table2[[#This Row],[Sales]])</f>
        <v>32.72</v>
      </c>
      <c r="J1888" s="4">
        <f t="shared" si="119"/>
        <v>32.72</v>
      </c>
      <c r="K1888" s="1" t="s">
        <v>10</v>
      </c>
      <c r="L1888" s="1">
        <v>8.19</v>
      </c>
      <c r="M1888" s="10">
        <f t="shared" si="117"/>
        <v>32.72</v>
      </c>
    </row>
    <row r="1889" spans="1:13" x14ac:dyDescent="0.2">
      <c r="A1889" s="1">
        <v>24579</v>
      </c>
      <c r="B1889" s="2">
        <v>41231</v>
      </c>
      <c r="C1889" s="1" t="s">
        <v>9</v>
      </c>
      <c r="D1889" s="1">
        <v>40</v>
      </c>
      <c r="E1889" s="4" t="str">
        <f t="shared" si="116"/>
        <v>Large</v>
      </c>
      <c r="F1889" s="4" t="str">
        <f>VLOOKUP(D1889, lookup!$A$3:$B$12, 2, TRUE)</f>
        <v>Extra Large</v>
      </c>
      <c r="G1889" s="1">
        <v>467.5</v>
      </c>
      <c r="H1889" s="4">
        <f t="shared" si="118"/>
        <v>0.01</v>
      </c>
      <c r="I1889" s="4">
        <f>IFERROR((Table2[[#This Row],[Sales]]-(Table2[[#This Row],[Sales]]*H1889)), Table2[[#This Row],[Sales]])</f>
        <v>462.82499999999999</v>
      </c>
      <c r="J1889" s="4">
        <f t="shared" si="119"/>
        <v>462.52</v>
      </c>
      <c r="K1889" s="1" t="s">
        <v>10</v>
      </c>
      <c r="L1889" s="1">
        <v>4.9800000000000004</v>
      </c>
      <c r="M1889" s="10">
        <f t="shared" si="117"/>
        <v>467.5</v>
      </c>
    </row>
    <row r="1890" spans="1:13" x14ac:dyDescent="0.2">
      <c r="A1890" s="1">
        <v>24579</v>
      </c>
      <c r="B1890" s="2">
        <v>41231</v>
      </c>
      <c r="C1890" s="1" t="s">
        <v>9</v>
      </c>
      <c r="D1890" s="1">
        <v>45</v>
      </c>
      <c r="E1890" s="4" t="str">
        <f t="shared" si="116"/>
        <v>Large</v>
      </c>
      <c r="F1890" s="4" t="str">
        <f>VLOOKUP(D1890, lookup!$A$3:$B$12, 2, TRUE)</f>
        <v>XX Large</v>
      </c>
      <c r="G1890" s="1">
        <v>13921.6</v>
      </c>
      <c r="H1890" s="4">
        <f t="shared" si="118"/>
        <v>0.01</v>
      </c>
      <c r="I1890" s="4">
        <f>IFERROR((Table2[[#This Row],[Sales]]-(Table2[[#This Row],[Sales]]*H1890)), Table2[[#This Row],[Sales]])</f>
        <v>13782.384</v>
      </c>
      <c r="J1890" s="4">
        <f t="shared" si="119"/>
        <v>13897.11</v>
      </c>
      <c r="K1890" s="1" t="s">
        <v>10</v>
      </c>
      <c r="L1890" s="1">
        <v>24.49</v>
      </c>
      <c r="M1890" s="10">
        <f t="shared" si="117"/>
        <v>13921.6</v>
      </c>
    </row>
    <row r="1891" spans="1:13" x14ac:dyDescent="0.2">
      <c r="A1891" s="1">
        <v>44737</v>
      </c>
      <c r="B1891" s="2">
        <v>41232</v>
      </c>
      <c r="C1891" s="1" t="s">
        <v>14</v>
      </c>
      <c r="D1891" s="1">
        <v>11</v>
      </c>
      <c r="E1891" s="4" t="str">
        <f t="shared" si="116"/>
        <v>Small</v>
      </c>
      <c r="F1891" s="4" t="str">
        <f>VLOOKUP(D1891, lookup!$A$3:$B$12, 2, TRUE)</f>
        <v>Small</v>
      </c>
      <c r="G1891" s="1">
        <v>773.74</v>
      </c>
      <c r="H1891" s="4" t="str">
        <f t="shared" si="118"/>
        <v>No Discount</v>
      </c>
      <c r="I1891" s="4">
        <f>IFERROR((Table2[[#This Row],[Sales]]-(Table2[[#This Row],[Sales]]*H1891)), Table2[[#This Row],[Sales]])</f>
        <v>773.74</v>
      </c>
      <c r="J1891" s="4">
        <f t="shared" si="119"/>
        <v>773.74</v>
      </c>
      <c r="K1891" s="1" t="s">
        <v>10</v>
      </c>
      <c r="L1891" s="1">
        <v>35</v>
      </c>
      <c r="M1891" s="10">
        <f t="shared" si="117"/>
        <v>773.74</v>
      </c>
    </row>
    <row r="1892" spans="1:13" x14ac:dyDescent="0.2">
      <c r="A1892" s="1">
        <v>16134</v>
      </c>
      <c r="B1892" s="2">
        <v>41232</v>
      </c>
      <c r="C1892" s="1" t="s">
        <v>9</v>
      </c>
      <c r="D1892" s="1">
        <v>43</v>
      </c>
      <c r="E1892" s="4" t="str">
        <f t="shared" si="116"/>
        <v>Large</v>
      </c>
      <c r="F1892" s="4" t="str">
        <f>VLOOKUP(D1892, lookup!$A$3:$B$12, 2, TRUE)</f>
        <v>XX Large</v>
      </c>
      <c r="G1892" s="1">
        <v>21921.279999999999</v>
      </c>
      <c r="H1892" s="4">
        <f t="shared" si="118"/>
        <v>0.01</v>
      </c>
      <c r="I1892" s="4">
        <f>IFERROR((Table2[[#This Row],[Sales]]-(Table2[[#This Row],[Sales]]*H1892)), Table2[[#This Row],[Sales]])</f>
        <v>21702.067199999998</v>
      </c>
      <c r="J1892" s="4">
        <f t="shared" si="119"/>
        <v>21893.14</v>
      </c>
      <c r="K1892" s="1" t="s">
        <v>13</v>
      </c>
      <c r="L1892" s="1">
        <v>28.14</v>
      </c>
      <c r="M1892" s="10">
        <f t="shared" si="117"/>
        <v>21893.14</v>
      </c>
    </row>
    <row r="1893" spans="1:13" x14ac:dyDescent="0.2">
      <c r="A1893" s="1">
        <v>34659</v>
      </c>
      <c r="B1893" s="2">
        <v>41232</v>
      </c>
      <c r="C1893" s="1" t="s">
        <v>9</v>
      </c>
      <c r="D1893" s="1">
        <v>42</v>
      </c>
      <c r="E1893" s="4" t="str">
        <f t="shared" si="116"/>
        <v>Large</v>
      </c>
      <c r="F1893" s="4" t="str">
        <f>VLOOKUP(D1893, lookup!$A$3:$B$12, 2, TRUE)</f>
        <v>XX Large</v>
      </c>
      <c r="G1893" s="1">
        <v>259.43</v>
      </c>
      <c r="H1893" s="4">
        <f t="shared" si="118"/>
        <v>0.01</v>
      </c>
      <c r="I1893" s="4">
        <f>IFERROR((Table2[[#This Row],[Sales]]-(Table2[[#This Row],[Sales]]*H1893)), Table2[[#This Row],[Sales]])</f>
        <v>256.83570000000003</v>
      </c>
      <c r="J1893" s="4">
        <f t="shared" si="119"/>
        <v>254.46</v>
      </c>
      <c r="K1893" s="1" t="s">
        <v>10</v>
      </c>
      <c r="L1893" s="1">
        <v>4.97</v>
      </c>
      <c r="M1893" s="10">
        <f t="shared" si="117"/>
        <v>259.43</v>
      </c>
    </row>
    <row r="1894" spans="1:13" x14ac:dyDescent="0.2">
      <c r="A1894" s="1">
        <v>31042</v>
      </c>
      <c r="B1894" s="2">
        <v>41232</v>
      </c>
      <c r="C1894" s="1" t="s">
        <v>14</v>
      </c>
      <c r="D1894" s="1">
        <v>48</v>
      </c>
      <c r="E1894" s="4" t="str">
        <f t="shared" si="116"/>
        <v>Large</v>
      </c>
      <c r="F1894" s="4" t="str">
        <f>VLOOKUP(D1894, lookup!$A$3:$B$12, 2, TRUE)</f>
        <v>XXX Large</v>
      </c>
      <c r="G1894" s="1">
        <v>134.52000000000001</v>
      </c>
      <c r="H1894" s="4">
        <f t="shared" si="118"/>
        <v>0.01</v>
      </c>
      <c r="I1894" s="4">
        <f>IFERROR((Table2[[#This Row],[Sales]]-(Table2[[#This Row],[Sales]]*H1894)), Table2[[#This Row],[Sales]])</f>
        <v>133.1748</v>
      </c>
      <c r="J1894" s="4">
        <f t="shared" si="119"/>
        <v>133.32000000000002</v>
      </c>
      <c r="K1894" s="1" t="s">
        <v>10</v>
      </c>
      <c r="L1894" s="1">
        <v>1.2</v>
      </c>
      <c r="M1894" s="10">
        <f t="shared" si="117"/>
        <v>134.52000000000001</v>
      </c>
    </row>
    <row r="1895" spans="1:13" x14ac:dyDescent="0.2">
      <c r="A1895" s="1">
        <v>1187</v>
      </c>
      <c r="B1895" s="2">
        <v>41232</v>
      </c>
      <c r="C1895" s="1" t="s">
        <v>14</v>
      </c>
      <c r="D1895" s="1">
        <v>14</v>
      </c>
      <c r="E1895" s="4" t="str">
        <f t="shared" si="116"/>
        <v>Small</v>
      </c>
      <c r="F1895" s="4" t="str">
        <f>VLOOKUP(D1895, lookup!$A$3:$B$12, 2, TRUE)</f>
        <v>Small</v>
      </c>
      <c r="G1895" s="1">
        <v>222.91</v>
      </c>
      <c r="H1895" s="4" t="str">
        <f t="shared" si="118"/>
        <v>No Discount</v>
      </c>
      <c r="I1895" s="4">
        <f>IFERROR((Table2[[#This Row],[Sales]]-(Table2[[#This Row],[Sales]]*H1895)), Table2[[#This Row],[Sales]])</f>
        <v>222.91</v>
      </c>
      <c r="J1895" s="4">
        <f t="shared" si="119"/>
        <v>222.91</v>
      </c>
      <c r="K1895" s="1" t="s">
        <v>10</v>
      </c>
      <c r="L1895" s="1">
        <v>4</v>
      </c>
      <c r="M1895" s="10">
        <f t="shared" si="117"/>
        <v>222.91</v>
      </c>
    </row>
    <row r="1896" spans="1:13" x14ac:dyDescent="0.2">
      <c r="A1896" s="1">
        <v>31042</v>
      </c>
      <c r="B1896" s="2">
        <v>41232</v>
      </c>
      <c r="C1896" s="1" t="s">
        <v>14</v>
      </c>
      <c r="D1896" s="1">
        <v>26</v>
      </c>
      <c r="E1896" s="4" t="str">
        <f t="shared" si="116"/>
        <v>Medium</v>
      </c>
      <c r="F1896" s="4" t="str">
        <f>VLOOKUP(D1896, lookup!$A$3:$B$12, 2, TRUE)</f>
        <v>Medium-Large</v>
      </c>
      <c r="G1896" s="1">
        <v>3227.38</v>
      </c>
      <c r="H1896" s="4" t="str">
        <f t="shared" si="118"/>
        <v>No Discount</v>
      </c>
      <c r="I1896" s="4">
        <f>IFERROR((Table2[[#This Row],[Sales]]-(Table2[[#This Row],[Sales]]*H1896)), Table2[[#This Row],[Sales]])</f>
        <v>3227.38</v>
      </c>
      <c r="J1896" s="4">
        <f t="shared" si="119"/>
        <v>3227.38</v>
      </c>
      <c r="K1896" s="1" t="s">
        <v>13</v>
      </c>
      <c r="L1896" s="1">
        <v>30</v>
      </c>
      <c r="M1896" s="10">
        <f t="shared" si="117"/>
        <v>3227.38</v>
      </c>
    </row>
    <row r="1897" spans="1:13" x14ac:dyDescent="0.2">
      <c r="A1897" s="1">
        <v>44737</v>
      </c>
      <c r="B1897" s="2">
        <v>41232</v>
      </c>
      <c r="C1897" s="1" t="s">
        <v>14</v>
      </c>
      <c r="D1897" s="1">
        <v>16</v>
      </c>
      <c r="E1897" s="4" t="str">
        <f t="shared" si="116"/>
        <v>Medium</v>
      </c>
      <c r="F1897" s="4" t="str">
        <f>VLOOKUP(D1897, lookup!$A$3:$B$12, 2, TRUE)</f>
        <v>Small-Medium</v>
      </c>
      <c r="G1897" s="1">
        <v>302.13249999999999</v>
      </c>
      <c r="H1897" s="4" t="str">
        <f t="shared" si="118"/>
        <v>No Discount</v>
      </c>
      <c r="I1897" s="4">
        <f>IFERROR((Table2[[#This Row],[Sales]]-(Table2[[#This Row],[Sales]]*H1897)), Table2[[#This Row],[Sales]])</f>
        <v>302.13249999999999</v>
      </c>
      <c r="J1897" s="4">
        <f t="shared" si="119"/>
        <v>302.13249999999999</v>
      </c>
      <c r="K1897" s="1" t="s">
        <v>10</v>
      </c>
      <c r="L1897" s="1">
        <v>0.99</v>
      </c>
      <c r="M1897" s="10">
        <f t="shared" si="117"/>
        <v>302.13249999999999</v>
      </c>
    </row>
    <row r="1898" spans="1:13" x14ac:dyDescent="0.2">
      <c r="A1898" s="1">
        <v>54656</v>
      </c>
      <c r="B1898" s="2">
        <v>41232</v>
      </c>
      <c r="C1898" s="1" t="s">
        <v>9</v>
      </c>
      <c r="D1898" s="1">
        <v>22</v>
      </c>
      <c r="E1898" s="4" t="str">
        <f t="shared" si="116"/>
        <v>Medium</v>
      </c>
      <c r="F1898" s="4" t="str">
        <f>VLOOKUP(D1898, lookup!$A$3:$B$12, 2, TRUE)</f>
        <v>Medium</v>
      </c>
      <c r="G1898" s="1">
        <v>109.52</v>
      </c>
      <c r="H1898" s="4" t="str">
        <f t="shared" si="118"/>
        <v>No Discount</v>
      </c>
      <c r="I1898" s="4">
        <f>IFERROR((Table2[[#This Row],[Sales]]-(Table2[[#This Row],[Sales]]*H1898)), Table2[[#This Row],[Sales]])</f>
        <v>109.52</v>
      </c>
      <c r="J1898" s="4">
        <f t="shared" si="119"/>
        <v>109.52</v>
      </c>
      <c r="K1898" s="1" t="s">
        <v>8</v>
      </c>
      <c r="L1898" s="1">
        <v>5.83</v>
      </c>
      <c r="M1898" s="10">
        <f t="shared" si="117"/>
        <v>109.52</v>
      </c>
    </row>
    <row r="1899" spans="1:13" x14ac:dyDescent="0.2">
      <c r="A1899" s="1">
        <v>50017</v>
      </c>
      <c r="B1899" s="2">
        <v>41233</v>
      </c>
      <c r="C1899" s="1" t="s">
        <v>7</v>
      </c>
      <c r="D1899" s="1">
        <v>43</v>
      </c>
      <c r="E1899" s="4" t="str">
        <f t="shared" si="116"/>
        <v>Large</v>
      </c>
      <c r="F1899" s="4" t="str">
        <f>VLOOKUP(D1899, lookup!$A$3:$B$12, 2, TRUE)</f>
        <v>XX Large</v>
      </c>
      <c r="G1899" s="1">
        <v>1502.47</v>
      </c>
      <c r="H1899" s="4">
        <f t="shared" si="118"/>
        <v>0.01</v>
      </c>
      <c r="I1899" s="4">
        <f>IFERROR((Table2[[#This Row],[Sales]]-(Table2[[#This Row],[Sales]]*H1899)), Table2[[#This Row],[Sales]])</f>
        <v>1487.4453000000001</v>
      </c>
      <c r="J1899" s="4">
        <f t="shared" si="119"/>
        <v>1493.48</v>
      </c>
      <c r="K1899" s="1" t="s">
        <v>10</v>
      </c>
      <c r="L1899" s="1">
        <v>8.99</v>
      </c>
      <c r="M1899" s="10">
        <f t="shared" si="117"/>
        <v>1502.47</v>
      </c>
    </row>
    <row r="1900" spans="1:13" x14ac:dyDescent="0.2">
      <c r="A1900" s="1">
        <v>13158</v>
      </c>
      <c r="B1900" s="2">
        <v>41233</v>
      </c>
      <c r="C1900" s="1" t="s">
        <v>12</v>
      </c>
      <c r="D1900" s="1">
        <v>26</v>
      </c>
      <c r="E1900" s="4" t="str">
        <f t="shared" si="116"/>
        <v>Medium</v>
      </c>
      <c r="F1900" s="4" t="str">
        <f>VLOOKUP(D1900, lookup!$A$3:$B$12, 2, TRUE)</f>
        <v>Medium-Large</v>
      </c>
      <c r="G1900" s="1">
        <v>187.16</v>
      </c>
      <c r="H1900" s="4" t="str">
        <f t="shared" si="118"/>
        <v>No Discount</v>
      </c>
      <c r="I1900" s="4">
        <f>IFERROR((Table2[[#This Row],[Sales]]-(Table2[[#This Row],[Sales]]*H1900)), Table2[[#This Row],[Sales]])</f>
        <v>187.16</v>
      </c>
      <c r="J1900" s="4">
        <f t="shared" si="119"/>
        <v>187.16</v>
      </c>
      <c r="K1900" s="1" t="s">
        <v>10</v>
      </c>
      <c r="L1900" s="1">
        <v>2.99</v>
      </c>
      <c r="M1900" s="10">
        <f t="shared" si="117"/>
        <v>187.16</v>
      </c>
    </row>
    <row r="1901" spans="1:13" x14ac:dyDescent="0.2">
      <c r="A1901" s="1">
        <v>50017</v>
      </c>
      <c r="B1901" s="2">
        <v>41233</v>
      </c>
      <c r="C1901" s="1" t="s">
        <v>7</v>
      </c>
      <c r="D1901" s="1">
        <v>24</v>
      </c>
      <c r="E1901" s="4" t="str">
        <f t="shared" si="116"/>
        <v>Medium</v>
      </c>
      <c r="F1901" s="4" t="str">
        <f>VLOOKUP(D1901, lookup!$A$3:$B$12, 2, TRUE)</f>
        <v>Medium</v>
      </c>
      <c r="G1901" s="1">
        <v>2014.13</v>
      </c>
      <c r="H1901" s="4" t="str">
        <f t="shared" si="118"/>
        <v>No Discount</v>
      </c>
      <c r="I1901" s="4">
        <f>IFERROR((Table2[[#This Row],[Sales]]-(Table2[[#This Row],[Sales]]*H1901)), Table2[[#This Row],[Sales]])</f>
        <v>2014.13</v>
      </c>
      <c r="J1901" s="4">
        <f t="shared" si="119"/>
        <v>2014.13</v>
      </c>
      <c r="K1901" s="1" t="s">
        <v>10</v>
      </c>
      <c r="L1901" s="1">
        <v>35</v>
      </c>
      <c r="M1901" s="10">
        <f t="shared" si="117"/>
        <v>2014.13</v>
      </c>
    </row>
    <row r="1902" spans="1:13" x14ac:dyDescent="0.2">
      <c r="A1902" s="1">
        <v>1796</v>
      </c>
      <c r="B1902" s="2">
        <v>41233</v>
      </c>
      <c r="C1902" s="1" t="s">
        <v>9</v>
      </c>
      <c r="D1902" s="1">
        <v>43</v>
      </c>
      <c r="E1902" s="4" t="str">
        <f t="shared" si="116"/>
        <v>Large</v>
      </c>
      <c r="F1902" s="4" t="str">
        <f>VLOOKUP(D1902, lookup!$A$3:$B$12, 2, TRUE)</f>
        <v>XX Large</v>
      </c>
      <c r="G1902" s="1">
        <v>183.41</v>
      </c>
      <c r="H1902" s="4">
        <f t="shared" si="118"/>
        <v>0.01</v>
      </c>
      <c r="I1902" s="4">
        <f>IFERROR((Table2[[#This Row],[Sales]]-(Table2[[#This Row],[Sales]]*H1902)), Table2[[#This Row],[Sales]])</f>
        <v>181.57589999999999</v>
      </c>
      <c r="J1902" s="4">
        <f t="shared" si="119"/>
        <v>178.37</v>
      </c>
      <c r="K1902" s="1" t="s">
        <v>10</v>
      </c>
      <c r="L1902" s="1">
        <v>5.04</v>
      </c>
      <c r="M1902" s="10">
        <f t="shared" si="117"/>
        <v>183.41</v>
      </c>
    </row>
    <row r="1903" spans="1:13" x14ac:dyDescent="0.2">
      <c r="A1903" s="1">
        <v>41063</v>
      </c>
      <c r="B1903" s="2">
        <v>41234</v>
      </c>
      <c r="C1903" s="1" t="s">
        <v>7</v>
      </c>
      <c r="D1903" s="1">
        <v>10</v>
      </c>
      <c r="E1903" s="4" t="str">
        <f t="shared" si="116"/>
        <v>Small</v>
      </c>
      <c r="F1903" s="4" t="str">
        <f>VLOOKUP(D1903, lookup!$A$3:$B$12, 2, TRUE)</f>
        <v>Extra Small</v>
      </c>
      <c r="G1903" s="1">
        <v>308.363</v>
      </c>
      <c r="H1903" s="4" t="str">
        <f t="shared" si="118"/>
        <v>No Discount</v>
      </c>
      <c r="I1903" s="4">
        <f>IFERROR((Table2[[#This Row],[Sales]]-(Table2[[#This Row],[Sales]]*H1903)), Table2[[#This Row],[Sales]])</f>
        <v>308.363</v>
      </c>
      <c r="J1903" s="4">
        <f t="shared" si="119"/>
        <v>308.363</v>
      </c>
      <c r="K1903" s="1" t="s">
        <v>10</v>
      </c>
      <c r="L1903" s="1">
        <v>0.99</v>
      </c>
      <c r="M1903" s="10">
        <f t="shared" si="117"/>
        <v>308.363</v>
      </c>
    </row>
    <row r="1904" spans="1:13" x14ac:dyDescent="0.2">
      <c r="A1904" s="1">
        <v>41063</v>
      </c>
      <c r="B1904" s="2">
        <v>41234</v>
      </c>
      <c r="C1904" s="1" t="s">
        <v>7</v>
      </c>
      <c r="D1904" s="1">
        <v>22</v>
      </c>
      <c r="E1904" s="4" t="str">
        <f t="shared" si="116"/>
        <v>Medium</v>
      </c>
      <c r="F1904" s="4" t="str">
        <f>VLOOKUP(D1904, lookup!$A$3:$B$12, 2, TRUE)</f>
        <v>Medium</v>
      </c>
      <c r="G1904" s="1">
        <v>483.96</v>
      </c>
      <c r="H1904" s="4" t="str">
        <f t="shared" si="118"/>
        <v>No Discount</v>
      </c>
      <c r="I1904" s="4">
        <f>IFERROR((Table2[[#This Row],[Sales]]-(Table2[[#This Row],[Sales]]*H1904)), Table2[[#This Row],[Sales]])</f>
        <v>483.96</v>
      </c>
      <c r="J1904" s="4">
        <f t="shared" si="119"/>
        <v>483.96</v>
      </c>
      <c r="K1904" s="1" t="s">
        <v>10</v>
      </c>
      <c r="L1904" s="1">
        <v>8.99</v>
      </c>
      <c r="M1904" s="10">
        <f t="shared" si="117"/>
        <v>483.96</v>
      </c>
    </row>
    <row r="1905" spans="1:13" x14ac:dyDescent="0.2">
      <c r="A1905" s="1">
        <v>50503</v>
      </c>
      <c r="B1905" s="2">
        <v>41234</v>
      </c>
      <c r="C1905" s="1" t="s">
        <v>14</v>
      </c>
      <c r="D1905" s="1">
        <v>28</v>
      </c>
      <c r="E1905" s="4" t="str">
        <f t="shared" si="116"/>
        <v>Medium</v>
      </c>
      <c r="F1905" s="4" t="str">
        <f>VLOOKUP(D1905, lookup!$A$3:$B$12, 2, TRUE)</f>
        <v>Medium-Large</v>
      </c>
      <c r="G1905" s="1">
        <v>1538.8655000000001</v>
      </c>
      <c r="H1905" s="4" t="str">
        <f t="shared" si="118"/>
        <v>No Discount</v>
      </c>
      <c r="I1905" s="4">
        <f>IFERROR((Table2[[#This Row],[Sales]]-(Table2[[#This Row],[Sales]]*H1905)), Table2[[#This Row],[Sales]])</f>
        <v>1538.8655000000001</v>
      </c>
      <c r="J1905" s="4">
        <f t="shared" si="119"/>
        <v>1538.8655000000001</v>
      </c>
      <c r="K1905" s="1" t="s">
        <v>10</v>
      </c>
      <c r="L1905" s="1">
        <v>19.989999999999998</v>
      </c>
      <c r="M1905" s="10">
        <f t="shared" si="117"/>
        <v>1538.8655000000001</v>
      </c>
    </row>
    <row r="1906" spans="1:13" x14ac:dyDescent="0.2">
      <c r="A1906" s="1">
        <v>22817</v>
      </c>
      <c r="B1906" s="2">
        <v>41234</v>
      </c>
      <c r="C1906" s="1" t="s">
        <v>12</v>
      </c>
      <c r="D1906" s="1">
        <v>27</v>
      </c>
      <c r="E1906" s="4" t="str">
        <f t="shared" si="116"/>
        <v>Medium</v>
      </c>
      <c r="F1906" s="4" t="str">
        <f>VLOOKUP(D1906, lookup!$A$3:$B$12, 2, TRUE)</f>
        <v>Medium-Large</v>
      </c>
      <c r="G1906" s="1">
        <v>6785.86</v>
      </c>
      <c r="H1906" s="4" t="str">
        <f t="shared" si="118"/>
        <v>No Discount</v>
      </c>
      <c r="I1906" s="4">
        <f>IFERROR((Table2[[#This Row],[Sales]]-(Table2[[#This Row],[Sales]]*H1906)), Table2[[#This Row],[Sales]])</f>
        <v>6785.86</v>
      </c>
      <c r="J1906" s="4">
        <f t="shared" si="119"/>
        <v>6785.86</v>
      </c>
      <c r="K1906" s="1" t="s">
        <v>13</v>
      </c>
      <c r="L1906" s="1">
        <v>62.74</v>
      </c>
      <c r="M1906" s="10">
        <f t="shared" si="117"/>
        <v>6785.86</v>
      </c>
    </row>
    <row r="1907" spans="1:13" x14ac:dyDescent="0.2">
      <c r="A1907" s="1">
        <v>41063</v>
      </c>
      <c r="B1907" s="2">
        <v>41234</v>
      </c>
      <c r="C1907" s="1" t="s">
        <v>7</v>
      </c>
      <c r="D1907" s="1">
        <v>26</v>
      </c>
      <c r="E1907" s="4" t="str">
        <f t="shared" si="116"/>
        <v>Medium</v>
      </c>
      <c r="F1907" s="4" t="str">
        <f>VLOOKUP(D1907, lookup!$A$3:$B$12, 2, TRUE)</f>
        <v>Medium-Large</v>
      </c>
      <c r="G1907" s="1">
        <v>1911.4034999999999</v>
      </c>
      <c r="H1907" s="4" t="str">
        <f t="shared" si="118"/>
        <v>No Discount</v>
      </c>
      <c r="I1907" s="4">
        <f>IFERROR((Table2[[#This Row],[Sales]]-(Table2[[#This Row],[Sales]]*H1907)), Table2[[#This Row],[Sales]])</f>
        <v>1911.4034999999999</v>
      </c>
      <c r="J1907" s="4">
        <f t="shared" si="119"/>
        <v>1911.4034999999999</v>
      </c>
      <c r="K1907" s="1" t="s">
        <v>10</v>
      </c>
      <c r="L1907" s="1">
        <v>1.25</v>
      </c>
      <c r="M1907" s="10">
        <f t="shared" si="117"/>
        <v>1911.4034999999999</v>
      </c>
    </row>
    <row r="1908" spans="1:13" x14ac:dyDescent="0.2">
      <c r="A1908" s="1">
        <v>16775</v>
      </c>
      <c r="B1908" s="2">
        <v>41235</v>
      </c>
      <c r="C1908" s="1" t="s">
        <v>7</v>
      </c>
      <c r="D1908" s="1">
        <v>49</v>
      </c>
      <c r="E1908" s="4" t="str">
        <f t="shared" si="116"/>
        <v>Large</v>
      </c>
      <c r="F1908" s="4" t="str">
        <f>VLOOKUP(D1908, lookup!$A$3:$B$12, 2, TRUE)</f>
        <v>XXX Large</v>
      </c>
      <c r="G1908" s="1">
        <v>2469.15</v>
      </c>
      <c r="H1908" s="4">
        <f t="shared" si="118"/>
        <v>0.01</v>
      </c>
      <c r="I1908" s="4">
        <f>IFERROR((Table2[[#This Row],[Sales]]-(Table2[[#This Row],[Sales]]*H1908)), Table2[[#This Row],[Sales]])</f>
        <v>2444.4585000000002</v>
      </c>
      <c r="J1908" s="4">
        <f t="shared" si="119"/>
        <v>2463.29</v>
      </c>
      <c r="K1908" s="1" t="s">
        <v>10</v>
      </c>
      <c r="L1908" s="1">
        <v>5.86</v>
      </c>
      <c r="M1908" s="10">
        <f t="shared" si="117"/>
        <v>2469.15</v>
      </c>
    </row>
    <row r="1909" spans="1:13" x14ac:dyDescent="0.2">
      <c r="A1909" s="1">
        <v>36160</v>
      </c>
      <c r="B1909" s="2">
        <v>41235</v>
      </c>
      <c r="C1909" s="1" t="s">
        <v>7</v>
      </c>
      <c r="D1909" s="1">
        <v>12</v>
      </c>
      <c r="E1909" s="4" t="str">
        <f t="shared" si="116"/>
        <v>Small</v>
      </c>
      <c r="F1909" s="4" t="str">
        <f>VLOOKUP(D1909, lookup!$A$3:$B$12, 2, TRUE)</f>
        <v>Small</v>
      </c>
      <c r="G1909" s="1">
        <v>2218.8910000000001</v>
      </c>
      <c r="H1909" s="4" t="str">
        <f t="shared" si="118"/>
        <v>No Discount</v>
      </c>
      <c r="I1909" s="4">
        <f>IFERROR((Table2[[#This Row],[Sales]]-(Table2[[#This Row],[Sales]]*H1909)), Table2[[#This Row],[Sales]])</f>
        <v>2218.8910000000001</v>
      </c>
      <c r="J1909" s="4">
        <f t="shared" si="119"/>
        <v>2218.8910000000001</v>
      </c>
      <c r="K1909" s="1" t="s">
        <v>8</v>
      </c>
      <c r="L1909" s="1">
        <v>8.99</v>
      </c>
      <c r="M1909" s="10">
        <f t="shared" si="117"/>
        <v>2218.8910000000001</v>
      </c>
    </row>
    <row r="1910" spans="1:13" x14ac:dyDescent="0.2">
      <c r="A1910" s="1">
        <v>20676</v>
      </c>
      <c r="B1910" s="2">
        <v>41235</v>
      </c>
      <c r="C1910" s="1" t="s">
        <v>7</v>
      </c>
      <c r="D1910" s="1">
        <v>22</v>
      </c>
      <c r="E1910" s="4" t="str">
        <f t="shared" si="116"/>
        <v>Medium</v>
      </c>
      <c r="F1910" s="4" t="str">
        <f>VLOOKUP(D1910, lookup!$A$3:$B$12, 2, TRUE)</f>
        <v>Medium</v>
      </c>
      <c r="G1910" s="1">
        <v>43.97</v>
      </c>
      <c r="H1910" s="4" t="str">
        <f t="shared" si="118"/>
        <v>No Discount</v>
      </c>
      <c r="I1910" s="4">
        <f>IFERROR((Table2[[#This Row],[Sales]]-(Table2[[#This Row],[Sales]]*H1910)), Table2[[#This Row],[Sales]])</f>
        <v>43.97</v>
      </c>
      <c r="J1910" s="4">
        <f t="shared" si="119"/>
        <v>43.97</v>
      </c>
      <c r="K1910" s="1" t="s">
        <v>10</v>
      </c>
      <c r="L1910" s="1">
        <v>1.49</v>
      </c>
      <c r="M1910" s="10">
        <f t="shared" si="117"/>
        <v>43.97</v>
      </c>
    </row>
    <row r="1911" spans="1:13" x14ac:dyDescent="0.2">
      <c r="A1911" s="1">
        <v>31270</v>
      </c>
      <c r="B1911" s="2">
        <v>41236</v>
      </c>
      <c r="C1911" s="1" t="s">
        <v>14</v>
      </c>
      <c r="D1911" s="1">
        <v>3</v>
      </c>
      <c r="E1911" s="4" t="str">
        <f t="shared" si="116"/>
        <v>Small</v>
      </c>
      <c r="F1911" s="4" t="str">
        <f>VLOOKUP(D1911, lookup!$A$3:$B$12, 2, TRUE)</f>
        <v>Mini</v>
      </c>
      <c r="G1911" s="1">
        <v>891.61</v>
      </c>
      <c r="H1911" s="4" t="str">
        <f t="shared" si="118"/>
        <v>No Discount</v>
      </c>
      <c r="I1911" s="4">
        <f>IFERROR((Table2[[#This Row],[Sales]]-(Table2[[#This Row],[Sales]]*H1911)), Table2[[#This Row],[Sales]])</f>
        <v>891.61</v>
      </c>
      <c r="J1911" s="4">
        <f t="shared" si="119"/>
        <v>891.61</v>
      </c>
      <c r="K1911" s="1" t="s">
        <v>13</v>
      </c>
      <c r="L1911" s="1">
        <v>48.8</v>
      </c>
      <c r="M1911" s="10">
        <f t="shared" si="117"/>
        <v>891.61</v>
      </c>
    </row>
    <row r="1912" spans="1:13" x14ac:dyDescent="0.2">
      <c r="A1912" s="1">
        <v>31270</v>
      </c>
      <c r="B1912" s="2">
        <v>41236</v>
      </c>
      <c r="C1912" s="1" t="s">
        <v>14</v>
      </c>
      <c r="D1912" s="1">
        <v>5</v>
      </c>
      <c r="E1912" s="4" t="str">
        <f t="shared" si="116"/>
        <v>Small</v>
      </c>
      <c r="F1912" s="4" t="str">
        <f>VLOOKUP(D1912, lookup!$A$3:$B$12, 2, TRUE)</f>
        <v>Mini</v>
      </c>
      <c r="G1912" s="1">
        <v>165.04</v>
      </c>
      <c r="H1912" s="4" t="str">
        <f t="shared" si="118"/>
        <v>No Discount</v>
      </c>
      <c r="I1912" s="4">
        <f>IFERROR((Table2[[#This Row],[Sales]]-(Table2[[#This Row],[Sales]]*H1912)), Table2[[#This Row],[Sales]])</f>
        <v>165.04</v>
      </c>
      <c r="J1912" s="4">
        <f t="shared" si="119"/>
        <v>165.04</v>
      </c>
      <c r="K1912" s="1" t="s">
        <v>10</v>
      </c>
      <c r="L1912" s="1">
        <v>8.65</v>
      </c>
      <c r="M1912" s="10">
        <f t="shared" si="117"/>
        <v>165.04</v>
      </c>
    </row>
    <row r="1913" spans="1:13" x14ac:dyDescent="0.2">
      <c r="A1913" s="1">
        <v>31270</v>
      </c>
      <c r="B1913" s="2">
        <v>41236</v>
      </c>
      <c r="C1913" s="1" t="s">
        <v>14</v>
      </c>
      <c r="D1913" s="1">
        <v>21</v>
      </c>
      <c r="E1913" s="4" t="str">
        <f t="shared" si="116"/>
        <v>Medium</v>
      </c>
      <c r="F1913" s="4" t="str">
        <f>VLOOKUP(D1913, lookup!$A$3:$B$12, 2, TRUE)</f>
        <v>Medium</v>
      </c>
      <c r="G1913" s="1">
        <v>6806.66</v>
      </c>
      <c r="H1913" s="4" t="str">
        <f t="shared" si="118"/>
        <v>No Discount</v>
      </c>
      <c r="I1913" s="4">
        <f>IFERROR((Table2[[#This Row],[Sales]]-(Table2[[#This Row],[Sales]]*H1913)), Table2[[#This Row],[Sales]])</f>
        <v>6806.66</v>
      </c>
      <c r="J1913" s="4">
        <f t="shared" si="119"/>
        <v>6806.66</v>
      </c>
      <c r="K1913" s="1" t="s">
        <v>13</v>
      </c>
      <c r="L1913" s="1">
        <v>87.01</v>
      </c>
      <c r="M1913" s="10">
        <f t="shared" si="117"/>
        <v>6806.66</v>
      </c>
    </row>
    <row r="1914" spans="1:13" x14ac:dyDescent="0.2">
      <c r="A1914" s="1">
        <v>34976</v>
      </c>
      <c r="B1914" s="2">
        <v>41237</v>
      </c>
      <c r="C1914" s="1" t="s">
        <v>14</v>
      </c>
      <c r="D1914" s="1">
        <v>29</v>
      </c>
      <c r="E1914" s="4" t="str">
        <f t="shared" si="116"/>
        <v>Medium</v>
      </c>
      <c r="F1914" s="4" t="str">
        <f>VLOOKUP(D1914, lookup!$A$3:$B$12, 2, TRUE)</f>
        <v>Medium-Large</v>
      </c>
      <c r="G1914" s="1">
        <v>168.2</v>
      </c>
      <c r="H1914" s="4" t="str">
        <f t="shared" si="118"/>
        <v>No Discount</v>
      </c>
      <c r="I1914" s="4">
        <f>IFERROR((Table2[[#This Row],[Sales]]-(Table2[[#This Row],[Sales]]*H1914)), Table2[[#This Row],[Sales]])</f>
        <v>168.2</v>
      </c>
      <c r="J1914" s="4">
        <f t="shared" si="119"/>
        <v>168.2</v>
      </c>
      <c r="K1914" s="1" t="s">
        <v>10</v>
      </c>
      <c r="L1914" s="1">
        <v>5.46</v>
      </c>
      <c r="M1914" s="10">
        <f t="shared" si="117"/>
        <v>168.2</v>
      </c>
    </row>
    <row r="1915" spans="1:13" x14ac:dyDescent="0.2">
      <c r="A1915" s="1">
        <v>34976</v>
      </c>
      <c r="B1915" s="2">
        <v>41237</v>
      </c>
      <c r="C1915" s="1" t="s">
        <v>14</v>
      </c>
      <c r="D1915" s="1">
        <v>45</v>
      </c>
      <c r="E1915" s="4" t="str">
        <f t="shared" si="116"/>
        <v>Large</v>
      </c>
      <c r="F1915" s="4" t="str">
        <f>VLOOKUP(D1915, lookup!$A$3:$B$12, 2, TRUE)</f>
        <v>XX Large</v>
      </c>
      <c r="G1915" s="1">
        <v>4475</v>
      </c>
      <c r="H1915" s="4">
        <f t="shared" si="118"/>
        <v>0.01</v>
      </c>
      <c r="I1915" s="4">
        <f>IFERROR((Table2[[#This Row],[Sales]]-(Table2[[#This Row],[Sales]]*H1915)), Table2[[#This Row],[Sales]])</f>
        <v>4430.25</v>
      </c>
      <c r="J1915" s="4">
        <f t="shared" si="119"/>
        <v>4400.6499999999996</v>
      </c>
      <c r="K1915" s="1" t="s">
        <v>13</v>
      </c>
      <c r="L1915" s="1">
        <v>74.349999999999994</v>
      </c>
      <c r="M1915" s="10">
        <f t="shared" si="117"/>
        <v>4400.6499999999996</v>
      </c>
    </row>
    <row r="1916" spans="1:13" x14ac:dyDescent="0.2">
      <c r="A1916" s="1">
        <v>37765</v>
      </c>
      <c r="B1916" s="2">
        <v>41237</v>
      </c>
      <c r="C1916" s="1" t="s">
        <v>7</v>
      </c>
      <c r="D1916" s="1">
        <v>18</v>
      </c>
      <c r="E1916" s="4" t="str">
        <f t="shared" si="116"/>
        <v>Medium</v>
      </c>
      <c r="F1916" s="4" t="str">
        <f>VLOOKUP(D1916, lookup!$A$3:$B$12, 2, TRUE)</f>
        <v>Small-Medium</v>
      </c>
      <c r="G1916" s="1">
        <v>655.58</v>
      </c>
      <c r="H1916" s="4" t="str">
        <f t="shared" si="118"/>
        <v>No Discount</v>
      </c>
      <c r="I1916" s="4">
        <f>IFERROR((Table2[[#This Row],[Sales]]-(Table2[[#This Row],[Sales]]*H1916)), Table2[[#This Row],[Sales]])</f>
        <v>655.58</v>
      </c>
      <c r="J1916" s="4">
        <f t="shared" si="119"/>
        <v>655.58</v>
      </c>
      <c r="K1916" s="1" t="s">
        <v>10</v>
      </c>
      <c r="L1916" s="1">
        <v>5.09</v>
      </c>
      <c r="M1916" s="10">
        <f t="shared" si="117"/>
        <v>655.58</v>
      </c>
    </row>
    <row r="1917" spans="1:13" x14ac:dyDescent="0.2">
      <c r="A1917" s="1">
        <v>33637</v>
      </c>
      <c r="B1917" s="2">
        <v>41237</v>
      </c>
      <c r="C1917" s="1" t="s">
        <v>7</v>
      </c>
      <c r="D1917" s="1">
        <v>35</v>
      </c>
      <c r="E1917" s="4" t="str">
        <f t="shared" si="116"/>
        <v>Large</v>
      </c>
      <c r="F1917" s="4" t="str">
        <f>VLOOKUP(D1917, lookup!$A$3:$B$12, 2, TRUE)</f>
        <v>Large</v>
      </c>
      <c r="G1917" s="1">
        <v>192.21</v>
      </c>
      <c r="H1917" s="4">
        <f t="shared" si="118"/>
        <v>0.01</v>
      </c>
      <c r="I1917" s="4">
        <f>IFERROR((Table2[[#This Row],[Sales]]-(Table2[[#This Row],[Sales]]*H1917)), Table2[[#This Row],[Sales]])</f>
        <v>190.28790000000001</v>
      </c>
      <c r="J1917" s="4">
        <f t="shared" si="119"/>
        <v>192.21</v>
      </c>
      <c r="K1917" s="1" t="s">
        <v>10</v>
      </c>
      <c r="L1917" s="1">
        <v>5.26</v>
      </c>
      <c r="M1917" s="10">
        <f t="shared" si="117"/>
        <v>192.21</v>
      </c>
    </row>
    <row r="1918" spans="1:13" x14ac:dyDescent="0.2">
      <c r="A1918" s="1">
        <v>37765</v>
      </c>
      <c r="B1918" s="2">
        <v>41237</v>
      </c>
      <c r="C1918" s="1" t="s">
        <v>7</v>
      </c>
      <c r="D1918" s="1">
        <v>7</v>
      </c>
      <c r="E1918" s="4" t="str">
        <f t="shared" si="116"/>
        <v>Small</v>
      </c>
      <c r="F1918" s="4" t="str">
        <f>VLOOKUP(D1918, lookup!$A$3:$B$12, 2, TRUE)</f>
        <v>Extra Small</v>
      </c>
      <c r="G1918" s="1">
        <v>42.66</v>
      </c>
      <c r="H1918" s="4" t="str">
        <f t="shared" si="118"/>
        <v>No Discount</v>
      </c>
      <c r="I1918" s="4">
        <f>IFERROR((Table2[[#This Row],[Sales]]-(Table2[[#This Row],[Sales]]*H1918)), Table2[[#This Row],[Sales]])</f>
        <v>42.66</v>
      </c>
      <c r="J1918" s="4">
        <f t="shared" si="119"/>
        <v>42.66</v>
      </c>
      <c r="K1918" s="1" t="s">
        <v>8</v>
      </c>
      <c r="L1918" s="1">
        <v>6.89</v>
      </c>
      <c r="M1918" s="10">
        <f t="shared" si="117"/>
        <v>42.66</v>
      </c>
    </row>
    <row r="1919" spans="1:13" x14ac:dyDescent="0.2">
      <c r="A1919" s="1">
        <v>37765</v>
      </c>
      <c r="B1919" s="2">
        <v>41237</v>
      </c>
      <c r="C1919" s="1" t="s">
        <v>7</v>
      </c>
      <c r="D1919" s="1">
        <v>12</v>
      </c>
      <c r="E1919" s="4" t="str">
        <f t="shared" si="116"/>
        <v>Small</v>
      </c>
      <c r="F1919" s="4" t="str">
        <f>VLOOKUP(D1919, lookup!$A$3:$B$12, 2, TRUE)</f>
        <v>Small</v>
      </c>
      <c r="G1919" s="1">
        <v>1465.33</v>
      </c>
      <c r="H1919" s="4" t="str">
        <f t="shared" si="118"/>
        <v>No Discount</v>
      </c>
      <c r="I1919" s="4">
        <f>IFERROR((Table2[[#This Row],[Sales]]-(Table2[[#This Row],[Sales]]*H1919)), Table2[[#This Row],[Sales]])</f>
        <v>1465.33</v>
      </c>
      <c r="J1919" s="4">
        <f t="shared" si="119"/>
        <v>1465.33</v>
      </c>
      <c r="K1919" s="1" t="s">
        <v>13</v>
      </c>
      <c r="L1919" s="1">
        <v>30</v>
      </c>
      <c r="M1919" s="10">
        <f t="shared" si="117"/>
        <v>1465.33</v>
      </c>
    </row>
    <row r="1920" spans="1:13" x14ac:dyDescent="0.2">
      <c r="A1920" s="1">
        <v>47777</v>
      </c>
      <c r="B1920" s="2">
        <v>41238</v>
      </c>
      <c r="C1920" s="1" t="s">
        <v>7</v>
      </c>
      <c r="D1920" s="1">
        <v>13</v>
      </c>
      <c r="E1920" s="4" t="str">
        <f t="shared" si="116"/>
        <v>Small</v>
      </c>
      <c r="F1920" s="4" t="str">
        <f>VLOOKUP(D1920, lookup!$A$3:$B$12, 2, TRUE)</f>
        <v>Small</v>
      </c>
      <c r="G1920" s="1">
        <v>87.91</v>
      </c>
      <c r="H1920" s="4" t="str">
        <f t="shared" si="118"/>
        <v>No Discount</v>
      </c>
      <c r="I1920" s="4">
        <f>IFERROR((Table2[[#This Row],[Sales]]-(Table2[[#This Row],[Sales]]*H1920)), Table2[[#This Row],[Sales]])</f>
        <v>87.91</v>
      </c>
      <c r="J1920" s="4">
        <f t="shared" si="119"/>
        <v>87.91</v>
      </c>
      <c r="K1920" s="1" t="s">
        <v>10</v>
      </c>
      <c r="L1920" s="1">
        <v>5.41</v>
      </c>
      <c r="M1920" s="10">
        <f t="shared" si="117"/>
        <v>87.91</v>
      </c>
    </row>
    <row r="1921" spans="1:13" x14ac:dyDescent="0.2">
      <c r="A1921" s="1">
        <v>26055</v>
      </c>
      <c r="B1921" s="2">
        <v>41238</v>
      </c>
      <c r="C1921" s="1" t="s">
        <v>11</v>
      </c>
      <c r="D1921" s="1">
        <v>46</v>
      </c>
      <c r="E1921" s="4" t="str">
        <f t="shared" si="116"/>
        <v>Large</v>
      </c>
      <c r="F1921" s="4" t="str">
        <f>VLOOKUP(D1921, lookup!$A$3:$B$12, 2, TRUE)</f>
        <v>XXX Large</v>
      </c>
      <c r="G1921" s="1">
        <v>6733.52</v>
      </c>
      <c r="H1921" s="4">
        <f t="shared" si="118"/>
        <v>0.01</v>
      </c>
      <c r="I1921" s="4">
        <f>IFERROR((Table2[[#This Row],[Sales]]-(Table2[[#This Row],[Sales]]*H1921)), Table2[[#This Row],[Sales]])</f>
        <v>6666.1848</v>
      </c>
      <c r="J1921" s="4">
        <f t="shared" si="119"/>
        <v>6729.52</v>
      </c>
      <c r="K1921" s="1" t="s">
        <v>10</v>
      </c>
      <c r="L1921" s="1">
        <v>4</v>
      </c>
      <c r="M1921" s="10">
        <f t="shared" si="117"/>
        <v>6733.52</v>
      </c>
    </row>
    <row r="1922" spans="1:13" x14ac:dyDescent="0.2">
      <c r="A1922" s="1">
        <v>9504</v>
      </c>
      <c r="B1922" s="2">
        <v>41238</v>
      </c>
      <c r="C1922" s="1" t="s">
        <v>14</v>
      </c>
      <c r="D1922" s="1">
        <v>17</v>
      </c>
      <c r="E1922" s="4" t="str">
        <f t="shared" ref="E1922:E1985" si="120">IF(D1922&gt;=30, "Large", IF(D1922&lt;=15, "Small","Medium"))</f>
        <v>Medium</v>
      </c>
      <c r="F1922" s="4" t="str">
        <f>VLOOKUP(D1922, lookup!$A$3:$B$12, 2, TRUE)</f>
        <v>Small-Medium</v>
      </c>
      <c r="G1922" s="1">
        <v>1954.796</v>
      </c>
      <c r="H1922" s="4" t="str">
        <f t="shared" si="118"/>
        <v>No Discount</v>
      </c>
      <c r="I1922" s="4">
        <f>IFERROR((Table2[[#This Row],[Sales]]-(Table2[[#This Row],[Sales]]*H1922)), Table2[[#This Row],[Sales]])</f>
        <v>1954.796</v>
      </c>
      <c r="J1922" s="4">
        <f t="shared" si="119"/>
        <v>1954.796</v>
      </c>
      <c r="K1922" s="1" t="s">
        <v>10</v>
      </c>
      <c r="L1922" s="1">
        <v>4.2</v>
      </c>
      <c r="M1922" s="10">
        <f t="shared" ref="M1922:M1985" si="121">IF(K1922="Delivery Truck", J1922, G1922)</f>
        <v>1954.796</v>
      </c>
    </row>
    <row r="1923" spans="1:13" x14ac:dyDescent="0.2">
      <c r="A1923" s="1">
        <v>40289</v>
      </c>
      <c r="B1923" s="2">
        <v>41239</v>
      </c>
      <c r="C1923" s="1" t="s">
        <v>11</v>
      </c>
      <c r="D1923" s="1">
        <v>26</v>
      </c>
      <c r="E1923" s="4" t="str">
        <f t="shared" si="120"/>
        <v>Medium</v>
      </c>
      <c r="F1923" s="4" t="str">
        <f>VLOOKUP(D1923, lookup!$A$3:$B$12, 2, TRUE)</f>
        <v>Medium-Large</v>
      </c>
      <c r="G1923" s="1">
        <v>78.09</v>
      </c>
      <c r="H1923" s="4" t="str">
        <f t="shared" ref="H1923:H1986" si="122">IF(OR(F1923="Large",F1923="Extra Large",F1923="XX Large",F1923="XXX Large"), 0.01, "No Discount")</f>
        <v>No Discount</v>
      </c>
      <c r="I1923" s="4">
        <f>IFERROR((Table2[[#This Row],[Sales]]-(Table2[[#This Row],[Sales]]*H1923)), Table2[[#This Row],[Sales]])</f>
        <v>78.09</v>
      </c>
      <c r="J1923" s="4">
        <f t="shared" ref="J1923:J1986" si="123">IF(OR(F1923="XX Large", F1923="XXX Large", F1923="Extra Large"), G1923-L1923, G1923)</f>
        <v>78.09</v>
      </c>
      <c r="K1923" s="1" t="s">
        <v>10</v>
      </c>
      <c r="L1923" s="1">
        <v>0.99</v>
      </c>
      <c r="M1923" s="10">
        <f t="shared" si="121"/>
        <v>78.09</v>
      </c>
    </row>
    <row r="1924" spans="1:13" x14ac:dyDescent="0.2">
      <c r="A1924" s="1">
        <v>40838</v>
      </c>
      <c r="B1924" s="2">
        <v>41239</v>
      </c>
      <c r="C1924" s="1" t="s">
        <v>11</v>
      </c>
      <c r="D1924" s="1">
        <v>40</v>
      </c>
      <c r="E1924" s="4" t="str">
        <f t="shared" si="120"/>
        <v>Large</v>
      </c>
      <c r="F1924" s="4" t="str">
        <f>VLOOKUP(D1924, lookup!$A$3:$B$12, 2, TRUE)</f>
        <v>Extra Large</v>
      </c>
      <c r="G1924" s="1">
        <v>323.95999999999998</v>
      </c>
      <c r="H1924" s="4">
        <f t="shared" si="122"/>
        <v>0.01</v>
      </c>
      <c r="I1924" s="4">
        <f>IFERROR((Table2[[#This Row],[Sales]]-(Table2[[#This Row],[Sales]]*H1924)), Table2[[#This Row],[Sales]])</f>
        <v>320.72039999999998</v>
      </c>
      <c r="J1924" s="4">
        <f t="shared" si="123"/>
        <v>316</v>
      </c>
      <c r="K1924" s="1" t="s">
        <v>10</v>
      </c>
      <c r="L1924" s="1">
        <v>7.96</v>
      </c>
      <c r="M1924" s="10">
        <f t="shared" si="121"/>
        <v>323.95999999999998</v>
      </c>
    </row>
    <row r="1925" spans="1:13" x14ac:dyDescent="0.2">
      <c r="A1925" s="1">
        <v>25377</v>
      </c>
      <c r="B1925" s="2">
        <v>41239</v>
      </c>
      <c r="C1925" s="1" t="s">
        <v>7</v>
      </c>
      <c r="D1925" s="1">
        <v>3</v>
      </c>
      <c r="E1925" s="4" t="str">
        <f t="shared" si="120"/>
        <v>Small</v>
      </c>
      <c r="F1925" s="4" t="str">
        <f>VLOOKUP(D1925, lookup!$A$3:$B$12, 2, TRUE)</f>
        <v>Mini</v>
      </c>
      <c r="G1925" s="1">
        <v>4343.51</v>
      </c>
      <c r="H1925" s="4" t="str">
        <f t="shared" si="122"/>
        <v>No Discount</v>
      </c>
      <c r="I1925" s="4">
        <f>IFERROR((Table2[[#This Row],[Sales]]-(Table2[[#This Row],[Sales]]*H1925)), Table2[[#This Row],[Sales]])</f>
        <v>4343.51</v>
      </c>
      <c r="J1925" s="4">
        <f t="shared" si="123"/>
        <v>4343.51</v>
      </c>
      <c r="K1925" s="1" t="s">
        <v>13</v>
      </c>
      <c r="L1925" s="1">
        <v>29.7</v>
      </c>
      <c r="M1925" s="10">
        <f t="shared" si="121"/>
        <v>4343.51</v>
      </c>
    </row>
    <row r="1926" spans="1:13" x14ac:dyDescent="0.2">
      <c r="A1926" s="1">
        <v>23777</v>
      </c>
      <c r="B1926" s="2">
        <v>41239</v>
      </c>
      <c r="C1926" s="1" t="s">
        <v>11</v>
      </c>
      <c r="D1926" s="1">
        <v>16</v>
      </c>
      <c r="E1926" s="4" t="str">
        <f t="shared" si="120"/>
        <v>Medium</v>
      </c>
      <c r="F1926" s="4" t="str">
        <f>VLOOKUP(D1926, lookup!$A$3:$B$12, 2, TRUE)</f>
        <v>Small-Medium</v>
      </c>
      <c r="G1926" s="1">
        <v>487.7</v>
      </c>
      <c r="H1926" s="4" t="str">
        <f t="shared" si="122"/>
        <v>No Discount</v>
      </c>
      <c r="I1926" s="4">
        <f>IFERROR((Table2[[#This Row],[Sales]]-(Table2[[#This Row],[Sales]]*H1926)), Table2[[#This Row],[Sales]])</f>
        <v>487.7</v>
      </c>
      <c r="J1926" s="4">
        <f t="shared" si="123"/>
        <v>487.7</v>
      </c>
      <c r="K1926" s="1" t="s">
        <v>10</v>
      </c>
      <c r="L1926" s="1">
        <v>6.72</v>
      </c>
      <c r="M1926" s="10">
        <f t="shared" si="121"/>
        <v>487.7</v>
      </c>
    </row>
    <row r="1927" spans="1:13" x14ac:dyDescent="0.2">
      <c r="A1927" s="1">
        <v>40289</v>
      </c>
      <c r="B1927" s="2">
        <v>41239</v>
      </c>
      <c r="C1927" s="1" t="s">
        <v>11</v>
      </c>
      <c r="D1927" s="1">
        <v>4</v>
      </c>
      <c r="E1927" s="4" t="str">
        <f t="shared" si="120"/>
        <v>Small</v>
      </c>
      <c r="F1927" s="4" t="str">
        <f>VLOOKUP(D1927, lookup!$A$3:$B$12, 2, TRUE)</f>
        <v>Mini</v>
      </c>
      <c r="G1927" s="1">
        <v>42.77</v>
      </c>
      <c r="H1927" s="4" t="str">
        <f t="shared" si="122"/>
        <v>No Discount</v>
      </c>
      <c r="I1927" s="4">
        <f>IFERROR((Table2[[#This Row],[Sales]]-(Table2[[#This Row],[Sales]]*H1927)), Table2[[#This Row],[Sales]])</f>
        <v>42.77</v>
      </c>
      <c r="J1927" s="4">
        <f t="shared" si="123"/>
        <v>42.77</v>
      </c>
      <c r="K1927" s="1" t="s">
        <v>10</v>
      </c>
      <c r="L1927" s="1">
        <v>2.27</v>
      </c>
      <c r="M1927" s="10">
        <f t="shared" si="121"/>
        <v>42.77</v>
      </c>
    </row>
    <row r="1928" spans="1:13" x14ac:dyDescent="0.2">
      <c r="A1928" s="1">
        <v>6529</v>
      </c>
      <c r="B1928" s="2">
        <v>41239</v>
      </c>
      <c r="C1928" s="1" t="s">
        <v>14</v>
      </c>
      <c r="D1928" s="1">
        <v>35</v>
      </c>
      <c r="E1928" s="4" t="str">
        <f t="shared" si="120"/>
        <v>Large</v>
      </c>
      <c r="F1928" s="4" t="str">
        <f>VLOOKUP(D1928, lookup!$A$3:$B$12, 2, TRUE)</f>
        <v>Large</v>
      </c>
      <c r="G1928" s="1">
        <v>89.71</v>
      </c>
      <c r="H1928" s="4">
        <f t="shared" si="122"/>
        <v>0.01</v>
      </c>
      <c r="I1928" s="4">
        <f>IFERROR((Table2[[#This Row],[Sales]]-(Table2[[#This Row],[Sales]]*H1928)), Table2[[#This Row],[Sales]])</f>
        <v>88.812899999999999</v>
      </c>
      <c r="J1928" s="4">
        <f t="shared" si="123"/>
        <v>89.71</v>
      </c>
      <c r="K1928" s="1" t="s">
        <v>10</v>
      </c>
      <c r="L1928" s="1">
        <v>0.8</v>
      </c>
      <c r="M1928" s="10">
        <f t="shared" si="121"/>
        <v>89.71</v>
      </c>
    </row>
    <row r="1929" spans="1:13" x14ac:dyDescent="0.2">
      <c r="A1929" s="1">
        <v>40838</v>
      </c>
      <c r="B1929" s="2">
        <v>41239</v>
      </c>
      <c r="C1929" s="1" t="s">
        <v>11</v>
      </c>
      <c r="D1929" s="1">
        <v>10</v>
      </c>
      <c r="E1929" s="4" t="str">
        <f t="shared" si="120"/>
        <v>Small</v>
      </c>
      <c r="F1929" s="4" t="str">
        <f>VLOOKUP(D1929, lookup!$A$3:$B$12, 2, TRUE)</f>
        <v>Extra Small</v>
      </c>
      <c r="G1929" s="1">
        <v>175.85650000000001</v>
      </c>
      <c r="H1929" s="4" t="str">
        <f t="shared" si="122"/>
        <v>No Discount</v>
      </c>
      <c r="I1929" s="4">
        <f>IFERROR((Table2[[#This Row],[Sales]]-(Table2[[#This Row],[Sales]]*H1929)), Table2[[#This Row],[Sales]])</f>
        <v>175.85650000000001</v>
      </c>
      <c r="J1929" s="4">
        <f t="shared" si="123"/>
        <v>175.85650000000001</v>
      </c>
      <c r="K1929" s="1" t="s">
        <v>10</v>
      </c>
      <c r="L1929" s="1">
        <v>1.25</v>
      </c>
      <c r="M1929" s="10">
        <f t="shared" si="121"/>
        <v>175.85650000000001</v>
      </c>
    </row>
    <row r="1930" spans="1:13" x14ac:dyDescent="0.2">
      <c r="A1930" s="1">
        <v>23618</v>
      </c>
      <c r="B1930" s="2">
        <v>41240</v>
      </c>
      <c r="C1930" s="1" t="s">
        <v>14</v>
      </c>
      <c r="D1930" s="1">
        <v>45</v>
      </c>
      <c r="E1930" s="4" t="str">
        <f t="shared" si="120"/>
        <v>Large</v>
      </c>
      <c r="F1930" s="4" t="str">
        <f>VLOOKUP(D1930, lookup!$A$3:$B$12, 2, TRUE)</f>
        <v>XX Large</v>
      </c>
      <c r="G1930" s="1">
        <v>2601.7905000000001</v>
      </c>
      <c r="H1930" s="4">
        <f t="shared" si="122"/>
        <v>0.01</v>
      </c>
      <c r="I1930" s="4">
        <f>IFERROR((Table2[[#This Row],[Sales]]-(Table2[[#This Row],[Sales]]*H1930)), Table2[[#This Row],[Sales]])</f>
        <v>2575.7725949999999</v>
      </c>
      <c r="J1930" s="4">
        <f t="shared" si="123"/>
        <v>2596.5304999999998</v>
      </c>
      <c r="K1930" s="1" t="s">
        <v>10</v>
      </c>
      <c r="L1930" s="1">
        <v>5.26</v>
      </c>
      <c r="M1930" s="10">
        <f t="shared" si="121"/>
        <v>2601.7905000000001</v>
      </c>
    </row>
    <row r="1931" spans="1:13" x14ac:dyDescent="0.2">
      <c r="A1931" s="1">
        <v>23713</v>
      </c>
      <c r="B1931" s="2">
        <v>41241</v>
      </c>
      <c r="C1931" s="1" t="s">
        <v>11</v>
      </c>
      <c r="D1931" s="1">
        <v>38</v>
      </c>
      <c r="E1931" s="4" t="str">
        <f t="shared" si="120"/>
        <v>Large</v>
      </c>
      <c r="F1931" s="4" t="str">
        <f>VLOOKUP(D1931, lookup!$A$3:$B$12, 2, TRUE)</f>
        <v>Extra Large</v>
      </c>
      <c r="G1931" s="1">
        <v>3701.5205000000001</v>
      </c>
      <c r="H1931" s="4">
        <f t="shared" si="122"/>
        <v>0.01</v>
      </c>
      <c r="I1931" s="4">
        <f>IFERROR((Table2[[#This Row],[Sales]]-(Table2[[#This Row],[Sales]]*H1931)), Table2[[#This Row],[Sales]])</f>
        <v>3664.5052949999999</v>
      </c>
      <c r="J1931" s="4">
        <f t="shared" si="123"/>
        <v>3695.6005</v>
      </c>
      <c r="K1931" s="1" t="s">
        <v>10</v>
      </c>
      <c r="L1931" s="1">
        <v>5.92</v>
      </c>
      <c r="M1931" s="10">
        <f t="shared" si="121"/>
        <v>3701.5205000000001</v>
      </c>
    </row>
    <row r="1932" spans="1:13" x14ac:dyDescent="0.2">
      <c r="A1932" s="1">
        <v>28934</v>
      </c>
      <c r="B1932" s="2">
        <v>41241</v>
      </c>
      <c r="C1932" s="1" t="s">
        <v>14</v>
      </c>
      <c r="D1932" s="1">
        <v>26</v>
      </c>
      <c r="E1932" s="4" t="str">
        <f t="shared" si="120"/>
        <v>Medium</v>
      </c>
      <c r="F1932" s="4" t="str">
        <f>VLOOKUP(D1932, lookup!$A$3:$B$12, 2, TRUE)</f>
        <v>Medium-Large</v>
      </c>
      <c r="G1932" s="1">
        <v>4000.35</v>
      </c>
      <c r="H1932" s="4" t="str">
        <f t="shared" si="122"/>
        <v>No Discount</v>
      </c>
      <c r="I1932" s="4">
        <f>IFERROR((Table2[[#This Row],[Sales]]-(Table2[[#This Row],[Sales]]*H1932)), Table2[[#This Row],[Sales]])</f>
        <v>4000.35</v>
      </c>
      <c r="J1932" s="4">
        <f t="shared" si="123"/>
        <v>4000.35</v>
      </c>
      <c r="K1932" s="1" t="s">
        <v>13</v>
      </c>
      <c r="L1932" s="1">
        <v>30</v>
      </c>
      <c r="M1932" s="10">
        <f t="shared" si="121"/>
        <v>4000.35</v>
      </c>
    </row>
    <row r="1933" spans="1:13" x14ac:dyDescent="0.2">
      <c r="A1933" s="1">
        <v>22432</v>
      </c>
      <c r="B1933" s="2">
        <v>41241</v>
      </c>
      <c r="C1933" s="1" t="s">
        <v>11</v>
      </c>
      <c r="D1933" s="1">
        <v>45</v>
      </c>
      <c r="E1933" s="4" t="str">
        <f t="shared" si="120"/>
        <v>Large</v>
      </c>
      <c r="F1933" s="4" t="str">
        <f>VLOOKUP(D1933, lookup!$A$3:$B$12, 2, TRUE)</f>
        <v>XX Large</v>
      </c>
      <c r="G1933" s="1">
        <v>2728.42</v>
      </c>
      <c r="H1933" s="4">
        <f t="shared" si="122"/>
        <v>0.01</v>
      </c>
      <c r="I1933" s="4">
        <f>IFERROR((Table2[[#This Row],[Sales]]-(Table2[[#This Row],[Sales]]*H1933)), Table2[[#This Row],[Sales]])</f>
        <v>2701.1358</v>
      </c>
      <c r="J1933" s="4">
        <f t="shared" si="123"/>
        <v>2708.4300000000003</v>
      </c>
      <c r="K1933" s="1" t="s">
        <v>10</v>
      </c>
      <c r="L1933" s="1">
        <v>19.989999999999998</v>
      </c>
      <c r="M1933" s="10">
        <f t="shared" si="121"/>
        <v>2728.42</v>
      </c>
    </row>
    <row r="1934" spans="1:13" x14ac:dyDescent="0.2">
      <c r="A1934" s="1">
        <v>56644</v>
      </c>
      <c r="B1934" s="2">
        <v>41241</v>
      </c>
      <c r="C1934" s="1" t="s">
        <v>11</v>
      </c>
      <c r="D1934" s="1">
        <v>36</v>
      </c>
      <c r="E1934" s="4" t="str">
        <f t="shared" si="120"/>
        <v>Large</v>
      </c>
      <c r="F1934" s="4" t="str">
        <f>VLOOKUP(D1934, lookup!$A$3:$B$12, 2, TRUE)</f>
        <v>Extra Large</v>
      </c>
      <c r="G1934" s="1">
        <v>82.09</v>
      </c>
      <c r="H1934" s="4">
        <f t="shared" si="122"/>
        <v>0.01</v>
      </c>
      <c r="I1934" s="4">
        <f>IFERROR((Table2[[#This Row],[Sales]]-(Table2[[#This Row],[Sales]]*H1934)), Table2[[#This Row],[Sales]])</f>
        <v>81.269100000000009</v>
      </c>
      <c r="J1934" s="4">
        <f t="shared" si="123"/>
        <v>81.09</v>
      </c>
      <c r="K1934" s="1" t="s">
        <v>10</v>
      </c>
      <c r="L1934" s="1">
        <v>1</v>
      </c>
      <c r="M1934" s="10">
        <f t="shared" si="121"/>
        <v>82.09</v>
      </c>
    </row>
    <row r="1935" spans="1:13" x14ac:dyDescent="0.2">
      <c r="A1935" s="1">
        <v>28934</v>
      </c>
      <c r="B1935" s="2">
        <v>41241</v>
      </c>
      <c r="C1935" s="1" t="s">
        <v>14</v>
      </c>
      <c r="D1935" s="1">
        <v>26</v>
      </c>
      <c r="E1935" s="4" t="str">
        <f t="shared" si="120"/>
        <v>Medium</v>
      </c>
      <c r="F1935" s="4" t="str">
        <f>VLOOKUP(D1935, lookup!$A$3:$B$12, 2, TRUE)</f>
        <v>Medium-Large</v>
      </c>
      <c r="G1935" s="1">
        <v>3356.92</v>
      </c>
      <c r="H1935" s="4" t="str">
        <f t="shared" si="122"/>
        <v>No Discount</v>
      </c>
      <c r="I1935" s="4">
        <f>IFERROR((Table2[[#This Row],[Sales]]-(Table2[[#This Row],[Sales]]*H1935)), Table2[[#This Row],[Sales]])</f>
        <v>3356.92</v>
      </c>
      <c r="J1935" s="4">
        <f t="shared" si="123"/>
        <v>3356.92</v>
      </c>
      <c r="K1935" s="1" t="s">
        <v>8</v>
      </c>
      <c r="L1935" s="1">
        <v>7.11</v>
      </c>
      <c r="M1935" s="10">
        <f t="shared" si="121"/>
        <v>3356.92</v>
      </c>
    </row>
    <row r="1936" spans="1:13" x14ac:dyDescent="0.2">
      <c r="A1936" s="1">
        <v>29282</v>
      </c>
      <c r="B1936" s="2">
        <v>41241</v>
      </c>
      <c r="C1936" s="1" t="s">
        <v>14</v>
      </c>
      <c r="D1936" s="1">
        <v>4</v>
      </c>
      <c r="E1936" s="4" t="str">
        <f t="shared" si="120"/>
        <v>Small</v>
      </c>
      <c r="F1936" s="4" t="str">
        <f>VLOOKUP(D1936, lookup!$A$3:$B$12, 2, TRUE)</f>
        <v>Mini</v>
      </c>
      <c r="G1936" s="1">
        <v>34.270000000000003</v>
      </c>
      <c r="H1936" s="4" t="str">
        <f t="shared" si="122"/>
        <v>No Discount</v>
      </c>
      <c r="I1936" s="4">
        <f>IFERROR((Table2[[#This Row],[Sales]]-(Table2[[#This Row],[Sales]]*H1936)), Table2[[#This Row],[Sales]])</f>
        <v>34.270000000000003</v>
      </c>
      <c r="J1936" s="4">
        <f t="shared" si="123"/>
        <v>34.270000000000003</v>
      </c>
      <c r="K1936" s="1" t="s">
        <v>10</v>
      </c>
      <c r="L1936" s="1">
        <v>9.5399999999999991</v>
      </c>
      <c r="M1936" s="10">
        <f t="shared" si="121"/>
        <v>34.270000000000003</v>
      </c>
    </row>
    <row r="1937" spans="1:13" x14ac:dyDescent="0.2">
      <c r="A1937" s="1">
        <v>28934</v>
      </c>
      <c r="B1937" s="2">
        <v>41241</v>
      </c>
      <c r="C1937" s="1" t="s">
        <v>14</v>
      </c>
      <c r="D1937" s="1">
        <v>12</v>
      </c>
      <c r="E1937" s="4" t="str">
        <f t="shared" si="120"/>
        <v>Small</v>
      </c>
      <c r="F1937" s="4" t="str">
        <f>VLOOKUP(D1937, lookup!$A$3:$B$12, 2, TRUE)</f>
        <v>Small</v>
      </c>
      <c r="G1937" s="1">
        <v>1272.3499999999999</v>
      </c>
      <c r="H1937" s="4" t="str">
        <f t="shared" si="122"/>
        <v>No Discount</v>
      </c>
      <c r="I1937" s="4">
        <f>IFERROR((Table2[[#This Row],[Sales]]-(Table2[[#This Row],[Sales]]*H1937)), Table2[[#This Row],[Sales]])</f>
        <v>1272.3499999999999</v>
      </c>
      <c r="J1937" s="4">
        <f t="shared" si="123"/>
        <v>1272.3499999999999</v>
      </c>
      <c r="K1937" s="1" t="s">
        <v>10</v>
      </c>
      <c r="L1937" s="1">
        <v>7.18</v>
      </c>
      <c r="M1937" s="10">
        <f t="shared" si="121"/>
        <v>1272.3499999999999</v>
      </c>
    </row>
    <row r="1938" spans="1:13" x14ac:dyDescent="0.2">
      <c r="A1938" s="1">
        <v>54501</v>
      </c>
      <c r="B1938" s="2">
        <v>41242</v>
      </c>
      <c r="C1938" s="1" t="s">
        <v>12</v>
      </c>
      <c r="D1938" s="1">
        <v>36</v>
      </c>
      <c r="E1938" s="4" t="str">
        <f t="shared" si="120"/>
        <v>Large</v>
      </c>
      <c r="F1938" s="4" t="str">
        <f>VLOOKUP(D1938, lookup!$A$3:$B$12, 2, TRUE)</f>
        <v>Extra Large</v>
      </c>
      <c r="G1938" s="1">
        <v>2039.0820000000001</v>
      </c>
      <c r="H1938" s="4">
        <f t="shared" si="122"/>
        <v>0.01</v>
      </c>
      <c r="I1938" s="4">
        <f>IFERROR((Table2[[#This Row],[Sales]]-(Table2[[#This Row],[Sales]]*H1938)), Table2[[#This Row],[Sales]])</f>
        <v>2018.69118</v>
      </c>
      <c r="J1938" s="4">
        <f t="shared" si="123"/>
        <v>2034.0920000000001</v>
      </c>
      <c r="K1938" s="1" t="s">
        <v>10</v>
      </c>
      <c r="L1938" s="1">
        <v>4.99</v>
      </c>
      <c r="M1938" s="10">
        <f t="shared" si="121"/>
        <v>2039.0820000000001</v>
      </c>
    </row>
    <row r="1939" spans="1:13" x14ac:dyDescent="0.2">
      <c r="A1939" s="1">
        <v>11137</v>
      </c>
      <c r="B1939" s="2">
        <v>41242</v>
      </c>
      <c r="C1939" s="1" t="s">
        <v>9</v>
      </c>
      <c r="D1939" s="1">
        <v>48</v>
      </c>
      <c r="E1939" s="4" t="str">
        <f t="shared" si="120"/>
        <v>Large</v>
      </c>
      <c r="F1939" s="4" t="str">
        <f>VLOOKUP(D1939, lookup!$A$3:$B$12, 2, TRUE)</f>
        <v>XXX Large</v>
      </c>
      <c r="G1939" s="1">
        <v>5188.8599999999997</v>
      </c>
      <c r="H1939" s="4">
        <f t="shared" si="122"/>
        <v>0.01</v>
      </c>
      <c r="I1939" s="4">
        <f>IFERROR((Table2[[#This Row],[Sales]]-(Table2[[#This Row],[Sales]]*H1939)), Table2[[#This Row],[Sales]])</f>
        <v>5136.9713999999994</v>
      </c>
      <c r="J1939" s="4">
        <f t="shared" si="123"/>
        <v>5180.2199999999993</v>
      </c>
      <c r="K1939" s="1" t="s">
        <v>10</v>
      </c>
      <c r="L1939" s="1">
        <v>8.64</v>
      </c>
      <c r="M1939" s="10">
        <f t="shared" si="121"/>
        <v>5188.8599999999997</v>
      </c>
    </row>
    <row r="1940" spans="1:13" x14ac:dyDescent="0.2">
      <c r="A1940" s="1">
        <v>54501</v>
      </c>
      <c r="B1940" s="2">
        <v>41242</v>
      </c>
      <c r="C1940" s="1" t="s">
        <v>12</v>
      </c>
      <c r="D1940" s="1">
        <v>16</v>
      </c>
      <c r="E1940" s="4" t="str">
        <f t="shared" si="120"/>
        <v>Medium</v>
      </c>
      <c r="F1940" s="4" t="str">
        <f>VLOOKUP(D1940, lookup!$A$3:$B$12, 2, TRUE)</f>
        <v>Small-Medium</v>
      </c>
      <c r="G1940" s="1">
        <v>225.46</v>
      </c>
      <c r="H1940" s="4" t="str">
        <f t="shared" si="122"/>
        <v>No Discount</v>
      </c>
      <c r="I1940" s="4">
        <f>IFERROR((Table2[[#This Row],[Sales]]-(Table2[[#This Row],[Sales]]*H1940)), Table2[[#This Row],[Sales]])</f>
        <v>225.46</v>
      </c>
      <c r="J1940" s="4">
        <f t="shared" si="123"/>
        <v>225.46</v>
      </c>
      <c r="K1940" s="1" t="s">
        <v>10</v>
      </c>
      <c r="L1940" s="1">
        <v>7.51</v>
      </c>
      <c r="M1940" s="10">
        <f t="shared" si="121"/>
        <v>225.46</v>
      </c>
    </row>
    <row r="1941" spans="1:13" x14ac:dyDescent="0.2">
      <c r="A1941" s="1">
        <v>54501</v>
      </c>
      <c r="B1941" s="2">
        <v>41242</v>
      </c>
      <c r="C1941" s="1" t="s">
        <v>12</v>
      </c>
      <c r="D1941" s="1">
        <v>38</v>
      </c>
      <c r="E1941" s="4" t="str">
        <f t="shared" si="120"/>
        <v>Large</v>
      </c>
      <c r="F1941" s="4" t="str">
        <f>VLOOKUP(D1941, lookup!$A$3:$B$12, 2, TRUE)</f>
        <v>Extra Large</v>
      </c>
      <c r="G1941" s="1">
        <v>783.96</v>
      </c>
      <c r="H1941" s="4">
        <f t="shared" si="122"/>
        <v>0.01</v>
      </c>
      <c r="I1941" s="4">
        <f>IFERROR((Table2[[#This Row],[Sales]]-(Table2[[#This Row],[Sales]]*H1941)), Table2[[#This Row],[Sales]])</f>
        <v>776.12040000000002</v>
      </c>
      <c r="J1941" s="4">
        <f t="shared" si="123"/>
        <v>748.96</v>
      </c>
      <c r="K1941" s="1" t="s">
        <v>10</v>
      </c>
      <c r="L1941" s="1">
        <v>35</v>
      </c>
      <c r="M1941" s="10">
        <f t="shared" si="121"/>
        <v>783.96</v>
      </c>
    </row>
    <row r="1942" spans="1:13" x14ac:dyDescent="0.2">
      <c r="A1942" s="1">
        <v>614</v>
      </c>
      <c r="B1942" s="2">
        <v>41243</v>
      </c>
      <c r="C1942" s="1" t="s">
        <v>9</v>
      </c>
      <c r="D1942" s="1">
        <v>24</v>
      </c>
      <c r="E1942" s="4" t="str">
        <f t="shared" si="120"/>
        <v>Medium</v>
      </c>
      <c r="F1942" s="4" t="str">
        <f>VLOOKUP(D1942, lookup!$A$3:$B$12, 2, TRUE)</f>
        <v>Medium</v>
      </c>
      <c r="G1942" s="1">
        <v>3366.1</v>
      </c>
      <c r="H1942" s="4" t="str">
        <f t="shared" si="122"/>
        <v>No Discount</v>
      </c>
      <c r="I1942" s="4">
        <f>IFERROR((Table2[[#This Row],[Sales]]-(Table2[[#This Row],[Sales]]*H1942)), Table2[[#This Row],[Sales]])</f>
        <v>3366.1</v>
      </c>
      <c r="J1942" s="4">
        <f t="shared" si="123"/>
        <v>3366.1</v>
      </c>
      <c r="K1942" s="1" t="s">
        <v>13</v>
      </c>
      <c r="L1942" s="1">
        <v>52.42</v>
      </c>
      <c r="M1942" s="10">
        <f t="shared" si="121"/>
        <v>3366.1</v>
      </c>
    </row>
    <row r="1943" spans="1:13" x14ac:dyDescent="0.2">
      <c r="A1943" s="1">
        <v>40032</v>
      </c>
      <c r="B1943" s="2">
        <v>41243</v>
      </c>
      <c r="C1943" s="1" t="s">
        <v>7</v>
      </c>
      <c r="D1943" s="1">
        <v>9</v>
      </c>
      <c r="E1943" s="4" t="str">
        <f t="shared" si="120"/>
        <v>Small</v>
      </c>
      <c r="F1943" s="4" t="str">
        <f>VLOOKUP(D1943, lookup!$A$3:$B$12, 2, TRUE)</f>
        <v>Extra Small</v>
      </c>
      <c r="G1943" s="1">
        <v>23300.12</v>
      </c>
      <c r="H1943" s="4" t="str">
        <f t="shared" si="122"/>
        <v>No Discount</v>
      </c>
      <c r="I1943" s="4">
        <f>IFERROR((Table2[[#This Row],[Sales]]-(Table2[[#This Row],[Sales]]*H1943)), Table2[[#This Row],[Sales]])</f>
        <v>23300.12</v>
      </c>
      <c r="J1943" s="4">
        <f t="shared" si="123"/>
        <v>23300.12</v>
      </c>
      <c r="K1943" s="1" t="s">
        <v>13</v>
      </c>
      <c r="L1943" s="1">
        <v>29.7</v>
      </c>
      <c r="M1943" s="10">
        <f t="shared" si="121"/>
        <v>23300.12</v>
      </c>
    </row>
    <row r="1944" spans="1:13" x14ac:dyDescent="0.2">
      <c r="A1944" s="1">
        <v>18368</v>
      </c>
      <c r="B1944" s="2">
        <v>41243</v>
      </c>
      <c r="C1944" s="1" t="s">
        <v>11</v>
      </c>
      <c r="D1944" s="1">
        <v>3</v>
      </c>
      <c r="E1944" s="4" t="str">
        <f t="shared" si="120"/>
        <v>Small</v>
      </c>
      <c r="F1944" s="4" t="str">
        <f>VLOOKUP(D1944, lookup!$A$3:$B$12, 2, TRUE)</f>
        <v>Mini</v>
      </c>
      <c r="G1944" s="1">
        <v>5972.59</v>
      </c>
      <c r="H1944" s="4" t="str">
        <f t="shared" si="122"/>
        <v>No Discount</v>
      </c>
      <c r="I1944" s="4">
        <f>IFERROR((Table2[[#This Row],[Sales]]-(Table2[[#This Row],[Sales]]*H1944)), Table2[[#This Row],[Sales]])</f>
        <v>5972.59</v>
      </c>
      <c r="J1944" s="4">
        <f t="shared" si="123"/>
        <v>5972.59</v>
      </c>
      <c r="K1944" s="1" t="s">
        <v>13</v>
      </c>
      <c r="L1944" s="1">
        <v>14.7</v>
      </c>
      <c r="M1944" s="10">
        <f t="shared" si="121"/>
        <v>5972.59</v>
      </c>
    </row>
    <row r="1945" spans="1:13" x14ac:dyDescent="0.2">
      <c r="A1945" s="1">
        <v>18368</v>
      </c>
      <c r="B1945" s="2">
        <v>41243</v>
      </c>
      <c r="C1945" s="1" t="s">
        <v>11</v>
      </c>
      <c r="D1945" s="1">
        <v>35</v>
      </c>
      <c r="E1945" s="4" t="str">
        <f t="shared" si="120"/>
        <v>Large</v>
      </c>
      <c r="F1945" s="4" t="str">
        <f>VLOOKUP(D1945, lookup!$A$3:$B$12, 2, TRUE)</f>
        <v>Large</v>
      </c>
      <c r="G1945" s="1">
        <v>1275.6099999999999</v>
      </c>
      <c r="H1945" s="4">
        <f t="shared" si="122"/>
        <v>0.01</v>
      </c>
      <c r="I1945" s="4">
        <f>IFERROR((Table2[[#This Row],[Sales]]-(Table2[[#This Row],[Sales]]*H1945)), Table2[[#This Row],[Sales]])</f>
        <v>1262.8538999999998</v>
      </c>
      <c r="J1945" s="4">
        <f t="shared" si="123"/>
        <v>1275.6099999999999</v>
      </c>
      <c r="K1945" s="1" t="s">
        <v>10</v>
      </c>
      <c r="L1945" s="1">
        <v>5.08</v>
      </c>
      <c r="M1945" s="10">
        <f t="shared" si="121"/>
        <v>1275.6099999999999</v>
      </c>
    </row>
    <row r="1946" spans="1:13" x14ac:dyDescent="0.2">
      <c r="A1946" s="1">
        <v>18368</v>
      </c>
      <c r="B1946" s="2">
        <v>41243</v>
      </c>
      <c r="C1946" s="1" t="s">
        <v>11</v>
      </c>
      <c r="D1946" s="1">
        <v>3</v>
      </c>
      <c r="E1946" s="4" t="str">
        <f t="shared" si="120"/>
        <v>Small</v>
      </c>
      <c r="F1946" s="4" t="str">
        <f>VLOOKUP(D1946, lookup!$A$3:$B$12, 2, TRUE)</f>
        <v>Mini</v>
      </c>
      <c r="G1946" s="1">
        <v>212.91</v>
      </c>
      <c r="H1946" s="4" t="str">
        <f t="shared" si="122"/>
        <v>No Discount</v>
      </c>
      <c r="I1946" s="4">
        <f>IFERROR((Table2[[#This Row],[Sales]]-(Table2[[#This Row],[Sales]]*H1946)), Table2[[#This Row],[Sales]])</f>
        <v>212.91</v>
      </c>
      <c r="J1946" s="4">
        <f t="shared" si="123"/>
        <v>212.91</v>
      </c>
      <c r="K1946" s="1" t="s">
        <v>10</v>
      </c>
      <c r="L1946" s="1">
        <v>3.5</v>
      </c>
      <c r="M1946" s="10">
        <f t="shared" si="121"/>
        <v>212.91</v>
      </c>
    </row>
    <row r="1947" spans="1:13" x14ac:dyDescent="0.2">
      <c r="A1947" s="1">
        <v>614</v>
      </c>
      <c r="B1947" s="2">
        <v>41243</v>
      </c>
      <c r="C1947" s="1" t="s">
        <v>9</v>
      </c>
      <c r="D1947" s="1">
        <v>41</v>
      </c>
      <c r="E1947" s="4" t="str">
        <f t="shared" si="120"/>
        <v>Large</v>
      </c>
      <c r="F1947" s="4" t="str">
        <f>VLOOKUP(D1947, lookup!$A$3:$B$12, 2, TRUE)</f>
        <v>XX Large</v>
      </c>
      <c r="G1947" s="1">
        <v>628.22</v>
      </c>
      <c r="H1947" s="4">
        <f t="shared" si="122"/>
        <v>0.01</v>
      </c>
      <c r="I1947" s="4">
        <f>IFERROR((Table2[[#This Row],[Sales]]-(Table2[[#This Row],[Sales]]*H1947)), Table2[[#This Row],[Sales]])</f>
        <v>621.93780000000004</v>
      </c>
      <c r="J1947" s="4">
        <f t="shared" si="123"/>
        <v>623.22</v>
      </c>
      <c r="K1947" s="1" t="s">
        <v>10</v>
      </c>
      <c r="L1947" s="1">
        <v>5</v>
      </c>
      <c r="M1947" s="10">
        <f t="shared" si="121"/>
        <v>628.22</v>
      </c>
    </row>
    <row r="1948" spans="1:13" x14ac:dyDescent="0.2">
      <c r="A1948" s="1">
        <v>14435</v>
      </c>
      <c r="B1948" s="2">
        <v>41244</v>
      </c>
      <c r="C1948" s="1" t="s">
        <v>11</v>
      </c>
      <c r="D1948" s="1">
        <v>9</v>
      </c>
      <c r="E1948" s="4" t="str">
        <f t="shared" si="120"/>
        <v>Small</v>
      </c>
      <c r="F1948" s="4" t="str">
        <f>VLOOKUP(D1948, lookup!$A$3:$B$12, 2, TRUE)</f>
        <v>Extra Small</v>
      </c>
      <c r="G1948" s="1">
        <v>33367.85</v>
      </c>
      <c r="H1948" s="4" t="str">
        <f t="shared" si="122"/>
        <v>No Discount</v>
      </c>
      <c r="I1948" s="4">
        <f>IFERROR((Table2[[#This Row],[Sales]]-(Table2[[#This Row],[Sales]]*H1948)), Table2[[#This Row],[Sales]])</f>
        <v>33367.85</v>
      </c>
      <c r="J1948" s="4">
        <f t="shared" si="123"/>
        <v>33367.85</v>
      </c>
      <c r="K1948" s="1" t="s">
        <v>10</v>
      </c>
      <c r="L1948" s="1">
        <v>24.49</v>
      </c>
      <c r="M1948" s="10">
        <f t="shared" si="121"/>
        <v>33367.85</v>
      </c>
    </row>
    <row r="1949" spans="1:13" x14ac:dyDescent="0.2">
      <c r="A1949" s="1">
        <v>14435</v>
      </c>
      <c r="B1949" s="2">
        <v>41244</v>
      </c>
      <c r="C1949" s="1" t="s">
        <v>11</v>
      </c>
      <c r="D1949" s="1">
        <v>44</v>
      </c>
      <c r="E1949" s="4" t="str">
        <f t="shared" si="120"/>
        <v>Large</v>
      </c>
      <c r="F1949" s="4" t="str">
        <f>VLOOKUP(D1949, lookup!$A$3:$B$12, 2, TRUE)</f>
        <v>XX Large</v>
      </c>
      <c r="G1949" s="1">
        <v>1299.9100000000001</v>
      </c>
      <c r="H1949" s="4">
        <f t="shared" si="122"/>
        <v>0.01</v>
      </c>
      <c r="I1949" s="4">
        <f>IFERROR((Table2[[#This Row],[Sales]]-(Table2[[#This Row],[Sales]]*H1949)), Table2[[#This Row],[Sales]])</f>
        <v>1286.9109000000001</v>
      </c>
      <c r="J1949" s="4">
        <f t="shared" si="123"/>
        <v>1294.1500000000001</v>
      </c>
      <c r="K1949" s="1" t="s">
        <v>10</v>
      </c>
      <c r="L1949" s="1">
        <v>5.76</v>
      </c>
      <c r="M1949" s="10">
        <f t="shared" si="121"/>
        <v>1299.9100000000001</v>
      </c>
    </row>
    <row r="1950" spans="1:13" x14ac:dyDescent="0.2">
      <c r="A1950" s="1">
        <v>48576</v>
      </c>
      <c r="B1950" s="2">
        <v>41244</v>
      </c>
      <c r="C1950" s="1" t="s">
        <v>11</v>
      </c>
      <c r="D1950" s="1">
        <v>47</v>
      </c>
      <c r="E1950" s="4" t="str">
        <f t="shared" si="120"/>
        <v>Large</v>
      </c>
      <c r="F1950" s="4" t="str">
        <f>VLOOKUP(D1950, lookup!$A$3:$B$12, 2, TRUE)</f>
        <v>XXX Large</v>
      </c>
      <c r="G1950" s="1">
        <v>316.68</v>
      </c>
      <c r="H1950" s="4">
        <f t="shared" si="122"/>
        <v>0.01</v>
      </c>
      <c r="I1950" s="4">
        <f>IFERROR((Table2[[#This Row],[Sales]]-(Table2[[#This Row],[Sales]]*H1950)), Table2[[#This Row],[Sales]])</f>
        <v>313.51319999999998</v>
      </c>
      <c r="J1950" s="4">
        <f t="shared" si="123"/>
        <v>309.19</v>
      </c>
      <c r="K1950" s="1" t="s">
        <v>10</v>
      </c>
      <c r="L1950" s="1">
        <v>7.49</v>
      </c>
      <c r="M1950" s="10">
        <f t="shared" si="121"/>
        <v>316.68</v>
      </c>
    </row>
    <row r="1951" spans="1:13" x14ac:dyDescent="0.2">
      <c r="A1951" s="1">
        <v>14435</v>
      </c>
      <c r="B1951" s="2">
        <v>41244</v>
      </c>
      <c r="C1951" s="1" t="s">
        <v>11</v>
      </c>
      <c r="D1951" s="1">
        <v>41</v>
      </c>
      <c r="E1951" s="4" t="str">
        <f t="shared" si="120"/>
        <v>Large</v>
      </c>
      <c r="F1951" s="4" t="str">
        <f>VLOOKUP(D1951, lookup!$A$3:$B$12, 2, TRUE)</f>
        <v>XX Large</v>
      </c>
      <c r="G1951" s="1">
        <v>3731.59</v>
      </c>
      <c r="H1951" s="4">
        <f t="shared" si="122"/>
        <v>0.01</v>
      </c>
      <c r="I1951" s="4">
        <f>IFERROR((Table2[[#This Row],[Sales]]-(Table2[[#This Row],[Sales]]*H1951)), Table2[[#This Row],[Sales]])</f>
        <v>3694.2741000000001</v>
      </c>
      <c r="J1951" s="4">
        <f t="shared" si="123"/>
        <v>3689.59</v>
      </c>
      <c r="K1951" s="1" t="s">
        <v>13</v>
      </c>
      <c r="L1951" s="1">
        <v>42</v>
      </c>
      <c r="M1951" s="10">
        <f t="shared" si="121"/>
        <v>3689.59</v>
      </c>
    </row>
    <row r="1952" spans="1:13" x14ac:dyDescent="0.2">
      <c r="A1952" s="1">
        <v>48576</v>
      </c>
      <c r="B1952" s="2">
        <v>41244</v>
      </c>
      <c r="C1952" s="1" t="s">
        <v>11</v>
      </c>
      <c r="D1952" s="1">
        <v>17</v>
      </c>
      <c r="E1952" s="4" t="str">
        <f t="shared" si="120"/>
        <v>Medium</v>
      </c>
      <c r="F1952" s="4" t="str">
        <f>VLOOKUP(D1952, lookup!$A$3:$B$12, 2, TRUE)</f>
        <v>Small-Medium</v>
      </c>
      <c r="G1952" s="1">
        <v>464.59</v>
      </c>
      <c r="H1952" s="4" t="str">
        <f t="shared" si="122"/>
        <v>No Discount</v>
      </c>
      <c r="I1952" s="4">
        <f>IFERROR((Table2[[#This Row],[Sales]]-(Table2[[#This Row],[Sales]]*H1952)), Table2[[#This Row],[Sales]])</f>
        <v>464.59</v>
      </c>
      <c r="J1952" s="4">
        <f t="shared" si="123"/>
        <v>464.59</v>
      </c>
      <c r="K1952" s="1" t="s">
        <v>10</v>
      </c>
      <c r="L1952" s="1">
        <v>1.49</v>
      </c>
      <c r="M1952" s="10">
        <f t="shared" si="121"/>
        <v>464.59</v>
      </c>
    </row>
    <row r="1953" spans="1:13" x14ac:dyDescent="0.2">
      <c r="A1953" s="1">
        <v>12837</v>
      </c>
      <c r="B1953" s="2">
        <v>41245</v>
      </c>
      <c r="C1953" s="1" t="s">
        <v>14</v>
      </c>
      <c r="D1953" s="1">
        <v>50</v>
      </c>
      <c r="E1953" s="4" t="str">
        <f t="shared" si="120"/>
        <v>Large</v>
      </c>
      <c r="F1953" s="4" t="str">
        <f>VLOOKUP(D1953, lookup!$A$3:$B$12, 2, TRUE)</f>
        <v>XXX Large</v>
      </c>
      <c r="G1953" s="1">
        <v>1100.21</v>
      </c>
      <c r="H1953" s="4">
        <f t="shared" si="122"/>
        <v>0.01</v>
      </c>
      <c r="I1953" s="4">
        <f>IFERROR((Table2[[#This Row],[Sales]]-(Table2[[#This Row],[Sales]]*H1953)), Table2[[#This Row],[Sales]])</f>
        <v>1089.2079000000001</v>
      </c>
      <c r="J1953" s="4">
        <f t="shared" si="123"/>
        <v>1098.22</v>
      </c>
      <c r="K1953" s="1" t="s">
        <v>10</v>
      </c>
      <c r="L1953" s="1">
        <v>1.99</v>
      </c>
      <c r="M1953" s="10">
        <f t="shared" si="121"/>
        <v>1100.21</v>
      </c>
    </row>
    <row r="1954" spans="1:13" x14ac:dyDescent="0.2">
      <c r="A1954" s="1">
        <v>56708</v>
      </c>
      <c r="B1954" s="2">
        <v>41245</v>
      </c>
      <c r="C1954" s="1" t="s">
        <v>11</v>
      </c>
      <c r="D1954" s="1">
        <v>36</v>
      </c>
      <c r="E1954" s="4" t="str">
        <f t="shared" si="120"/>
        <v>Large</v>
      </c>
      <c r="F1954" s="4" t="str">
        <f>VLOOKUP(D1954, lookup!$A$3:$B$12, 2, TRUE)</f>
        <v>Extra Large</v>
      </c>
      <c r="G1954" s="1">
        <v>10006.280000000001</v>
      </c>
      <c r="H1954" s="4">
        <f t="shared" si="122"/>
        <v>0.01</v>
      </c>
      <c r="I1954" s="4">
        <f>IFERROR((Table2[[#This Row],[Sales]]-(Table2[[#This Row],[Sales]]*H1954)), Table2[[#This Row],[Sales]])</f>
        <v>9906.217200000001</v>
      </c>
      <c r="J1954" s="4">
        <f t="shared" si="123"/>
        <v>9944.52</v>
      </c>
      <c r="K1954" s="1" t="s">
        <v>13</v>
      </c>
      <c r="L1954" s="1">
        <v>61.76</v>
      </c>
      <c r="M1954" s="10">
        <f t="shared" si="121"/>
        <v>9944.52</v>
      </c>
    </row>
    <row r="1955" spans="1:13" x14ac:dyDescent="0.2">
      <c r="A1955" s="1">
        <v>35590</v>
      </c>
      <c r="B1955" s="2">
        <v>41245</v>
      </c>
      <c r="C1955" s="1" t="s">
        <v>12</v>
      </c>
      <c r="D1955" s="1">
        <v>4</v>
      </c>
      <c r="E1955" s="4" t="str">
        <f t="shared" si="120"/>
        <v>Small</v>
      </c>
      <c r="F1955" s="4" t="str">
        <f>VLOOKUP(D1955, lookup!$A$3:$B$12, 2, TRUE)</f>
        <v>Mini</v>
      </c>
      <c r="G1955" s="1">
        <v>423.95</v>
      </c>
      <c r="H1955" s="4" t="str">
        <f t="shared" si="122"/>
        <v>No Discount</v>
      </c>
      <c r="I1955" s="4">
        <f>IFERROR((Table2[[#This Row],[Sales]]-(Table2[[#This Row],[Sales]]*H1955)), Table2[[#This Row],[Sales]])</f>
        <v>423.95</v>
      </c>
      <c r="J1955" s="4">
        <f t="shared" si="123"/>
        <v>423.95</v>
      </c>
      <c r="K1955" s="1" t="s">
        <v>10</v>
      </c>
      <c r="L1955" s="1">
        <v>19.989999999999998</v>
      </c>
      <c r="M1955" s="10">
        <f t="shared" si="121"/>
        <v>423.95</v>
      </c>
    </row>
    <row r="1956" spans="1:13" x14ac:dyDescent="0.2">
      <c r="A1956" s="1">
        <v>12837</v>
      </c>
      <c r="B1956" s="2">
        <v>41245</v>
      </c>
      <c r="C1956" s="1" t="s">
        <v>14</v>
      </c>
      <c r="D1956" s="1">
        <v>22</v>
      </c>
      <c r="E1956" s="4" t="str">
        <f t="shared" si="120"/>
        <v>Medium</v>
      </c>
      <c r="F1956" s="4" t="str">
        <f>VLOOKUP(D1956, lookup!$A$3:$B$12, 2, TRUE)</f>
        <v>Medium</v>
      </c>
      <c r="G1956" s="1">
        <v>66.19</v>
      </c>
      <c r="H1956" s="4" t="str">
        <f t="shared" si="122"/>
        <v>No Discount</v>
      </c>
      <c r="I1956" s="4">
        <f>IFERROR((Table2[[#This Row],[Sales]]-(Table2[[#This Row],[Sales]]*H1956)), Table2[[#This Row],[Sales]])</f>
        <v>66.19</v>
      </c>
      <c r="J1956" s="4">
        <f t="shared" si="123"/>
        <v>66.19</v>
      </c>
      <c r="K1956" s="1" t="s">
        <v>10</v>
      </c>
      <c r="L1956" s="1">
        <v>0.99</v>
      </c>
      <c r="M1956" s="10">
        <f t="shared" si="121"/>
        <v>66.19</v>
      </c>
    </row>
    <row r="1957" spans="1:13" x14ac:dyDescent="0.2">
      <c r="A1957" s="1">
        <v>55747</v>
      </c>
      <c r="B1957" s="2">
        <v>41245</v>
      </c>
      <c r="C1957" s="1" t="s">
        <v>9</v>
      </c>
      <c r="D1957" s="1">
        <v>36</v>
      </c>
      <c r="E1957" s="4" t="str">
        <f t="shared" si="120"/>
        <v>Large</v>
      </c>
      <c r="F1957" s="4" t="str">
        <f>VLOOKUP(D1957, lookup!$A$3:$B$12, 2, TRUE)</f>
        <v>Extra Large</v>
      </c>
      <c r="G1957" s="1">
        <v>17560.95</v>
      </c>
      <c r="H1957" s="4">
        <f t="shared" si="122"/>
        <v>0.01</v>
      </c>
      <c r="I1957" s="4">
        <f>IFERROR((Table2[[#This Row],[Sales]]-(Table2[[#This Row],[Sales]]*H1957)), Table2[[#This Row],[Sales]])</f>
        <v>17385.340500000002</v>
      </c>
      <c r="J1957" s="4">
        <f t="shared" si="123"/>
        <v>17534.95</v>
      </c>
      <c r="K1957" s="1" t="s">
        <v>13</v>
      </c>
      <c r="L1957" s="1">
        <v>26</v>
      </c>
      <c r="M1957" s="10">
        <f t="shared" si="121"/>
        <v>17534.95</v>
      </c>
    </row>
    <row r="1958" spans="1:13" x14ac:dyDescent="0.2">
      <c r="A1958" s="1">
        <v>13570</v>
      </c>
      <c r="B1958" s="2">
        <v>41245</v>
      </c>
      <c r="C1958" s="1" t="s">
        <v>11</v>
      </c>
      <c r="D1958" s="1">
        <v>2</v>
      </c>
      <c r="E1958" s="4" t="str">
        <f t="shared" si="120"/>
        <v>Small</v>
      </c>
      <c r="F1958" s="4" t="str">
        <f>VLOOKUP(D1958, lookup!$A$3:$B$12, 2, TRUE)</f>
        <v>Mini</v>
      </c>
      <c r="G1958" s="1">
        <v>16.97</v>
      </c>
      <c r="H1958" s="4" t="str">
        <f t="shared" si="122"/>
        <v>No Discount</v>
      </c>
      <c r="I1958" s="4">
        <f>IFERROR((Table2[[#This Row],[Sales]]-(Table2[[#This Row],[Sales]]*H1958)), Table2[[#This Row],[Sales]])</f>
        <v>16.97</v>
      </c>
      <c r="J1958" s="4">
        <f t="shared" si="123"/>
        <v>16.97</v>
      </c>
      <c r="K1958" s="1" t="s">
        <v>10</v>
      </c>
      <c r="L1958" s="1">
        <v>0.96</v>
      </c>
      <c r="M1958" s="10">
        <f t="shared" si="121"/>
        <v>16.97</v>
      </c>
    </row>
    <row r="1959" spans="1:13" x14ac:dyDescent="0.2">
      <c r="A1959" s="1">
        <v>56708</v>
      </c>
      <c r="B1959" s="2">
        <v>41245</v>
      </c>
      <c r="C1959" s="1" t="s">
        <v>11</v>
      </c>
      <c r="D1959" s="1">
        <v>36</v>
      </c>
      <c r="E1959" s="4" t="str">
        <f t="shared" si="120"/>
        <v>Large</v>
      </c>
      <c r="F1959" s="4" t="str">
        <f>VLOOKUP(D1959, lookup!$A$3:$B$12, 2, TRUE)</f>
        <v>Extra Large</v>
      </c>
      <c r="G1959" s="1">
        <v>407.17</v>
      </c>
      <c r="H1959" s="4">
        <f t="shared" si="122"/>
        <v>0.01</v>
      </c>
      <c r="I1959" s="4">
        <f>IFERROR((Table2[[#This Row],[Sales]]-(Table2[[#This Row],[Sales]]*H1959)), Table2[[#This Row],[Sales]])</f>
        <v>403.09829999999999</v>
      </c>
      <c r="J1959" s="4">
        <f t="shared" si="123"/>
        <v>400.2</v>
      </c>
      <c r="K1959" s="1" t="s">
        <v>10</v>
      </c>
      <c r="L1959" s="1">
        <v>6.97</v>
      </c>
      <c r="M1959" s="10">
        <f t="shared" si="121"/>
        <v>407.17</v>
      </c>
    </row>
    <row r="1960" spans="1:13" x14ac:dyDescent="0.2">
      <c r="A1960" s="1">
        <v>5954</v>
      </c>
      <c r="B1960" s="2">
        <v>41245</v>
      </c>
      <c r="C1960" s="1" t="s">
        <v>12</v>
      </c>
      <c r="D1960" s="1">
        <v>32</v>
      </c>
      <c r="E1960" s="4" t="str">
        <f t="shared" si="120"/>
        <v>Large</v>
      </c>
      <c r="F1960" s="4" t="str">
        <f>VLOOKUP(D1960, lookup!$A$3:$B$12, 2, TRUE)</f>
        <v>Large</v>
      </c>
      <c r="G1960" s="1">
        <v>18316.3</v>
      </c>
      <c r="H1960" s="4">
        <f t="shared" si="122"/>
        <v>0.01</v>
      </c>
      <c r="I1960" s="4">
        <f>IFERROR((Table2[[#This Row],[Sales]]-(Table2[[#This Row],[Sales]]*H1960)), Table2[[#This Row],[Sales]])</f>
        <v>18133.136999999999</v>
      </c>
      <c r="J1960" s="4">
        <f t="shared" si="123"/>
        <v>18316.3</v>
      </c>
      <c r="K1960" s="1" t="s">
        <v>13</v>
      </c>
      <c r="L1960" s="1">
        <v>14.7</v>
      </c>
      <c r="M1960" s="10">
        <f t="shared" si="121"/>
        <v>18316.3</v>
      </c>
    </row>
    <row r="1961" spans="1:13" x14ac:dyDescent="0.2">
      <c r="A1961" s="1">
        <v>13570</v>
      </c>
      <c r="B1961" s="2">
        <v>41245</v>
      </c>
      <c r="C1961" s="1" t="s">
        <v>11</v>
      </c>
      <c r="D1961" s="1">
        <v>42</v>
      </c>
      <c r="E1961" s="4" t="str">
        <f t="shared" si="120"/>
        <v>Large</v>
      </c>
      <c r="F1961" s="4" t="str">
        <f>VLOOKUP(D1961, lookup!$A$3:$B$12, 2, TRUE)</f>
        <v>XX Large</v>
      </c>
      <c r="G1961" s="1">
        <v>4077.7559999999999</v>
      </c>
      <c r="H1961" s="4">
        <f t="shared" si="122"/>
        <v>0.01</v>
      </c>
      <c r="I1961" s="4">
        <f>IFERROR((Table2[[#This Row],[Sales]]-(Table2[[#This Row],[Sales]]*H1961)), Table2[[#This Row],[Sales]])</f>
        <v>4036.9784399999999</v>
      </c>
      <c r="J1961" s="4">
        <f t="shared" si="123"/>
        <v>4068.7660000000001</v>
      </c>
      <c r="K1961" s="1" t="s">
        <v>10</v>
      </c>
      <c r="L1961" s="1">
        <v>8.99</v>
      </c>
      <c r="M1961" s="10">
        <f t="shared" si="121"/>
        <v>4077.7559999999999</v>
      </c>
    </row>
    <row r="1962" spans="1:13" x14ac:dyDescent="0.2">
      <c r="A1962" s="1">
        <v>55747</v>
      </c>
      <c r="B1962" s="2">
        <v>41245</v>
      </c>
      <c r="C1962" s="1" t="s">
        <v>9</v>
      </c>
      <c r="D1962" s="1">
        <v>42</v>
      </c>
      <c r="E1962" s="4" t="str">
        <f t="shared" si="120"/>
        <v>Large</v>
      </c>
      <c r="F1962" s="4" t="str">
        <f>VLOOKUP(D1962, lookup!$A$3:$B$12, 2, TRUE)</f>
        <v>XX Large</v>
      </c>
      <c r="G1962" s="1">
        <v>19845.696</v>
      </c>
      <c r="H1962" s="4">
        <f t="shared" si="122"/>
        <v>0.01</v>
      </c>
      <c r="I1962" s="4">
        <f>IFERROR((Table2[[#This Row],[Sales]]-(Table2[[#This Row],[Sales]]*H1962)), Table2[[#This Row],[Sales]])</f>
        <v>19647.23904</v>
      </c>
      <c r="J1962" s="4">
        <f t="shared" si="123"/>
        <v>19781.106</v>
      </c>
      <c r="K1962" s="1" t="s">
        <v>13</v>
      </c>
      <c r="L1962" s="1">
        <v>64.59</v>
      </c>
      <c r="M1962" s="10">
        <f t="shared" si="121"/>
        <v>19781.106</v>
      </c>
    </row>
    <row r="1963" spans="1:13" x14ac:dyDescent="0.2">
      <c r="A1963" s="1">
        <v>48615</v>
      </c>
      <c r="B1963" s="2">
        <v>41246</v>
      </c>
      <c r="C1963" s="1" t="s">
        <v>7</v>
      </c>
      <c r="D1963" s="1">
        <v>8</v>
      </c>
      <c r="E1963" s="4" t="str">
        <f t="shared" si="120"/>
        <v>Small</v>
      </c>
      <c r="F1963" s="4" t="str">
        <f>VLOOKUP(D1963, lookup!$A$3:$B$12, 2, TRUE)</f>
        <v>Extra Small</v>
      </c>
      <c r="G1963" s="1">
        <v>464.66</v>
      </c>
      <c r="H1963" s="4" t="str">
        <f t="shared" si="122"/>
        <v>No Discount</v>
      </c>
      <c r="I1963" s="4">
        <f>IFERROR((Table2[[#This Row],[Sales]]-(Table2[[#This Row],[Sales]]*H1963)), Table2[[#This Row],[Sales]])</f>
        <v>464.66</v>
      </c>
      <c r="J1963" s="4">
        <f t="shared" si="123"/>
        <v>464.66</v>
      </c>
      <c r="K1963" s="1" t="s">
        <v>10</v>
      </c>
      <c r="L1963" s="1">
        <v>14.83</v>
      </c>
      <c r="M1963" s="10">
        <f t="shared" si="121"/>
        <v>464.66</v>
      </c>
    </row>
    <row r="1964" spans="1:13" x14ac:dyDescent="0.2">
      <c r="A1964" s="1">
        <v>21505</v>
      </c>
      <c r="B1964" s="2">
        <v>41246</v>
      </c>
      <c r="C1964" s="1" t="s">
        <v>7</v>
      </c>
      <c r="D1964" s="1">
        <v>3</v>
      </c>
      <c r="E1964" s="4" t="str">
        <f t="shared" si="120"/>
        <v>Small</v>
      </c>
      <c r="F1964" s="4" t="str">
        <f>VLOOKUP(D1964, lookup!$A$3:$B$12, 2, TRUE)</f>
        <v>Mini</v>
      </c>
      <c r="G1964" s="1">
        <v>912.35</v>
      </c>
      <c r="H1964" s="4" t="str">
        <f t="shared" si="122"/>
        <v>No Discount</v>
      </c>
      <c r="I1964" s="4">
        <f>IFERROR((Table2[[#This Row],[Sales]]-(Table2[[#This Row],[Sales]]*H1964)), Table2[[#This Row],[Sales]])</f>
        <v>912.35</v>
      </c>
      <c r="J1964" s="4">
        <f t="shared" si="123"/>
        <v>912.35</v>
      </c>
      <c r="K1964" s="1" t="s">
        <v>13</v>
      </c>
      <c r="L1964" s="1">
        <v>69.55</v>
      </c>
      <c r="M1964" s="10">
        <f t="shared" si="121"/>
        <v>912.35</v>
      </c>
    </row>
    <row r="1965" spans="1:13" x14ac:dyDescent="0.2">
      <c r="A1965" s="1">
        <v>48615</v>
      </c>
      <c r="B1965" s="2">
        <v>41246</v>
      </c>
      <c r="C1965" s="1" t="s">
        <v>7</v>
      </c>
      <c r="D1965" s="1">
        <v>4</v>
      </c>
      <c r="E1965" s="4" t="str">
        <f t="shared" si="120"/>
        <v>Small</v>
      </c>
      <c r="F1965" s="4" t="str">
        <f>VLOOKUP(D1965, lookup!$A$3:$B$12, 2, TRUE)</f>
        <v>Mini</v>
      </c>
      <c r="G1965" s="1">
        <v>16.91</v>
      </c>
      <c r="H1965" s="4" t="str">
        <f t="shared" si="122"/>
        <v>No Discount</v>
      </c>
      <c r="I1965" s="4">
        <f>IFERROR((Table2[[#This Row],[Sales]]-(Table2[[#This Row],[Sales]]*H1965)), Table2[[#This Row],[Sales]])</f>
        <v>16.91</v>
      </c>
      <c r="J1965" s="4">
        <f t="shared" si="123"/>
        <v>16.91</v>
      </c>
      <c r="K1965" s="1" t="s">
        <v>10</v>
      </c>
      <c r="L1965" s="1">
        <v>0.5</v>
      </c>
      <c r="M1965" s="10">
        <f t="shared" si="121"/>
        <v>16.91</v>
      </c>
    </row>
    <row r="1966" spans="1:13" x14ac:dyDescent="0.2">
      <c r="A1966" s="1">
        <v>41671</v>
      </c>
      <c r="B1966" s="2">
        <v>41246</v>
      </c>
      <c r="C1966" s="1" t="s">
        <v>12</v>
      </c>
      <c r="D1966" s="1">
        <v>49</v>
      </c>
      <c r="E1966" s="4" t="str">
        <f t="shared" si="120"/>
        <v>Large</v>
      </c>
      <c r="F1966" s="4" t="str">
        <f>VLOOKUP(D1966, lookup!$A$3:$B$12, 2, TRUE)</f>
        <v>XXX Large</v>
      </c>
      <c r="G1966" s="1">
        <v>638.91</v>
      </c>
      <c r="H1966" s="4">
        <f t="shared" si="122"/>
        <v>0.01</v>
      </c>
      <c r="I1966" s="4">
        <f>IFERROR((Table2[[#This Row],[Sales]]-(Table2[[#This Row],[Sales]]*H1966)), Table2[[#This Row],[Sales]])</f>
        <v>632.52089999999998</v>
      </c>
      <c r="J1966" s="4">
        <f t="shared" si="123"/>
        <v>635.77</v>
      </c>
      <c r="K1966" s="1" t="s">
        <v>10</v>
      </c>
      <c r="L1966" s="1">
        <v>3.14</v>
      </c>
      <c r="M1966" s="10">
        <f t="shared" si="121"/>
        <v>638.91</v>
      </c>
    </row>
    <row r="1967" spans="1:13" x14ac:dyDescent="0.2">
      <c r="A1967" s="1">
        <v>24451</v>
      </c>
      <c r="B1967" s="2">
        <v>41246</v>
      </c>
      <c r="C1967" s="1" t="s">
        <v>12</v>
      </c>
      <c r="D1967" s="1">
        <v>24</v>
      </c>
      <c r="E1967" s="4" t="str">
        <f t="shared" si="120"/>
        <v>Medium</v>
      </c>
      <c r="F1967" s="4" t="str">
        <f>VLOOKUP(D1967, lookup!$A$3:$B$12, 2, TRUE)</f>
        <v>Medium</v>
      </c>
      <c r="G1967" s="1">
        <v>1689.97</v>
      </c>
      <c r="H1967" s="4" t="str">
        <f t="shared" si="122"/>
        <v>No Discount</v>
      </c>
      <c r="I1967" s="4">
        <f>IFERROR((Table2[[#This Row],[Sales]]-(Table2[[#This Row],[Sales]]*H1967)), Table2[[#This Row],[Sales]])</f>
        <v>1689.97</v>
      </c>
      <c r="J1967" s="4">
        <f t="shared" si="123"/>
        <v>1689.97</v>
      </c>
      <c r="K1967" s="1" t="s">
        <v>13</v>
      </c>
      <c r="L1967" s="1">
        <v>60</v>
      </c>
      <c r="M1967" s="10">
        <f t="shared" si="121"/>
        <v>1689.97</v>
      </c>
    </row>
    <row r="1968" spans="1:13" x14ac:dyDescent="0.2">
      <c r="A1968" s="1">
        <v>55239</v>
      </c>
      <c r="B1968" s="2">
        <v>41246</v>
      </c>
      <c r="C1968" s="1" t="s">
        <v>12</v>
      </c>
      <c r="D1968" s="1">
        <v>13</v>
      </c>
      <c r="E1968" s="4" t="str">
        <f t="shared" si="120"/>
        <v>Small</v>
      </c>
      <c r="F1968" s="4" t="str">
        <f>VLOOKUP(D1968, lookup!$A$3:$B$12, 2, TRUE)</f>
        <v>Small</v>
      </c>
      <c r="G1968" s="1">
        <v>95.68</v>
      </c>
      <c r="H1968" s="4" t="str">
        <f t="shared" si="122"/>
        <v>No Discount</v>
      </c>
      <c r="I1968" s="4">
        <f>IFERROR((Table2[[#This Row],[Sales]]-(Table2[[#This Row],[Sales]]*H1968)), Table2[[#This Row],[Sales]])</f>
        <v>95.68</v>
      </c>
      <c r="J1968" s="4">
        <f t="shared" si="123"/>
        <v>95.68</v>
      </c>
      <c r="K1968" s="1" t="s">
        <v>8</v>
      </c>
      <c r="L1968" s="1">
        <v>5.14</v>
      </c>
      <c r="M1968" s="10">
        <f t="shared" si="121"/>
        <v>95.68</v>
      </c>
    </row>
    <row r="1969" spans="1:13" x14ac:dyDescent="0.2">
      <c r="A1969" s="1">
        <v>55239</v>
      </c>
      <c r="B1969" s="2">
        <v>41246</v>
      </c>
      <c r="C1969" s="1" t="s">
        <v>12</v>
      </c>
      <c r="D1969" s="1">
        <v>6</v>
      </c>
      <c r="E1969" s="4" t="str">
        <f t="shared" si="120"/>
        <v>Small</v>
      </c>
      <c r="F1969" s="4" t="str">
        <f>VLOOKUP(D1969, lookup!$A$3:$B$12, 2, TRUE)</f>
        <v>Extra Small</v>
      </c>
      <c r="G1969" s="1">
        <v>1008.872</v>
      </c>
      <c r="H1969" s="4" t="str">
        <f t="shared" si="122"/>
        <v>No Discount</v>
      </c>
      <c r="I1969" s="4">
        <f>IFERROR((Table2[[#This Row],[Sales]]-(Table2[[#This Row],[Sales]]*H1969)), Table2[[#This Row],[Sales]])</f>
        <v>1008.872</v>
      </c>
      <c r="J1969" s="4">
        <f t="shared" si="123"/>
        <v>1008.872</v>
      </c>
      <c r="K1969" s="1" t="s">
        <v>8</v>
      </c>
      <c r="L1969" s="1">
        <v>69</v>
      </c>
      <c r="M1969" s="10">
        <f t="shared" si="121"/>
        <v>1008.872</v>
      </c>
    </row>
    <row r="1970" spans="1:13" x14ac:dyDescent="0.2">
      <c r="A1970" s="1">
        <v>15712</v>
      </c>
      <c r="B1970" s="2">
        <v>41247</v>
      </c>
      <c r="C1970" s="1" t="s">
        <v>9</v>
      </c>
      <c r="D1970" s="1">
        <v>1</v>
      </c>
      <c r="E1970" s="4" t="str">
        <f t="shared" si="120"/>
        <v>Small</v>
      </c>
      <c r="F1970" s="4" t="str">
        <f>VLOOKUP(D1970, lookup!$A$3:$B$12, 2, TRUE)</f>
        <v>Mini</v>
      </c>
      <c r="G1970" s="1">
        <v>102.9</v>
      </c>
      <c r="H1970" s="4" t="str">
        <f t="shared" si="122"/>
        <v>No Discount</v>
      </c>
      <c r="I1970" s="4">
        <f>IFERROR((Table2[[#This Row],[Sales]]-(Table2[[#This Row],[Sales]]*H1970)), Table2[[#This Row],[Sales]])</f>
        <v>102.9</v>
      </c>
      <c r="J1970" s="4">
        <f t="shared" si="123"/>
        <v>102.9</v>
      </c>
      <c r="K1970" s="1" t="s">
        <v>13</v>
      </c>
      <c r="L1970" s="1">
        <v>54.11</v>
      </c>
      <c r="M1970" s="10">
        <f t="shared" si="121"/>
        <v>102.9</v>
      </c>
    </row>
    <row r="1971" spans="1:13" x14ac:dyDescent="0.2">
      <c r="A1971" s="1">
        <v>53216</v>
      </c>
      <c r="B1971" s="2">
        <v>41247</v>
      </c>
      <c r="C1971" s="1" t="s">
        <v>9</v>
      </c>
      <c r="D1971" s="1">
        <v>36</v>
      </c>
      <c r="E1971" s="4" t="str">
        <f t="shared" si="120"/>
        <v>Large</v>
      </c>
      <c r="F1971" s="4" t="str">
        <f>VLOOKUP(D1971, lookup!$A$3:$B$12, 2, TRUE)</f>
        <v>Extra Large</v>
      </c>
      <c r="G1971" s="1">
        <v>228.01</v>
      </c>
      <c r="H1971" s="4">
        <f t="shared" si="122"/>
        <v>0.01</v>
      </c>
      <c r="I1971" s="4">
        <f>IFERROR((Table2[[#This Row],[Sales]]-(Table2[[#This Row],[Sales]]*H1971)), Table2[[#This Row],[Sales]])</f>
        <v>225.72989999999999</v>
      </c>
      <c r="J1971" s="4">
        <f t="shared" si="123"/>
        <v>219.28</v>
      </c>
      <c r="K1971" s="1" t="s">
        <v>10</v>
      </c>
      <c r="L1971" s="1">
        <v>8.73</v>
      </c>
      <c r="M1971" s="10">
        <f t="shared" si="121"/>
        <v>228.01</v>
      </c>
    </row>
    <row r="1972" spans="1:13" x14ac:dyDescent="0.2">
      <c r="A1972" s="1">
        <v>59329</v>
      </c>
      <c r="B1972" s="2">
        <v>41247</v>
      </c>
      <c r="C1972" s="1" t="s">
        <v>12</v>
      </c>
      <c r="D1972" s="1">
        <v>35</v>
      </c>
      <c r="E1972" s="4" t="str">
        <f t="shared" si="120"/>
        <v>Large</v>
      </c>
      <c r="F1972" s="4" t="str">
        <f>VLOOKUP(D1972, lookup!$A$3:$B$12, 2, TRUE)</f>
        <v>Large</v>
      </c>
      <c r="G1972" s="1">
        <v>128.12</v>
      </c>
      <c r="H1972" s="4">
        <f t="shared" si="122"/>
        <v>0.01</v>
      </c>
      <c r="I1972" s="4">
        <f>IFERROR((Table2[[#This Row],[Sales]]-(Table2[[#This Row],[Sales]]*H1972)), Table2[[#This Row],[Sales]])</f>
        <v>126.83880000000001</v>
      </c>
      <c r="J1972" s="4">
        <f t="shared" si="123"/>
        <v>128.12</v>
      </c>
      <c r="K1972" s="1" t="s">
        <v>10</v>
      </c>
      <c r="L1972" s="1">
        <v>5.44</v>
      </c>
      <c r="M1972" s="10">
        <f t="shared" si="121"/>
        <v>128.12</v>
      </c>
    </row>
    <row r="1973" spans="1:13" x14ac:dyDescent="0.2">
      <c r="A1973" s="1">
        <v>59329</v>
      </c>
      <c r="B1973" s="2">
        <v>41247</v>
      </c>
      <c r="C1973" s="1" t="s">
        <v>12</v>
      </c>
      <c r="D1973" s="1">
        <v>41</v>
      </c>
      <c r="E1973" s="4" t="str">
        <f t="shared" si="120"/>
        <v>Large</v>
      </c>
      <c r="F1973" s="4" t="str">
        <f>VLOOKUP(D1973, lookup!$A$3:$B$12, 2, TRUE)</f>
        <v>XX Large</v>
      </c>
      <c r="G1973" s="1">
        <v>214.19</v>
      </c>
      <c r="H1973" s="4">
        <f t="shared" si="122"/>
        <v>0.01</v>
      </c>
      <c r="I1973" s="4">
        <f>IFERROR((Table2[[#This Row],[Sales]]-(Table2[[#This Row],[Sales]]*H1973)), Table2[[#This Row],[Sales]])</f>
        <v>212.04810000000001</v>
      </c>
      <c r="J1973" s="4">
        <f t="shared" si="123"/>
        <v>209.49</v>
      </c>
      <c r="K1973" s="1" t="s">
        <v>10</v>
      </c>
      <c r="L1973" s="1">
        <v>4.7</v>
      </c>
      <c r="M1973" s="10">
        <f t="shared" si="121"/>
        <v>214.19</v>
      </c>
    </row>
    <row r="1974" spans="1:13" x14ac:dyDescent="0.2">
      <c r="A1974" s="1">
        <v>13031</v>
      </c>
      <c r="B1974" s="2">
        <v>41247</v>
      </c>
      <c r="C1974" s="1" t="s">
        <v>7</v>
      </c>
      <c r="D1974" s="1">
        <v>34</v>
      </c>
      <c r="E1974" s="4" t="str">
        <f t="shared" si="120"/>
        <v>Large</v>
      </c>
      <c r="F1974" s="4" t="str">
        <f>VLOOKUP(D1974, lookup!$A$3:$B$12, 2, TRUE)</f>
        <v>Large</v>
      </c>
      <c r="G1974" s="1">
        <v>210.06</v>
      </c>
      <c r="H1974" s="4">
        <f t="shared" si="122"/>
        <v>0.01</v>
      </c>
      <c r="I1974" s="4">
        <f>IFERROR((Table2[[#This Row],[Sales]]-(Table2[[#This Row],[Sales]]*H1974)), Table2[[#This Row],[Sales]])</f>
        <v>207.95940000000002</v>
      </c>
      <c r="J1974" s="4">
        <f t="shared" si="123"/>
        <v>210.06</v>
      </c>
      <c r="K1974" s="1" t="s">
        <v>10</v>
      </c>
      <c r="L1974" s="1">
        <v>7.37</v>
      </c>
      <c r="M1974" s="10">
        <f t="shared" si="121"/>
        <v>210.06</v>
      </c>
    </row>
    <row r="1975" spans="1:13" x14ac:dyDescent="0.2">
      <c r="A1975" s="1">
        <v>59329</v>
      </c>
      <c r="B1975" s="2">
        <v>41247</v>
      </c>
      <c r="C1975" s="1" t="s">
        <v>12</v>
      </c>
      <c r="D1975" s="1">
        <v>41</v>
      </c>
      <c r="E1975" s="4" t="str">
        <f t="shared" si="120"/>
        <v>Large</v>
      </c>
      <c r="F1975" s="4" t="str">
        <f>VLOOKUP(D1975, lookup!$A$3:$B$12, 2, TRUE)</f>
        <v>XX Large</v>
      </c>
      <c r="G1975" s="1">
        <v>214.23</v>
      </c>
      <c r="H1975" s="4">
        <f t="shared" si="122"/>
        <v>0.01</v>
      </c>
      <c r="I1975" s="4">
        <f>IFERROR((Table2[[#This Row],[Sales]]-(Table2[[#This Row],[Sales]]*H1975)), Table2[[#This Row],[Sales]])</f>
        <v>212.08769999999998</v>
      </c>
      <c r="J1975" s="4">
        <f t="shared" si="123"/>
        <v>207.13</v>
      </c>
      <c r="K1975" s="1" t="s">
        <v>10</v>
      </c>
      <c r="L1975" s="1">
        <v>7.1</v>
      </c>
      <c r="M1975" s="10">
        <f t="shared" si="121"/>
        <v>214.23</v>
      </c>
    </row>
    <row r="1976" spans="1:13" x14ac:dyDescent="0.2">
      <c r="A1976" s="1">
        <v>59329</v>
      </c>
      <c r="B1976" s="2">
        <v>41247</v>
      </c>
      <c r="C1976" s="1" t="s">
        <v>12</v>
      </c>
      <c r="D1976" s="1">
        <v>25</v>
      </c>
      <c r="E1976" s="4" t="str">
        <f t="shared" si="120"/>
        <v>Medium</v>
      </c>
      <c r="F1976" s="4" t="str">
        <f>VLOOKUP(D1976, lookup!$A$3:$B$12, 2, TRUE)</f>
        <v>Medium</v>
      </c>
      <c r="G1976" s="1">
        <v>165.62</v>
      </c>
      <c r="H1976" s="4" t="str">
        <f t="shared" si="122"/>
        <v>No Discount</v>
      </c>
      <c r="I1976" s="4">
        <f>IFERROR((Table2[[#This Row],[Sales]]-(Table2[[#This Row],[Sales]]*H1976)), Table2[[#This Row],[Sales]])</f>
        <v>165.62</v>
      </c>
      <c r="J1976" s="4">
        <f t="shared" si="123"/>
        <v>165.62</v>
      </c>
      <c r="K1976" s="1" t="s">
        <v>10</v>
      </c>
      <c r="L1976" s="1">
        <v>5.22</v>
      </c>
      <c r="M1976" s="10">
        <f t="shared" si="121"/>
        <v>165.62</v>
      </c>
    </row>
    <row r="1977" spans="1:13" x14ac:dyDescent="0.2">
      <c r="A1977" s="1">
        <v>23745</v>
      </c>
      <c r="B1977" s="2">
        <v>41248</v>
      </c>
      <c r="C1977" s="1" t="s">
        <v>7</v>
      </c>
      <c r="D1977" s="1">
        <v>47</v>
      </c>
      <c r="E1977" s="4" t="str">
        <f t="shared" si="120"/>
        <v>Large</v>
      </c>
      <c r="F1977" s="4" t="str">
        <f>VLOOKUP(D1977, lookup!$A$3:$B$12, 2, TRUE)</f>
        <v>XXX Large</v>
      </c>
      <c r="G1977" s="1">
        <v>10941.23</v>
      </c>
      <c r="H1977" s="4">
        <f t="shared" si="122"/>
        <v>0.01</v>
      </c>
      <c r="I1977" s="4">
        <f>IFERROR((Table2[[#This Row],[Sales]]-(Table2[[#This Row],[Sales]]*H1977)), Table2[[#This Row],[Sales]])</f>
        <v>10831.8177</v>
      </c>
      <c r="J1977" s="4">
        <f t="shared" si="123"/>
        <v>10908.75</v>
      </c>
      <c r="K1977" s="1" t="s">
        <v>13</v>
      </c>
      <c r="L1977" s="1">
        <v>32.479999999999997</v>
      </c>
      <c r="M1977" s="10">
        <f t="shared" si="121"/>
        <v>10908.75</v>
      </c>
    </row>
    <row r="1978" spans="1:13" x14ac:dyDescent="0.2">
      <c r="A1978" s="1">
        <v>23745</v>
      </c>
      <c r="B1978" s="2">
        <v>41248</v>
      </c>
      <c r="C1978" s="1" t="s">
        <v>7</v>
      </c>
      <c r="D1978" s="1">
        <v>12</v>
      </c>
      <c r="E1978" s="4" t="str">
        <f t="shared" si="120"/>
        <v>Small</v>
      </c>
      <c r="F1978" s="4" t="str">
        <f>VLOOKUP(D1978, lookup!$A$3:$B$12, 2, TRUE)</f>
        <v>Small</v>
      </c>
      <c r="G1978" s="1">
        <v>715.8</v>
      </c>
      <c r="H1978" s="4" t="str">
        <f t="shared" si="122"/>
        <v>No Discount</v>
      </c>
      <c r="I1978" s="4">
        <f>IFERROR((Table2[[#This Row],[Sales]]-(Table2[[#This Row],[Sales]]*H1978)), Table2[[#This Row],[Sales]])</f>
        <v>715.8</v>
      </c>
      <c r="J1978" s="4">
        <f t="shared" si="123"/>
        <v>715.8</v>
      </c>
      <c r="K1978" s="1" t="s">
        <v>10</v>
      </c>
      <c r="L1978" s="1">
        <v>52.2</v>
      </c>
      <c r="M1978" s="10">
        <f t="shared" si="121"/>
        <v>715.8</v>
      </c>
    </row>
    <row r="1979" spans="1:13" x14ac:dyDescent="0.2">
      <c r="A1979" s="1">
        <v>21729</v>
      </c>
      <c r="B1979" s="2">
        <v>41249</v>
      </c>
      <c r="C1979" s="1" t="s">
        <v>7</v>
      </c>
      <c r="D1979" s="1">
        <v>14</v>
      </c>
      <c r="E1979" s="4" t="str">
        <f t="shared" si="120"/>
        <v>Small</v>
      </c>
      <c r="F1979" s="4" t="str">
        <f>VLOOKUP(D1979, lookup!$A$3:$B$12, 2, TRUE)</f>
        <v>Small</v>
      </c>
      <c r="G1979" s="1">
        <v>1082.6600000000001</v>
      </c>
      <c r="H1979" s="4" t="str">
        <f t="shared" si="122"/>
        <v>No Discount</v>
      </c>
      <c r="I1979" s="4">
        <f>IFERROR((Table2[[#This Row],[Sales]]-(Table2[[#This Row],[Sales]]*H1979)), Table2[[#This Row],[Sales]])</f>
        <v>1082.6600000000001</v>
      </c>
      <c r="J1979" s="4">
        <f t="shared" si="123"/>
        <v>1082.6600000000001</v>
      </c>
      <c r="K1979" s="1" t="s">
        <v>10</v>
      </c>
      <c r="L1979" s="1">
        <v>48.2</v>
      </c>
      <c r="M1979" s="10">
        <f t="shared" si="121"/>
        <v>1082.6600000000001</v>
      </c>
    </row>
    <row r="1980" spans="1:13" x14ac:dyDescent="0.2">
      <c r="A1980" s="1">
        <v>58210</v>
      </c>
      <c r="B1980" s="2">
        <v>41249</v>
      </c>
      <c r="C1980" s="1" t="s">
        <v>14</v>
      </c>
      <c r="D1980" s="1">
        <v>38</v>
      </c>
      <c r="E1980" s="4" t="str">
        <f t="shared" si="120"/>
        <v>Large</v>
      </c>
      <c r="F1980" s="4" t="str">
        <f>VLOOKUP(D1980, lookup!$A$3:$B$12, 2, TRUE)</f>
        <v>Extra Large</v>
      </c>
      <c r="G1980" s="1">
        <v>144.03</v>
      </c>
      <c r="H1980" s="4">
        <f t="shared" si="122"/>
        <v>0.01</v>
      </c>
      <c r="I1980" s="4">
        <f>IFERROR((Table2[[#This Row],[Sales]]-(Table2[[#This Row],[Sales]]*H1980)), Table2[[#This Row],[Sales]])</f>
        <v>142.58969999999999</v>
      </c>
      <c r="J1980" s="4">
        <f t="shared" si="123"/>
        <v>138.56</v>
      </c>
      <c r="K1980" s="1" t="s">
        <v>10</v>
      </c>
      <c r="L1980" s="1">
        <v>5.47</v>
      </c>
      <c r="M1980" s="10">
        <f t="shared" si="121"/>
        <v>144.03</v>
      </c>
    </row>
    <row r="1981" spans="1:13" x14ac:dyDescent="0.2">
      <c r="A1981" s="1">
        <v>21729</v>
      </c>
      <c r="B1981" s="2">
        <v>41249</v>
      </c>
      <c r="C1981" s="1" t="s">
        <v>7</v>
      </c>
      <c r="D1981" s="1">
        <v>28</v>
      </c>
      <c r="E1981" s="4" t="str">
        <f t="shared" si="120"/>
        <v>Medium</v>
      </c>
      <c r="F1981" s="4" t="str">
        <f>VLOOKUP(D1981, lookup!$A$3:$B$12, 2, TRUE)</f>
        <v>Medium-Large</v>
      </c>
      <c r="G1981" s="1">
        <v>120.98</v>
      </c>
      <c r="H1981" s="4" t="str">
        <f t="shared" si="122"/>
        <v>No Discount</v>
      </c>
      <c r="I1981" s="4">
        <f>IFERROR((Table2[[#This Row],[Sales]]-(Table2[[#This Row],[Sales]]*H1981)), Table2[[#This Row],[Sales]])</f>
        <v>120.98</v>
      </c>
      <c r="J1981" s="4">
        <f t="shared" si="123"/>
        <v>120.98</v>
      </c>
      <c r="K1981" s="1" t="s">
        <v>10</v>
      </c>
      <c r="L1981" s="1">
        <v>5.34</v>
      </c>
      <c r="M1981" s="10">
        <f t="shared" si="121"/>
        <v>120.98</v>
      </c>
    </row>
    <row r="1982" spans="1:13" x14ac:dyDescent="0.2">
      <c r="A1982" s="1">
        <v>22752</v>
      </c>
      <c r="B1982" s="2">
        <v>41250</v>
      </c>
      <c r="C1982" s="1" t="s">
        <v>7</v>
      </c>
      <c r="D1982" s="1">
        <v>2</v>
      </c>
      <c r="E1982" s="4" t="str">
        <f t="shared" si="120"/>
        <v>Small</v>
      </c>
      <c r="F1982" s="4" t="str">
        <f>VLOOKUP(D1982, lookup!$A$3:$B$12, 2, TRUE)</f>
        <v>Mini</v>
      </c>
      <c r="G1982" s="1">
        <v>238.76</v>
      </c>
      <c r="H1982" s="4" t="str">
        <f t="shared" si="122"/>
        <v>No Discount</v>
      </c>
      <c r="I1982" s="4">
        <f>IFERROR((Table2[[#This Row],[Sales]]-(Table2[[#This Row],[Sales]]*H1982)), Table2[[#This Row],[Sales]])</f>
        <v>238.76</v>
      </c>
      <c r="J1982" s="4">
        <f t="shared" si="123"/>
        <v>238.76</v>
      </c>
      <c r="K1982" s="1" t="s">
        <v>10</v>
      </c>
      <c r="L1982" s="1">
        <v>35</v>
      </c>
      <c r="M1982" s="10">
        <f t="shared" si="121"/>
        <v>238.76</v>
      </c>
    </row>
    <row r="1983" spans="1:13" x14ac:dyDescent="0.2">
      <c r="A1983" s="1">
        <v>20450</v>
      </c>
      <c r="B1983" s="2">
        <v>41250</v>
      </c>
      <c r="C1983" s="1" t="s">
        <v>12</v>
      </c>
      <c r="D1983" s="1">
        <v>26</v>
      </c>
      <c r="E1983" s="4" t="str">
        <f t="shared" si="120"/>
        <v>Medium</v>
      </c>
      <c r="F1983" s="4" t="str">
        <f>VLOOKUP(D1983, lookup!$A$3:$B$12, 2, TRUE)</f>
        <v>Medium-Large</v>
      </c>
      <c r="G1983" s="1">
        <v>6878.55</v>
      </c>
      <c r="H1983" s="4" t="str">
        <f t="shared" si="122"/>
        <v>No Discount</v>
      </c>
      <c r="I1983" s="4">
        <f>IFERROR((Table2[[#This Row],[Sales]]-(Table2[[#This Row],[Sales]]*H1983)), Table2[[#This Row],[Sales]])</f>
        <v>6878.55</v>
      </c>
      <c r="J1983" s="4">
        <f t="shared" si="123"/>
        <v>6878.55</v>
      </c>
      <c r="K1983" s="1" t="s">
        <v>13</v>
      </c>
      <c r="L1983" s="1">
        <v>66.67</v>
      </c>
      <c r="M1983" s="10">
        <f t="shared" si="121"/>
        <v>6878.55</v>
      </c>
    </row>
    <row r="1984" spans="1:13" x14ac:dyDescent="0.2">
      <c r="A1984" s="1">
        <v>49798</v>
      </c>
      <c r="B1984" s="2">
        <v>41251</v>
      </c>
      <c r="C1984" s="1" t="s">
        <v>12</v>
      </c>
      <c r="D1984" s="1">
        <v>5</v>
      </c>
      <c r="E1984" s="4" t="str">
        <f t="shared" si="120"/>
        <v>Small</v>
      </c>
      <c r="F1984" s="4" t="str">
        <f>VLOOKUP(D1984, lookup!$A$3:$B$12, 2, TRUE)</f>
        <v>Mini</v>
      </c>
      <c r="G1984" s="1">
        <v>1424.95</v>
      </c>
      <c r="H1984" s="4" t="str">
        <f t="shared" si="122"/>
        <v>No Discount</v>
      </c>
      <c r="I1984" s="4">
        <f>IFERROR((Table2[[#This Row],[Sales]]-(Table2[[#This Row],[Sales]]*H1984)), Table2[[#This Row],[Sales]])</f>
        <v>1424.95</v>
      </c>
      <c r="J1984" s="4">
        <f t="shared" si="123"/>
        <v>1424.95</v>
      </c>
      <c r="K1984" s="1" t="s">
        <v>13</v>
      </c>
      <c r="L1984" s="1">
        <v>57</v>
      </c>
      <c r="M1984" s="10">
        <f t="shared" si="121"/>
        <v>1424.95</v>
      </c>
    </row>
    <row r="1985" spans="1:13" x14ac:dyDescent="0.2">
      <c r="A1985" s="1">
        <v>41634</v>
      </c>
      <c r="B1985" s="2">
        <v>41251</v>
      </c>
      <c r="C1985" s="1" t="s">
        <v>11</v>
      </c>
      <c r="D1985" s="1">
        <v>10</v>
      </c>
      <c r="E1985" s="4" t="str">
        <f t="shared" si="120"/>
        <v>Small</v>
      </c>
      <c r="F1985" s="4" t="str">
        <f>VLOOKUP(D1985, lookup!$A$3:$B$12, 2, TRUE)</f>
        <v>Extra Small</v>
      </c>
      <c r="G1985" s="1">
        <v>371.45</v>
      </c>
      <c r="H1985" s="4" t="str">
        <f t="shared" si="122"/>
        <v>No Discount</v>
      </c>
      <c r="I1985" s="4">
        <f>IFERROR((Table2[[#This Row],[Sales]]-(Table2[[#This Row],[Sales]]*H1985)), Table2[[#This Row],[Sales]])</f>
        <v>371.45</v>
      </c>
      <c r="J1985" s="4">
        <f t="shared" si="123"/>
        <v>371.45</v>
      </c>
      <c r="K1985" s="1" t="s">
        <v>10</v>
      </c>
      <c r="L1985" s="1">
        <v>7.73</v>
      </c>
      <c r="M1985" s="10">
        <f t="shared" si="121"/>
        <v>371.45</v>
      </c>
    </row>
    <row r="1986" spans="1:13" x14ac:dyDescent="0.2">
      <c r="A1986" s="1">
        <v>49798</v>
      </c>
      <c r="B1986" s="2">
        <v>41251</v>
      </c>
      <c r="C1986" s="1" t="s">
        <v>12</v>
      </c>
      <c r="D1986" s="1">
        <v>29</v>
      </c>
      <c r="E1986" s="4" t="str">
        <f t="shared" ref="E1986:E2049" si="124">IF(D1986&gt;=30, "Large", IF(D1986&lt;=15, "Small","Medium"))</f>
        <v>Medium</v>
      </c>
      <c r="F1986" s="4" t="str">
        <f>VLOOKUP(D1986, lookup!$A$3:$B$12, 2, TRUE)</f>
        <v>Medium-Large</v>
      </c>
      <c r="G1986" s="1">
        <v>321.5</v>
      </c>
      <c r="H1986" s="4" t="str">
        <f t="shared" si="122"/>
        <v>No Discount</v>
      </c>
      <c r="I1986" s="4">
        <f>IFERROR((Table2[[#This Row],[Sales]]-(Table2[[#This Row],[Sales]]*H1986)), Table2[[#This Row],[Sales]])</f>
        <v>321.5</v>
      </c>
      <c r="J1986" s="4">
        <f t="shared" si="123"/>
        <v>321.5</v>
      </c>
      <c r="K1986" s="1" t="s">
        <v>10</v>
      </c>
      <c r="L1986" s="1">
        <v>3.37</v>
      </c>
      <c r="M1986" s="10">
        <f t="shared" ref="M1986:M2049" si="125">IF(K1986="Delivery Truck", J1986, G1986)</f>
        <v>321.5</v>
      </c>
    </row>
    <row r="1987" spans="1:13" x14ac:dyDescent="0.2">
      <c r="A1987" s="1">
        <v>41634</v>
      </c>
      <c r="B1987" s="2">
        <v>41251</v>
      </c>
      <c r="C1987" s="1" t="s">
        <v>11</v>
      </c>
      <c r="D1987" s="1">
        <v>7</v>
      </c>
      <c r="E1987" s="4" t="str">
        <f t="shared" si="124"/>
        <v>Small</v>
      </c>
      <c r="F1987" s="4" t="str">
        <f>VLOOKUP(D1987, lookup!$A$3:$B$12, 2, TRUE)</f>
        <v>Extra Small</v>
      </c>
      <c r="G1987" s="1">
        <v>57.35</v>
      </c>
      <c r="H1987" s="4" t="str">
        <f t="shared" ref="H1987:H2050" si="126">IF(OR(F1987="Large",F1987="Extra Large",F1987="XX Large",F1987="XXX Large"), 0.01, "No Discount")</f>
        <v>No Discount</v>
      </c>
      <c r="I1987" s="4">
        <f>IFERROR((Table2[[#This Row],[Sales]]-(Table2[[#This Row],[Sales]]*H1987)), Table2[[#This Row],[Sales]])</f>
        <v>57.35</v>
      </c>
      <c r="J1987" s="4">
        <f t="shared" ref="J1987:J2050" si="127">IF(OR(F1987="XX Large", F1987="XXX Large", F1987="Extra Large"), G1987-L1987, G1987)</f>
        <v>57.35</v>
      </c>
      <c r="K1987" s="1" t="s">
        <v>10</v>
      </c>
      <c r="L1987" s="1">
        <v>1.99</v>
      </c>
      <c r="M1987" s="10">
        <f t="shared" si="125"/>
        <v>57.35</v>
      </c>
    </row>
    <row r="1988" spans="1:13" x14ac:dyDescent="0.2">
      <c r="A1988" s="1">
        <v>21344</v>
      </c>
      <c r="B1988" s="2">
        <v>41252</v>
      </c>
      <c r="C1988" s="1" t="s">
        <v>7</v>
      </c>
      <c r="D1988" s="1">
        <v>29</v>
      </c>
      <c r="E1988" s="4" t="str">
        <f t="shared" si="124"/>
        <v>Medium</v>
      </c>
      <c r="F1988" s="4" t="str">
        <f>VLOOKUP(D1988, lookup!$A$3:$B$12, 2, TRUE)</f>
        <v>Medium-Large</v>
      </c>
      <c r="G1988" s="1">
        <v>587.20000000000005</v>
      </c>
      <c r="H1988" s="4" t="str">
        <f t="shared" si="126"/>
        <v>No Discount</v>
      </c>
      <c r="I1988" s="4">
        <f>IFERROR((Table2[[#This Row],[Sales]]-(Table2[[#This Row],[Sales]]*H1988)), Table2[[#This Row],[Sales]])</f>
        <v>587.20000000000005</v>
      </c>
      <c r="J1988" s="4">
        <f t="shared" si="127"/>
        <v>587.20000000000005</v>
      </c>
      <c r="K1988" s="1" t="s">
        <v>10</v>
      </c>
      <c r="L1988" s="1">
        <v>1.99</v>
      </c>
      <c r="M1988" s="10">
        <f t="shared" si="125"/>
        <v>587.20000000000005</v>
      </c>
    </row>
    <row r="1989" spans="1:13" x14ac:dyDescent="0.2">
      <c r="A1989" s="1">
        <v>32449</v>
      </c>
      <c r="B1989" s="2">
        <v>41252</v>
      </c>
      <c r="C1989" s="1" t="s">
        <v>12</v>
      </c>
      <c r="D1989" s="1">
        <v>12</v>
      </c>
      <c r="E1989" s="4" t="str">
        <f t="shared" si="124"/>
        <v>Small</v>
      </c>
      <c r="F1989" s="4" t="str">
        <f>VLOOKUP(D1989, lookup!$A$3:$B$12, 2, TRUE)</f>
        <v>Small</v>
      </c>
      <c r="G1989" s="1">
        <v>4887.1400000000003</v>
      </c>
      <c r="H1989" s="4" t="str">
        <f t="shared" si="126"/>
        <v>No Discount</v>
      </c>
      <c r="I1989" s="4">
        <f>IFERROR((Table2[[#This Row],[Sales]]-(Table2[[#This Row],[Sales]]*H1989)), Table2[[#This Row],[Sales]])</f>
        <v>4887.1400000000003</v>
      </c>
      <c r="J1989" s="4">
        <f t="shared" si="127"/>
        <v>4887.1400000000003</v>
      </c>
      <c r="K1989" s="1" t="s">
        <v>13</v>
      </c>
      <c r="L1989" s="1">
        <v>110.2</v>
      </c>
      <c r="M1989" s="10">
        <f t="shared" si="125"/>
        <v>4887.1400000000003</v>
      </c>
    </row>
    <row r="1990" spans="1:13" x14ac:dyDescent="0.2">
      <c r="A1990" s="1">
        <v>3680</v>
      </c>
      <c r="B1990" s="2">
        <v>41252</v>
      </c>
      <c r="C1990" s="1" t="s">
        <v>11</v>
      </c>
      <c r="D1990" s="1">
        <v>24</v>
      </c>
      <c r="E1990" s="4" t="str">
        <f t="shared" si="124"/>
        <v>Medium</v>
      </c>
      <c r="F1990" s="4" t="str">
        <f>VLOOKUP(D1990, lookup!$A$3:$B$12, 2, TRUE)</f>
        <v>Medium</v>
      </c>
      <c r="G1990" s="1">
        <v>99.53</v>
      </c>
      <c r="H1990" s="4" t="str">
        <f t="shared" si="126"/>
        <v>No Discount</v>
      </c>
      <c r="I1990" s="4">
        <f>IFERROR((Table2[[#This Row],[Sales]]-(Table2[[#This Row],[Sales]]*H1990)), Table2[[#This Row],[Sales]])</f>
        <v>99.53</v>
      </c>
      <c r="J1990" s="4">
        <f t="shared" si="127"/>
        <v>99.53</v>
      </c>
      <c r="K1990" s="1" t="s">
        <v>8</v>
      </c>
      <c r="L1990" s="1">
        <v>1.49</v>
      </c>
      <c r="M1990" s="10">
        <f t="shared" si="125"/>
        <v>99.53</v>
      </c>
    </row>
    <row r="1991" spans="1:13" x14ac:dyDescent="0.2">
      <c r="A1991" s="1">
        <v>21344</v>
      </c>
      <c r="B1991" s="2">
        <v>41252</v>
      </c>
      <c r="C1991" s="1" t="s">
        <v>7</v>
      </c>
      <c r="D1991" s="1">
        <v>48</v>
      </c>
      <c r="E1991" s="4" t="str">
        <f t="shared" si="124"/>
        <v>Large</v>
      </c>
      <c r="F1991" s="4" t="str">
        <f>VLOOKUP(D1991, lookup!$A$3:$B$12, 2, TRUE)</f>
        <v>XXX Large</v>
      </c>
      <c r="G1991" s="1">
        <v>2011.46</v>
      </c>
      <c r="H1991" s="4">
        <f t="shared" si="126"/>
        <v>0.01</v>
      </c>
      <c r="I1991" s="4">
        <f>IFERROR((Table2[[#This Row],[Sales]]-(Table2[[#This Row],[Sales]]*H1991)), Table2[[#This Row],[Sales]])</f>
        <v>1991.3453999999999</v>
      </c>
      <c r="J1991" s="4">
        <f t="shared" si="127"/>
        <v>2002.8</v>
      </c>
      <c r="K1991" s="1" t="s">
        <v>10</v>
      </c>
      <c r="L1991" s="1">
        <v>8.66</v>
      </c>
      <c r="M1991" s="10">
        <f t="shared" si="125"/>
        <v>2011.46</v>
      </c>
    </row>
    <row r="1992" spans="1:13" x14ac:dyDescent="0.2">
      <c r="A1992" s="1">
        <v>34723</v>
      </c>
      <c r="B1992" s="2">
        <v>41252</v>
      </c>
      <c r="C1992" s="1" t="s">
        <v>14</v>
      </c>
      <c r="D1992" s="1">
        <v>46</v>
      </c>
      <c r="E1992" s="4" t="str">
        <f t="shared" si="124"/>
        <v>Large</v>
      </c>
      <c r="F1992" s="4" t="str">
        <f>VLOOKUP(D1992, lookup!$A$3:$B$12, 2, TRUE)</f>
        <v>XXX Large</v>
      </c>
      <c r="G1992" s="1">
        <v>3776.28</v>
      </c>
      <c r="H1992" s="4">
        <f t="shared" si="126"/>
        <v>0.01</v>
      </c>
      <c r="I1992" s="4">
        <f>IFERROR((Table2[[#This Row],[Sales]]-(Table2[[#This Row],[Sales]]*H1992)), Table2[[#This Row],[Sales]])</f>
        <v>3738.5172000000002</v>
      </c>
      <c r="J1992" s="4">
        <f t="shared" si="127"/>
        <v>3746.2200000000003</v>
      </c>
      <c r="K1992" s="1" t="s">
        <v>13</v>
      </c>
      <c r="L1992" s="1">
        <v>30.06</v>
      </c>
      <c r="M1992" s="10">
        <f t="shared" si="125"/>
        <v>3746.2200000000003</v>
      </c>
    </row>
    <row r="1993" spans="1:13" x14ac:dyDescent="0.2">
      <c r="A1993" s="1">
        <v>34723</v>
      </c>
      <c r="B1993" s="2">
        <v>41252</v>
      </c>
      <c r="C1993" s="1" t="s">
        <v>14</v>
      </c>
      <c r="D1993" s="1">
        <v>4</v>
      </c>
      <c r="E1993" s="4" t="str">
        <f t="shared" si="124"/>
        <v>Small</v>
      </c>
      <c r="F1993" s="4" t="str">
        <f>VLOOKUP(D1993, lookup!$A$3:$B$12, 2, TRUE)</f>
        <v>Mini</v>
      </c>
      <c r="G1993" s="1">
        <v>6095.14</v>
      </c>
      <c r="H1993" s="4" t="str">
        <f t="shared" si="126"/>
        <v>No Discount</v>
      </c>
      <c r="I1993" s="4">
        <f>IFERROR((Table2[[#This Row],[Sales]]-(Table2[[#This Row],[Sales]]*H1993)), Table2[[#This Row],[Sales]])</f>
        <v>6095.14</v>
      </c>
      <c r="J1993" s="4">
        <f t="shared" si="127"/>
        <v>6095.14</v>
      </c>
      <c r="K1993" s="1" t="s">
        <v>13</v>
      </c>
      <c r="L1993" s="1">
        <v>29.7</v>
      </c>
      <c r="M1993" s="10">
        <f t="shared" si="125"/>
        <v>6095.14</v>
      </c>
    </row>
    <row r="1994" spans="1:13" x14ac:dyDescent="0.2">
      <c r="A1994" s="1">
        <v>21344</v>
      </c>
      <c r="B1994" s="2">
        <v>41252</v>
      </c>
      <c r="C1994" s="1" t="s">
        <v>7</v>
      </c>
      <c r="D1994" s="1">
        <v>39</v>
      </c>
      <c r="E1994" s="4" t="str">
        <f t="shared" si="124"/>
        <v>Large</v>
      </c>
      <c r="F1994" s="4" t="str">
        <f>VLOOKUP(D1994, lookup!$A$3:$B$12, 2, TRUE)</f>
        <v>Extra Large</v>
      </c>
      <c r="G1994" s="1">
        <v>110.79</v>
      </c>
      <c r="H1994" s="4">
        <f t="shared" si="126"/>
        <v>0.01</v>
      </c>
      <c r="I1994" s="4">
        <f>IFERROR((Table2[[#This Row],[Sales]]-(Table2[[#This Row],[Sales]]*H1994)), Table2[[#This Row],[Sales]])</f>
        <v>109.68210000000001</v>
      </c>
      <c r="J1994" s="4">
        <f t="shared" si="127"/>
        <v>110.29</v>
      </c>
      <c r="K1994" s="1" t="s">
        <v>10</v>
      </c>
      <c r="L1994" s="1">
        <v>0.5</v>
      </c>
      <c r="M1994" s="10">
        <f t="shared" si="125"/>
        <v>110.79</v>
      </c>
    </row>
    <row r="1995" spans="1:13" x14ac:dyDescent="0.2">
      <c r="A1995" s="1">
        <v>3680</v>
      </c>
      <c r="B1995" s="2">
        <v>41252</v>
      </c>
      <c r="C1995" s="1" t="s">
        <v>11</v>
      </c>
      <c r="D1995" s="1">
        <v>27</v>
      </c>
      <c r="E1995" s="4" t="str">
        <f t="shared" si="124"/>
        <v>Medium</v>
      </c>
      <c r="F1995" s="4" t="str">
        <f>VLOOKUP(D1995, lookup!$A$3:$B$12, 2, TRUE)</f>
        <v>Medium-Large</v>
      </c>
      <c r="G1995" s="1">
        <v>177.95</v>
      </c>
      <c r="H1995" s="4" t="str">
        <f t="shared" si="126"/>
        <v>No Discount</v>
      </c>
      <c r="I1995" s="4">
        <f>IFERROR((Table2[[#This Row],[Sales]]-(Table2[[#This Row],[Sales]]*H1995)), Table2[[#This Row],[Sales]])</f>
        <v>177.95</v>
      </c>
      <c r="J1995" s="4">
        <f t="shared" si="127"/>
        <v>177.95</v>
      </c>
      <c r="K1995" s="1" t="s">
        <v>10</v>
      </c>
      <c r="L1995" s="1">
        <v>6</v>
      </c>
      <c r="M1995" s="10">
        <f t="shared" si="125"/>
        <v>177.95</v>
      </c>
    </row>
    <row r="1996" spans="1:13" x14ac:dyDescent="0.2">
      <c r="A1996" s="1">
        <v>37063</v>
      </c>
      <c r="B1996" s="2">
        <v>41252</v>
      </c>
      <c r="C1996" s="1" t="s">
        <v>11</v>
      </c>
      <c r="D1996" s="1">
        <v>50</v>
      </c>
      <c r="E1996" s="4" t="str">
        <f t="shared" si="124"/>
        <v>Large</v>
      </c>
      <c r="F1996" s="4" t="str">
        <f>VLOOKUP(D1996, lookup!$A$3:$B$12, 2, TRUE)</f>
        <v>XXX Large</v>
      </c>
      <c r="G1996" s="1">
        <v>919</v>
      </c>
      <c r="H1996" s="4">
        <f t="shared" si="126"/>
        <v>0.01</v>
      </c>
      <c r="I1996" s="4">
        <f>IFERROR((Table2[[#This Row],[Sales]]-(Table2[[#This Row],[Sales]]*H1996)), Table2[[#This Row],[Sales]])</f>
        <v>909.81</v>
      </c>
      <c r="J1996" s="4">
        <f t="shared" si="127"/>
        <v>910.01</v>
      </c>
      <c r="K1996" s="1" t="s">
        <v>10</v>
      </c>
      <c r="L1996" s="1">
        <v>8.99</v>
      </c>
      <c r="M1996" s="10">
        <f t="shared" si="125"/>
        <v>919</v>
      </c>
    </row>
    <row r="1997" spans="1:13" x14ac:dyDescent="0.2">
      <c r="A1997" s="1">
        <v>46276</v>
      </c>
      <c r="B1997" s="2">
        <v>41252</v>
      </c>
      <c r="C1997" s="1" t="s">
        <v>12</v>
      </c>
      <c r="D1997" s="1">
        <v>4</v>
      </c>
      <c r="E1997" s="4" t="str">
        <f t="shared" si="124"/>
        <v>Small</v>
      </c>
      <c r="F1997" s="4" t="str">
        <f>VLOOKUP(D1997, lookup!$A$3:$B$12, 2, TRUE)</f>
        <v>Mini</v>
      </c>
      <c r="G1997" s="1">
        <v>114.83</v>
      </c>
      <c r="H1997" s="4" t="str">
        <f t="shared" si="126"/>
        <v>No Discount</v>
      </c>
      <c r="I1997" s="4">
        <f>IFERROR((Table2[[#This Row],[Sales]]-(Table2[[#This Row],[Sales]]*H1997)), Table2[[#This Row],[Sales]])</f>
        <v>114.83</v>
      </c>
      <c r="J1997" s="4">
        <f t="shared" si="127"/>
        <v>114.83</v>
      </c>
      <c r="K1997" s="1" t="s">
        <v>10</v>
      </c>
      <c r="L1997" s="1">
        <v>1.99</v>
      </c>
      <c r="M1997" s="10">
        <f t="shared" si="125"/>
        <v>114.83</v>
      </c>
    </row>
    <row r="1998" spans="1:13" x14ac:dyDescent="0.2">
      <c r="A1998" s="1">
        <v>34723</v>
      </c>
      <c r="B1998" s="2">
        <v>41252</v>
      </c>
      <c r="C1998" s="1" t="s">
        <v>14</v>
      </c>
      <c r="D1998" s="1">
        <v>29</v>
      </c>
      <c r="E1998" s="4" t="str">
        <f t="shared" si="124"/>
        <v>Medium</v>
      </c>
      <c r="F1998" s="4" t="str">
        <f>VLOOKUP(D1998, lookup!$A$3:$B$12, 2, TRUE)</f>
        <v>Medium-Large</v>
      </c>
      <c r="G1998" s="1">
        <v>1487.8995</v>
      </c>
      <c r="H1998" s="4" t="str">
        <f t="shared" si="126"/>
        <v>No Discount</v>
      </c>
      <c r="I1998" s="4">
        <f>IFERROR((Table2[[#This Row],[Sales]]-(Table2[[#This Row],[Sales]]*H1998)), Table2[[#This Row],[Sales]])</f>
        <v>1487.8995</v>
      </c>
      <c r="J1998" s="4">
        <f t="shared" si="127"/>
        <v>1487.8995</v>
      </c>
      <c r="K1998" s="1" t="s">
        <v>10</v>
      </c>
      <c r="L1998" s="1">
        <v>8.99</v>
      </c>
      <c r="M1998" s="10">
        <f t="shared" si="125"/>
        <v>1487.8995</v>
      </c>
    </row>
    <row r="1999" spans="1:13" x14ac:dyDescent="0.2">
      <c r="A1999" s="1">
        <v>32449</v>
      </c>
      <c r="B1999" s="2">
        <v>41252</v>
      </c>
      <c r="C1999" s="1" t="s">
        <v>12</v>
      </c>
      <c r="D1999" s="1">
        <v>44</v>
      </c>
      <c r="E1999" s="4" t="str">
        <f t="shared" si="124"/>
        <v>Large</v>
      </c>
      <c r="F1999" s="4" t="str">
        <f>VLOOKUP(D1999, lookup!$A$3:$B$12, 2, TRUE)</f>
        <v>XX Large</v>
      </c>
      <c r="G1999" s="1">
        <v>7195.2584999999999</v>
      </c>
      <c r="H1999" s="4">
        <f t="shared" si="126"/>
        <v>0.01</v>
      </c>
      <c r="I1999" s="4">
        <f>IFERROR((Table2[[#This Row],[Sales]]-(Table2[[#This Row],[Sales]]*H1999)), Table2[[#This Row],[Sales]])</f>
        <v>7123.3059149999999</v>
      </c>
      <c r="J1999" s="4">
        <f t="shared" si="127"/>
        <v>7187.1785</v>
      </c>
      <c r="K1999" s="1" t="s">
        <v>8</v>
      </c>
      <c r="L1999" s="1">
        <v>8.08</v>
      </c>
      <c r="M1999" s="10">
        <f t="shared" si="125"/>
        <v>7195.2584999999999</v>
      </c>
    </row>
    <row r="2000" spans="1:13" x14ac:dyDescent="0.2">
      <c r="A2000" s="1">
        <v>32449</v>
      </c>
      <c r="B2000" s="2">
        <v>41252</v>
      </c>
      <c r="C2000" s="1" t="s">
        <v>12</v>
      </c>
      <c r="D2000" s="1">
        <v>39</v>
      </c>
      <c r="E2000" s="4" t="str">
        <f t="shared" si="124"/>
        <v>Large</v>
      </c>
      <c r="F2000" s="4" t="str">
        <f>VLOOKUP(D2000, lookup!$A$3:$B$12, 2, TRUE)</f>
        <v>Extra Large</v>
      </c>
      <c r="G2000" s="1">
        <v>277.58</v>
      </c>
      <c r="H2000" s="4">
        <f t="shared" si="126"/>
        <v>0.01</v>
      </c>
      <c r="I2000" s="4">
        <f>IFERROR((Table2[[#This Row],[Sales]]-(Table2[[#This Row],[Sales]]*H2000)), Table2[[#This Row],[Sales]])</f>
        <v>274.80419999999998</v>
      </c>
      <c r="J2000" s="4">
        <f t="shared" si="127"/>
        <v>266.43</v>
      </c>
      <c r="K2000" s="1" t="s">
        <v>10</v>
      </c>
      <c r="L2000" s="1">
        <v>11.15</v>
      </c>
      <c r="M2000" s="10">
        <f t="shared" si="125"/>
        <v>277.58</v>
      </c>
    </row>
    <row r="2001" spans="1:13" x14ac:dyDescent="0.2">
      <c r="A2001" s="1">
        <v>46276</v>
      </c>
      <c r="B2001" s="2">
        <v>41252</v>
      </c>
      <c r="C2001" s="1" t="s">
        <v>12</v>
      </c>
      <c r="D2001" s="1">
        <v>23</v>
      </c>
      <c r="E2001" s="4" t="str">
        <f t="shared" si="124"/>
        <v>Medium</v>
      </c>
      <c r="F2001" s="4" t="str">
        <f>VLOOKUP(D2001, lookup!$A$3:$B$12, 2, TRUE)</f>
        <v>Medium</v>
      </c>
      <c r="G2001" s="1">
        <v>16743.759999999998</v>
      </c>
      <c r="H2001" s="4" t="str">
        <f t="shared" si="126"/>
        <v>No Discount</v>
      </c>
      <c r="I2001" s="4">
        <f>IFERROR((Table2[[#This Row],[Sales]]-(Table2[[#This Row],[Sales]]*H2001)), Table2[[#This Row],[Sales]])</f>
        <v>16743.759999999998</v>
      </c>
      <c r="J2001" s="4">
        <f t="shared" si="127"/>
        <v>16743.759999999998</v>
      </c>
      <c r="K2001" s="1" t="s">
        <v>10</v>
      </c>
      <c r="L2001" s="1">
        <v>24.49</v>
      </c>
      <c r="M2001" s="10">
        <f t="shared" si="125"/>
        <v>16743.759999999998</v>
      </c>
    </row>
    <row r="2002" spans="1:13" x14ac:dyDescent="0.2">
      <c r="A2002" s="1">
        <v>51205</v>
      </c>
      <c r="B2002" s="2">
        <v>41253</v>
      </c>
      <c r="C2002" s="1" t="s">
        <v>9</v>
      </c>
      <c r="D2002" s="1">
        <v>5</v>
      </c>
      <c r="E2002" s="4" t="str">
        <f t="shared" si="124"/>
        <v>Small</v>
      </c>
      <c r="F2002" s="4" t="str">
        <f>VLOOKUP(D2002, lookup!$A$3:$B$12, 2, TRUE)</f>
        <v>Mini</v>
      </c>
      <c r="G2002" s="1">
        <v>225.72</v>
      </c>
      <c r="H2002" s="4" t="str">
        <f t="shared" si="126"/>
        <v>No Discount</v>
      </c>
      <c r="I2002" s="4">
        <f>IFERROR((Table2[[#This Row],[Sales]]-(Table2[[#This Row],[Sales]]*H2002)), Table2[[#This Row],[Sales]])</f>
        <v>225.72</v>
      </c>
      <c r="J2002" s="4">
        <f t="shared" si="127"/>
        <v>225.72</v>
      </c>
      <c r="K2002" s="1" t="s">
        <v>10</v>
      </c>
      <c r="L2002" s="1">
        <v>9.83</v>
      </c>
      <c r="M2002" s="10">
        <f t="shared" si="125"/>
        <v>225.72</v>
      </c>
    </row>
    <row r="2003" spans="1:13" x14ac:dyDescent="0.2">
      <c r="A2003" s="1">
        <v>10982</v>
      </c>
      <c r="B2003" s="2">
        <v>41253</v>
      </c>
      <c r="C2003" s="1" t="s">
        <v>11</v>
      </c>
      <c r="D2003" s="1">
        <v>29</v>
      </c>
      <c r="E2003" s="4" t="str">
        <f t="shared" si="124"/>
        <v>Medium</v>
      </c>
      <c r="F2003" s="4" t="str">
        <f>VLOOKUP(D2003, lookup!$A$3:$B$12, 2, TRUE)</f>
        <v>Medium-Large</v>
      </c>
      <c r="G2003" s="1">
        <v>538.27</v>
      </c>
      <c r="H2003" s="4" t="str">
        <f t="shared" si="126"/>
        <v>No Discount</v>
      </c>
      <c r="I2003" s="4">
        <f>IFERROR((Table2[[#This Row],[Sales]]-(Table2[[#This Row],[Sales]]*H2003)), Table2[[#This Row],[Sales]])</f>
        <v>538.27</v>
      </c>
      <c r="J2003" s="4">
        <f t="shared" si="127"/>
        <v>538.27</v>
      </c>
      <c r="K2003" s="1" t="s">
        <v>10</v>
      </c>
      <c r="L2003" s="1">
        <v>1.49</v>
      </c>
      <c r="M2003" s="10">
        <f t="shared" si="125"/>
        <v>538.27</v>
      </c>
    </row>
    <row r="2004" spans="1:13" x14ac:dyDescent="0.2">
      <c r="A2004" s="1">
        <v>10982</v>
      </c>
      <c r="B2004" s="2">
        <v>41253</v>
      </c>
      <c r="C2004" s="1" t="s">
        <v>11</v>
      </c>
      <c r="D2004" s="1">
        <v>30</v>
      </c>
      <c r="E2004" s="4" t="str">
        <f t="shared" si="124"/>
        <v>Large</v>
      </c>
      <c r="F2004" s="4" t="str">
        <f>VLOOKUP(D2004, lookup!$A$3:$B$12, 2, TRUE)</f>
        <v>Medium-Large</v>
      </c>
      <c r="G2004" s="1">
        <v>3665.41</v>
      </c>
      <c r="H2004" s="4" t="str">
        <f t="shared" si="126"/>
        <v>No Discount</v>
      </c>
      <c r="I2004" s="4">
        <f>IFERROR((Table2[[#This Row],[Sales]]-(Table2[[#This Row],[Sales]]*H2004)), Table2[[#This Row],[Sales]])</f>
        <v>3665.41</v>
      </c>
      <c r="J2004" s="4">
        <f t="shared" si="127"/>
        <v>3665.41</v>
      </c>
      <c r="K2004" s="1" t="s">
        <v>10</v>
      </c>
      <c r="L2004" s="1">
        <v>19.989999999999998</v>
      </c>
      <c r="M2004" s="10">
        <f t="shared" si="125"/>
        <v>3665.41</v>
      </c>
    </row>
    <row r="2005" spans="1:13" x14ac:dyDescent="0.2">
      <c r="A2005" s="1">
        <v>51205</v>
      </c>
      <c r="B2005" s="2">
        <v>41253</v>
      </c>
      <c r="C2005" s="1" t="s">
        <v>9</v>
      </c>
      <c r="D2005" s="1">
        <v>17</v>
      </c>
      <c r="E2005" s="4" t="str">
        <f t="shared" si="124"/>
        <v>Medium</v>
      </c>
      <c r="F2005" s="4" t="str">
        <f>VLOOKUP(D2005, lookup!$A$3:$B$12, 2, TRUE)</f>
        <v>Small-Medium</v>
      </c>
      <c r="G2005" s="1">
        <v>233.01</v>
      </c>
      <c r="H2005" s="4" t="str">
        <f t="shared" si="126"/>
        <v>No Discount</v>
      </c>
      <c r="I2005" s="4">
        <f>IFERROR((Table2[[#This Row],[Sales]]-(Table2[[#This Row],[Sales]]*H2005)), Table2[[#This Row],[Sales]])</f>
        <v>233.01</v>
      </c>
      <c r="J2005" s="4">
        <f t="shared" si="127"/>
        <v>233.01</v>
      </c>
      <c r="K2005" s="1" t="s">
        <v>8</v>
      </c>
      <c r="L2005" s="1">
        <v>1.49</v>
      </c>
      <c r="M2005" s="10">
        <f t="shared" si="125"/>
        <v>233.01</v>
      </c>
    </row>
    <row r="2006" spans="1:13" x14ac:dyDescent="0.2">
      <c r="A2006" s="1">
        <v>59685</v>
      </c>
      <c r="B2006" s="2">
        <v>41253</v>
      </c>
      <c r="C2006" s="1" t="s">
        <v>12</v>
      </c>
      <c r="D2006" s="1">
        <v>46</v>
      </c>
      <c r="E2006" s="4" t="str">
        <f t="shared" si="124"/>
        <v>Large</v>
      </c>
      <c r="F2006" s="4" t="str">
        <f>VLOOKUP(D2006, lookup!$A$3:$B$12, 2, TRUE)</f>
        <v>XXX Large</v>
      </c>
      <c r="G2006" s="1">
        <v>562.91</v>
      </c>
      <c r="H2006" s="4">
        <f t="shared" si="126"/>
        <v>0.01</v>
      </c>
      <c r="I2006" s="4">
        <f>IFERROR((Table2[[#This Row],[Sales]]-(Table2[[#This Row],[Sales]]*H2006)), Table2[[#This Row],[Sales]])</f>
        <v>557.28089999999997</v>
      </c>
      <c r="J2006" s="4">
        <f t="shared" si="127"/>
        <v>548.54</v>
      </c>
      <c r="K2006" s="1" t="s">
        <v>10</v>
      </c>
      <c r="L2006" s="1">
        <v>14.37</v>
      </c>
      <c r="M2006" s="10">
        <f t="shared" si="125"/>
        <v>562.91</v>
      </c>
    </row>
    <row r="2007" spans="1:13" x14ac:dyDescent="0.2">
      <c r="A2007" s="1">
        <v>35011</v>
      </c>
      <c r="B2007" s="2">
        <v>41253</v>
      </c>
      <c r="C2007" s="1" t="s">
        <v>11</v>
      </c>
      <c r="D2007" s="1">
        <v>14</v>
      </c>
      <c r="E2007" s="4" t="str">
        <f t="shared" si="124"/>
        <v>Small</v>
      </c>
      <c r="F2007" s="4" t="str">
        <f>VLOOKUP(D2007, lookup!$A$3:$B$12, 2, TRUE)</f>
        <v>Small</v>
      </c>
      <c r="G2007" s="1">
        <v>154.44999999999999</v>
      </c>
      <c r="H2007" s="4" t="str">
        <f t="shared" si="126"/>
        <v>No Discount</v>
      </c>
      <c r="I2007" s="4">
        <f>IFERROR((Table2[[#This Row],[Sales]]-(Table2[[#This Row],[Sales]]*H2007)), Table2[[#This Row],[Sales]])</f>
        <v>154.44999999999999</v>
      </c>
      <c r="J2007" s="4">
        <f t="shared" si="127"/>
        <v>154.44999999999999</v>
      </c>
      <c r="K2007" s="1" t="s">
        <v>10</v>
      </c>
      <c r="L2007" s="1">
        <v>3.37</v>
      </c>
      <c r="M2007" s="10">
        <f t="shared" si="125"/>
        <v>154.44999999999999</v>
      </c>
    </row>
    <row r="2008" spans="1:13" x14ac:dyDescent="0.2">
      <c r="A2008" s="1">
        <v>10982</v>
      </c>
      <c r="B2008" s="2">
        <v>41253</v>
      </c>
      <c r="C2008" s="1" t="s">
        <v>11</v>
      </c>
      <c r="D2008" s="1">
        <v>14</v>
      </c>
      <c r="E2008" s="4" t="str">
        <f t="shared" si="124"/>
        <v>Small</v>
      </c>
      <c r="F2008" s="4" t="str">
        <f>VLOOKUP(D2008, lookup!$A$3:$B$12, 2, TRUE)</f>
        <v>Small</v>
      </c>
      <c r="G2008" s="1">
        <v>20.95</v>
      </c>
      <c r="H2008" s="4" t="str">
        <f t="shared" si="126"/>
        <v>No Discount</v>
      </c>
      <c r="I2008" s="4">
        <f>IFERROR((Table2[[#This Row],[Sales]]-(Table2[[#This Row],[Sales]]*H2008)), Table2[[#This Row],[Sales]])</f>
        <v>20.95</v>
      </c>
      <c r="J2008" s="4">
        <f t="shared" si="127"/>
        <v>20.95</v>
      </c>
      <c r="K2008" s="1" t="s">
        <v>8</v>
      </c>
      <c r="L2008" s="1">
        <v>0.7</v>
      </c>
      <c r="M2008" s="10">
        <f t="shared" si="125"/>
        <v>20.95</v>
      </c>
    </row>
    <row r="2009" spans="1:13" x14ac:dyDescent="0.2">
      <c r="A2009" s="1">
        <v>59685</v>
      </c>
      <c r="B2009" s="2">
        <v>41253</v>
      </c>
      <c r="C2009" s="1" t="s">
        <v>12</v>
      </c>
      <c r="D2009" s="1">
        <v>12</v>
      </c>
      <c r="E2009" s="4" t="str">
        <f t="shared" si="124"/>
        <v>Small</v>
      </c>
      <c r="F2009" s="4" t="str">
        <f>VLOOKUP(D2009, lookup!$A$3:$B$12, 2, TRUE)</f>
        <v>Small</v>
      </c>
      <c r="G2009" s="1">
        <v>505.2</v>
      </c>
      <c r="H2009" s="4" t="str">
        <f t="shared" si="126"/>
        <v>No Discount</v>
      </c>
      <c r="I2009" s="4">
        <f>IFERROR((Table2[[#This Row],[Sales]]-(Table2[[#This Row],[Sales]]*H2009)), Table2[[#This Row],[Sales]])</f>
        <v>505.2</v>
      </c>
      <c r="J2009" s="4">
        <f t="shared" si="127"/>
        <v>505.2</v>
      </c>
      <c r="K2009" s="1" t="s">
        <v>10</v>
      </c>
      <c r="L2009" s="1">
        <v>5.33</v>
      </c>
      <c r="M2009" s="10">
        <f t="shared" si="125"/>
        <v>505.2</v>
      </c>
    </row>
    <row r="2010" spans="1:13" x14ac:dyDescent="0.2">
      <c r="A2010" s="1">
        <v>26919</v>
      </c>
      <c r="B2010" s="2">
        <v>41253</v>
      </c>
      <c r="C2010" s="1" t="s">
        <v>7</v>
      </c>
      <c r="D2010" s="1">
        <v>32</v>
      </c>
      <c r="E2010" s="4" t="str">
        <f t="shared" si="124"/>
        <v>Large</v>
      </c>
      <c r="F2010" s="4" t="str">
        <f>VLOOKUP(D2010, lookup!$A$3:$B$12, 2, TRUE)</f>
        <v>Large</v>
      </c>
      <c r="G2010" s="1">
        <v>155.27000000000001</v>
      </c>
      <c r="H2010" s="4">
        <f t="shared" si="126"/>
        <v>0.01</v>
      </c>
      <c r="I2010" s="4">
        <f>IFERROR((Table2[[#This Row],[Sales]]-(Table2[[#This Row],[Sales]]*H2010)), Table2[[#This Row],[Sales]])</f>
        <v>153.71730000000002</v>
      </c>
      <c r="J2010" s="4">
        <f t="shared" si="127"/>
        <v>155.27000000000001</v>
      </c>
      <c r="K2010" s="1" t="s">
        <v>10</v>
      </c>
      <c r="L2010" s="1">
        <v>7.54</v>
      </c>
      <c r="M2010" s="10">
        <f t="shared" si="125"/>
        <v>155.27000000000001</v>
      </c>
    </row>
    <row r="2011" spans="1:13" x14ac:dyDescent="0.2">
      <c r="A2011" s="1">
        <v>26919</v>
      </c>
      <c r="B2011" s="2">
        <v>41253</v>
      </c>
      <c r="C2011" s="1" t="s">
        <v>7</v>
      </c>
      <c r="D2011" s="1">
        <v>12</v>
      </c>
      <c r="E2011" s="4" t="str">
        <f t="shared" si="124"/>
        <v>Small</v>
      </c>
      <c r="F2011" s="4" t="str">
        <f>VLOOKUP(D2011, lookup!$A$3:$B$12, 2, TRUE)</f>
        <v>Small</v>
      </c>
      <c r="G2011" s="1">
        <v>3534.56</v>
      </c>
      <c r="H2011" s="4" t="str">
        <f t="shared" si="126"/>
        <v>No Discount</v>
      </c>
      <c r="I2011" s="4">
        <f>IFERROR((Table2[[#This Row],[Sales]]-(Table2[[#This Row],[Sales]]*H2011)), Table2[[#This Row],[Sales]])</f>
        <v>3534.56</v>
      </c>
      <c r="J2011" s="4">
        <f t="shared" si="127"/>
        <v>3534.56</v>
      </c>
      <c r="K2011" s="1" t="s">
        <v>10</v>
      </c>
      <c r="L2011" s="1">
        <v>24.49</v>
      </c>
      <c r="M2011" s="10">
        <f t="shared" si="125"/>
        <v>3534.56</v>
      </c>
    </row>
    <row r="2012" spans="1:13" x14ac:dyDescent="0.2">
      <c r="A2012" s="1">
        <v>53984</v>
      </c>
      <c r="B2012" s="2">
        <v>41253</v>
      </c>
      <c r="C2012" s="1" t="s">
        <v>14</v>
      </c>
      <c r="D2012" s="1">
        <v>23</v>
      </c>
      <c r="E2012" s="4" t="str">
        <f t="shared" si="124"/>
        <v>Medium</v>
      </c>
      <c r="F2012" s="4" t="str">
        <f>VLOOKUP(D2012, lookup!$A$3:$B$12, 2, TRUE)</f>
        <v>Medium</v>
      </c>
      <c r="G2012" s="1">
        <v>172.9</v>
      </c>
      <c r="H2012" s="4" t="str">
        <f t="shared" si="126"/>
        <v>No Discount</v>
      </c>
      <c r="I2012" s="4">
        <f>IFERROR((Table2[[#This Row],[Sales]]-(Table2[[#This Row],[Sales]]*H2012)), Table2[[#This Row],[Sales]])</f>
        <v>172.9</v>
      </c>
      <c r="J2012" s="4">
        <f t="shared" si="127"/>
        <v>172.9</v>
      </c>
      <c r="K2012" s="1" t="s">
        <v>10</v>
      </c>
      <c r="L2012" s="1">
        <v>2</v>
      </c>
      <c r="M2012" s="10">
        <f t="shared" si="125"/>
        <v>172.9</v>
      </c>
    </row>
    <row r="2013" spans="1:13" x14ac:dyDescent="0.2">
      <c r="A2013" s="1">
        <v>34532</v>
      </c>
      <c r="B2013" s="2">
        <v>41254</v>
      </c>
      <c r="C2013" s="1" t="s">
        <v>7</v>
      </c>
      <c r="D2013" s="1">
        <v>41</v>
      </c>
      <c r="E2013" s="4" t="str">
        <f t="shared" si="124"/>
        <v>Large</v>
      </c>
      <c r="F2013" s="4" t="str">
        <f>VLOOKUP(D2013, lookup!$A$3:$B$12, 2, TRUE)</f>
        <v>XX Large</v>
      </c>
      <c r="G2013" s="1">
        <v>1234.3599999999999</v>
      </c>
      <c r="H2013" s="4">
        <f t="shared" si="126"/>
        <v>0.01</v>
      </c>
      <c r="I2013" s="4">
        <f>IFERROR((Table2[[#This Row],[Sales]]-(Table2[[#This Row],[Sales]]*H2013)), Table2[[#This Row],[Sales]])</f>
        <v>1222.0164</v>
      </c>
      <c r="J2013" s="4">
        <f t="shared" si="127"/>
        <v>1214.8499999999999</v>
      </c>
      <c r="K2013" s="1" t="s">
        <v>8</v>
      </c>
      <c r="L2013" s="1">
        <v>19.510000000000002</v>
      </c>
      <c r="M2013" s="10">
        <f t="shared" si="125"/>
        <v>1234.3599999999999</v>
      </c>
    </row>
    <row r="2014" spans="1:13" x14ac:dyDescent="0.2">
      <c r="A2014" s="1">
        <v>24576</v>
      </c>
      <c r="B2014" s="2">
        <v>41254</v>
      </c>
      <c r="C2014" s="1" t="s">
        <v>11</v>
      </c>
      <c r="D2014" s="1">
        <v>29</v>
      </c>
      <c r="E2014" s="4" t="str">
        <f t="shared" si="124"/>
        <v>Medium</v>
      </c>
      <c r="F2014" s="4" t="str">
        <f>VLOOKUP(D2014, lookup!$A$3:$B$12, 2, TRUE)</f>
        <v>Medium-Large</v>
      </c>
      <c r="G2014" s="1">
        <v>531.06299999999999</v>
      </c>
      <c r="H2014" s="4" t="str">
        <f t="shared" si="126"/>
        <v>No Discount</v>
      </c>
      <c r="I2014" s="4">
        <f>IFERROR((Table2[[#This Row],[Sales]]-(Table2[[#This Row],[Sales]]*H2014)), Table2[[#This Row],[Sales]])</f>
        <v>531.06299999999999</v>
      </c>
      <c r="J2014" s="4">
        <f t="shared" si="127"/>
        <v>531.06299999999999</v>
      </c>
      <c r="K2014" s="1" t="s">
        <v>10</v>
      </c>
      <c r="L2014" s="1">
        <v>4.8099999999999996</v>
      </c>
      <c r="M2014" s="10">
        <f t="shared" si="125"/>
        <v>531.06299999999999</v>
      </c>
    </row>
    <row r="2015" spans="1:13" x14ac:dyDescent="0.2">
      <c r="A2015" s="1">
        <v>46048</v>
      </c>
      <c r="B2015" s="2">
        <v>41254</v>
      </c>
      <c r="C2015" s="1" t="s">
        <v>14</v>
      </c>
      <c r="D2015" s="1">
        <v>35</v>
      </c>
      <c r="E2015" s="4" t="str">
        <f t="shared" si="124"/>
        <v>Large</v>
      </c>
      <c r="F2015" s="4" t="str">
        <f>VLOOKUP(D2015, lookup!$A$3:$B$12, 2, TRUE)</f>
        <v>Large</v>
      </c>
      <c r="G2015" s="1">
        <v>447.25</v>
      </c>
      <c r="H2015" s="4">
        <f t="shared" si="126"/>
        <v>0.01</v>
      </c>
      <c r="I2015" s="4">
        <f>IFERROR((Table2[[#This Row],[Sales]]-(Table2[[#This Row],[Sales]]*H2015)), Table2[[#This Row],[Sales]])</f>
        <v>442.77749999999997</v>
      </c>
      <c r="J2015" s="4">
        <f t="shared" si="127"/>
        <v>447.25</v>
      </c>
      <c r="K2015" s="1" t="s">
        <v>10</v>
      </c>
      <c r="L2015" s="1">
        <v>4.51</v>
      </c>
      <c r="M2015" s="10">
        <f t="shared" si="125"/>
        <v>447.25</v>
      </c>
    </row>
    <row r="2016" spans="1:13" x14ac:dyDescent="0.2">
      <c r="A2016" s="1">
        <v>46048</v>
      </c>
      <c r="B2016" s="2">
        <v>41254</v>
      </c>
      <c r="C2016" s="1" t="s">
        <v>14</v>
      </c>
      <c r="D2016" s="1">
        <v>10</v>
      </c>
      <c r="E2016" s="4" t="str">
        <f t="shared" si="124"/>
        <v>Small</v>
      </c>
      <c r="F2016" s="4" t="str">
        <f>VLOOKUP(D2016, lookup!$A$3:$B$12, 2, TRUE)</f>
        <v>Extra Small</v>
      </c>
      <c r="G2016" s="1">
        <v>135.77000000000001</v>
      </c>
      <c r="H2016" s="4" t="str">
        <f t="shared" si="126"/>
        <v>No Discount</v>
      </c>
      <c r="I2016" s="4">
        <f>IFERROR((Table2[[#This Row],[Sales]]-(Table2[[#This Row],[Sales]]*H2016)), Table2[[#This Row],[Sales]])</f>
        <v>135.77000000000001</v>
      </c>
      <c r="J2016" s="4">
        <f t="shared" si="127"/>
        <v>135.77000000000001</v>
      </c>
      <c r="K2016" s="1" t="s">
        <v>8</v>
      </c>
      <c r="L2016" s="1">
        <v>3.14</v>
      </c>
      <c r="M2016" s="10">
        <f t="shared" si="125"/>
        <v>135.77000000000001</v>
      </c>
    </row>
    <row r="2017" spans="1:13" x14ac:dyDescent="0.2">
      <c r="A2017" s="1">
        <v>24576</v>
      </c>
      <c r="B2017" s="2">
        <v>41254</v>
      </c>
      <c r="C2017" s="1" t="s">
        <v>11</v>
      </c>
      <c r="D2017" s="1">
        <v>10</v>
      </c>
      <c r="E2017" s="4" t="str">
        <f t="shared" si="124"/>
        <v>Small</v>
      </c>
      <c r="F2017" s="4" t="str">
        <f>VLOOKUP(D2017, lookup!$A$3:$B$12, 2, TRUE)</f>
        <v>Extra Small</v>
      </c>
      <c r="G2017" s="1">
        <v>152.84</v>
      </c>
      <c r="H2017" s="4" t="str">
        <f t="shared" si="126"/>
        <v>No Discount</v>
      </c>
      <c r="I2017" s="4">
        <f>IFERROR((Table2[[#This Row],[Sales]]-(Table2[[#This Row],[Sales]]*H2017)), Table2[[#This Row],[Sales]])</f>
        <v>152.84</v>
      </c>
      <c r="J2017" s="4">
        <f t="shared" si="127"/>
        <v>152.84</v>
      </c>
      <c r="K2017" s="1" t="s">
        <v>10</v>
      </c>
      <c r="L2017" s="1">
        <v>7.4</v>
      </c>
      <c r="M2017" s="10">
        <f t="shared" si="125"/>
        <v>152.84</v>
      </c>
    </row>
    <row r="2018" spans="1:13" x14ac:dyDescent="0.2">
      <c r="A2018" s="1">
        <v>49190</v>
      </c>
      <c r="B2018" s="2">
        <v>41254</v>
      </c>
      <c r="C2018" s="1" t="s">
        <v>9</v>
      </c>
      <c r="D2018" s="1">
        <v>4</v>
      </c>
      <c r="E2018" s="4" t="str">
        <f t="shared" si="124"/>
        <v>Small</v>
      </c>
      <c r="F2018" s="4" t="str">
        <f>VLOOKUP(D2018, lookup!$A$3:$B$12, 2, TRUE)</f>
        <v>Mini</v>
      </c>
      <c r="G2018" s="1">
        <v>28.04</v>
      </c>
      <c r="H2018" s="4" t="str">
        <f t="shared" si="126"/>
        <v>No Discount</v>
      </c>
      <c r="I2018" s="4">
        <f>IFERROR((Table2[[#This Row],[Sales]]-(Table2[[#This Row],[Sales]]*H2018)), Table2[[#This Row],[Sales]])</f>
        <v>28.04</v>
      </c>
      <c r="J2018" s="4">
        <f t="shared" si="127"/>
        <v>28.04</v>
      </c>
      <c r="K2018" s="1" t="s">
        <v>10</v>
      </c>
      <c r="L2018" s="1">
        <v>2</v>
      </c>
      <c r="M2018" s="10">
        <f t="shared" si="125"/>
        <v>28.04</v>
      </c>
    </row>
    <row r="2019" spans="1:13" x14ac:dyDescent="0.2">
      <c r="A2019" s="1">
        <v>6339</v>
      </c>
      <c r="B2019" s="2">
        <v>41254</v>
      </c>
      <c r="C2019" s="1" t="s">
        <v>12</v>
      </c>
      <c r="D2019" s="1">
        <v>20</v>
      </c>
      <c r="E2019" s="4" t="str">
        <f t="shared" si="124"/>
        <v>Medium</v>
      </c>
      <c r="F2019" s="4" t="str">
        <f>VLOOKUP(D2019, lookup!$A$3:$B$12, 2, TRUE)</f>
        <v>Small-Medium</v>
      </c>
      <c r="G2019" s="1">
        <v>303.69</v>
      </c>
      <c r="H2019" s="4" t="str">
        <f t="shared" si="126"/>
        <v>No Discount</v>
      </c>
      <c r="I2019" s="4">
        <f>IFERROR((Table2[[#This Row],[Sales]]-(Table2[[#This Row],[Sales]]*H2019)), Table2[[#This Row],[Sales]])</f>
        <v>303.69</v>
      </c>
      <c r="J2019" s="4">
        <f t="shared" si="127"/>
        <v>303.69</v>
      </c>
      <c r="K2019" s="1" t="s">
        <v>10</v>
      </c>
      <c r="L2019" s="1">
        <v>7.69</v>
      </c>
      <c r="M2019" s="10">
        <f t="shared" si="125"/>
        <v>303.69</v>
      </c>
    </row>
    <row r="2020" spans="1:13" x14ac:dyDescent="0.2">
      <c r="A2020" s="1">
        <v>23555</v>
      </c>
      <c r="B2020" s="2">
        <v>41254</v>
      </c>
      <c r="C2020" s="1" t="s">
        <v>9</v>
      </c>
      <c r="D2020" s="1">
        <v>29</v>
      </c>
      <c r="E2020" s="4" t="str">
        <f t="shared" si="124"/>
        <v>Medium</v>
      </c>
      <c r="F2020" s="4" t="str">
        <f>VLOOKUP(D2020, lookup!$A$3:$B$12, 2, TRUE)</f>
        <v>Medium-Large</v>
      </c>
      <c r="G2020" s="1">
        <v>104.7</v>
      </c>
      <c r="H2020" s="4" t="str">
        <f t="shared" si="126"/>
        <v>No Discount</v>
      </c>
      <c r="I2020" s="4">
        <f>IFERROR((Table2[[#This Row],[Sales]]-(Table2[[#This Row],[Sales]]*H2020)), Table2[[#This Row],[Sales]])</f>
        <v>104.7</v>
      </c>
      <c r="J2020" s="4">
        <f t="shared" si="127"/>
        <v>104.7</v>
      </c>
      <c r="K2020" s="1" t="s">
        <v>10</v>
      </c>
      <c r="L2020" s="1">
        <v>0.5</v>
      </c>
      <c r="M2020" s="10">
        <f t="shared" si="125"/>
        <v>104.7</v>
      </c>
    </row>
    <row r="2021" spans="1:13" x14ac:dyDescent="0.2">
      <c r="A2021" s="1">
        <v>23555</v>
      </c>
      <c r="B2021" s="2">
        <v>41254</v>
      </c>
      <c r="C2021" s="1" t="s">
        <v>9</v>
      </c>
      <c r="D2021" s="1">
        <v>5</v>
      </c>
      <c r="E2021" s="4" t="str">
        <f t="shared" si="124"/>
        <v>Small</v>
      </c>
      <c r="F2021" s="4" t="str">
        <f>VLOOKUP(D2021, lookup!$A$3:$B$12, 2, TRUE)</f>
        <v>Mini</v>
      </c>
      <c r="G2021" s="1">
        <v>284.45249999999999</v>
      </c>
      <c r="H2021" s="4" t="str">
        <f t="shared" si="126"/>
        <v>No Discount</v>
      </c>
      <c r="I2021" s="4">
        <f>IFERROR((Table2[[#This Row],[Sales]]-(Table2[[#This Row],[Sales]]*H2021)), Table2[[#This Row],[Sales]])</f>
        <v>284.45249999999999</v>
      </c>
      <c r="J2021" s="4">
        <f t="shared" si="127"/>
        <v>284.45249999999999</v>
      </c>
      <c r="K2021" s="1" t="s">
        <v>10</v>
      </c>
      <c r="L2021" s="1">
        <v>8.99</v>
      </c>
      <c r="M2021" s="10">
        <f t="shared" si="125"/>
        <v>284.45249999999999</v>
      </c>
    </row>
    <row r="2022" spans="1:13" x14ac:dyDescent="0.2">
      <c r="A2022" s="1">
        <v>59781</v>
      </c>
      <c r="B2022" s="2">
        <v>41255</v>
      </c>
      <c r="C2022" s="1" t="s">
        <v>11</v>
      </c>
      <c r="D2022" s="1">
        <v>43</v>
      </c>
      <c r="E2022" s="4" t="str">
        <f t="shared" si="124"/>
        <v>Large</v>
      </c>
      <c r="F2022" s="4" t="str">
        <f>VLOOKUP(D2022, lookup!$A$3:$B$12, 2, TRUE)</f>
        <v>XX Large</v>
      </c>
      <c r="G2022" s="1">
        <v>262.13</v>
      </c>
      <c r="H2022" s="4">
        <f t="shared" si="126"/>
        <v>0.01</v>
      </c>
      <c r="I2022" s="4">
        <f>IFERROR((Table2[[#This Row],[Sales]]-(Table2[[#This Row],[Sales]]*H2022)), Table2[[#This Row],[Sales]])</f>
        <v>259.50869999999998</v>
      </c>
      <c r="J2022" s="4">
        <f t="shared" si="127"/>
        <v>256.83</v>
      </c>
      <c r="K2022" s="1" t="s">
        <v>8</v>
      </c>
      <c r="L2022" s="1">
        <v>5.3</v>
      </c>
      <c r="M2022" s="10">
        <f t="shared" si="125"/>
        <v>262.13</v>
      </c>
    </row>
    <row r="2023" spans="1:13" x14ac:dyDescent="0.2">
      <c r="A2023" s="1">
        <v>59781</v>
      </c>
      <c r="B2023" s="2">
        <v>41255</v>
      </c>
      <c r="C2023" s="1" t="s">
        <v>11</v>
      </c>
      <c r="D2023" s="1">
        <v>24</v>
      </c>
      <c r="E2023" s="4" t="str">
        <f t="shared" si="124"/>
        <v>Medium</v>
      </c>
      <c r="F2023" s="4" t="str">
        <f>VLOOKUP(D2023, lookup!$A$3:$B$12, 2, TRUE)</f>
        <v>Medium</v>
      </c>
      <c r="G2023" s="1">
        <v>4408.2700000000004</v>
      </c>
      <c r="H2023" s="4" t="str">
        <f t="shared" si="126"/>
        <v>No Discount</v>
      </c>
      <c r="I2023" s="4">
        <f>IFERROR((Table2[[#This Row],[Sales]]-(Table2[[#This Row],[Sales]]*H2023)), Table2[[#This Row],[Sales]])</f>
        <v>4408.2700000000004</v>
      </c>
      <c r="J2023" s="4">
        <f t="shared" si="127"/>
        <v>4408.2700000000004</v>
      </c>
      <c r="K2023" s="1" t="s">
        <v>13</v>
      </c>
      <c r="L2023" s="1">
        <v>30</v>
      </c>
      <c r="M2023" s="10">
        <f t="shared" si="125"/>
        <v>4408.2700000000004</v>
      </c>
    </row>
    <row r="2024" spans="1:13" x14ac:dyDescent="0.2">
      <c r="A2024" s="1">
        <v>49889</v>
      </c>
      <c r="B2024" s="2">
        <v>41255</v>
      </c>
      <c r="C2024" s="1" t="s">
        <v>12</v>
      </c>
      <c r="D2024" s="1">
        <v>21</v>
      </c>
      <c r="E2024" s="4" t="str">
        <f t="shared" si="124"/>
        <v>Medium</v>
      </c>
      <c r="F2024" s="4" t="str">
        <f>VLOOKUP(D2024, lookup!$A$3:$B$12, 2, TRUE)</f>
        <v>Medium</v>
      </c>
      <c r="G2024" s="1">
        <v>61.94</v>
      </c>
      <c r="H2024" s="4" t="str">
        <f t="shared" si="126"/>
        <v>No Discount</v>
      </c>
      <c r="I2024" s="4">
        <f>IFERROR((Table2[[#This Row],[Sales]]-(Table2[[#This Row],[Sales]]*H2024)), Table2[[#This Row],[Sales]])</f>
        <v>61.94</v>
      </c>
      <c r="J2024" s="4">
        <f t="shared" si="127"/>
        <v>61.94</v>
      </c>
      <c r="K2024" s="1" t="s">
        <v>8</v>
      </c>
      <c r="L2024" s="1">
        <v>2.0299999999999998</v>
      </c>
      <c r="M2024" s="10">
        <f t="shared" si="125"/>
        <v>61.94</v>
      </c>
    </row>
    <row r="2025" spans="1:13" x14ac:dyDescent="0.2">
      <c r="A2025" s="1">
        <v>59781</v>
      </c>
      <c r="B2025" s="2">
        <v>41255</v>
      </c>
      <c r="C2025" s="1" t="s">
        <v>11</v>
      </c>
      <c r="D2025" s="1">
        <v>24</v>
      </c>
      <c r="E2025" s="4" t="str">
        <f t="shared" si="124"/>
        <v>Medium</v>
      </c>
      <c r="F2025" s="4" t="str">
        <f>VLOOKUP(D2025, lookup!$A$3:$B$12, 2, TRUE)</f>
        <v>Medium</v>
      </c>
      <c r="G2025" s="1">
        <v>173.12</v>
      </c>
      <c r="H2025" s="4" t="str">
        <f t="shared" si="126"/>
        <v>No Discount</v>
      </c>
      <c r="I2025" s="4">
        <f>IFERROR((Table2[[#This Row],[Sales]]-(Table2[[#This Row],[Sales]]*H2025)), Table2[[#This Row],[Sales]])</f>
        <v>173.12</v>
      </c>
      <c r="J2025" s="4">
        <f t="shared" si="127"/>
        <v>173.12</v>
      </c>
      <c r="K2025" s="1" t="s">
        <v>10</v>
      </c>
      <c r="L2025" s="1">
        <v>11.15</v>
      </c>
      <c r="M2025" s="10">
        <f t="shared" si="125"/>
        <v>173.12</v>
      </c>
    </row>
    <row r="2026" spans="1:13" x14ac:dyDescent="0.2">
      <c r="A2026" s="1">
        <v>49889</v>
      </c>
      <c r="B2026" s="2">
        <v>41255</v>
      </c>
      <c r="C2026" s="1" t="s">
        <v>12</v>
      </c>
      <c r="D2026" s="1">
        <v>47</v>
      </c>
      <c r="E2026" s="4" t="str">
        <f t="shared" si="124"/>
        <v>Large</v>
      </c>
      <c r="F2026" s="4" t="str">
        <f>VLOOKUP(D2026, lookup!$A$3:$B$12, 2, TRUE)</f>
        <v>XXX Large</v>
      </c>
      <c r="G2026" s="1">
        <v>533.47</v>
      </c>
      <c r="H2026" s="4">
        <f t="shared" si="126"/>
        <v>0.01</v>
      </c>
      <c r="I2026" s="4">
        <f>IFERROR((Table2[[#This Row],[Sales]]-(Table2[[#This Row],[Sales]]*H2026)), Table2[[#This Row],[Sales]])</f>
        <v>528.13530000000003</v>
      </c>
      <c r="J2026" s="4">
        <f t="shared" si="127"/>
        <v>526.28</v>
      </c>
      <c r="K2026" s="1" t="s">
        <v>10</v>
      </c>
      <c r="L2026" s="1">
        <v>7.19</v>
      </c>
      <c r="M2026" s="10">
        <f t="shared" si="125"/>
        <v>533.47</v>
      </c>
    </row>
    <row r="2027" spans="1:13" x14ac:dyDescent="0.2">
      <c r="A2027" s="1">
        <v>59781</v>
      </c>
      <c r="B2027" s="2">
        <v>41255</v>
      </c>
      <c r="C2027" s="1" t="s">
        <v>11</v>
      </c>
      <c r="D2027" s="1">
        <v>28</v>
      </c>
      <c r="E2027" s="4" t="str">
        <f t="shared" si="124"/>
        <v>Medium</v>
      </c>
      <c r="F2027" s="4" t="str">
        <f>VLOOKUP(D2027, lookup!$A$3:$B$12, 2, TRUE)</f>
        <v>Medium-Large</v>
      </c>
      <c r="G2027" s="1">
        <v>24391.16</v>
      </c>
      <c r="H2027" s="4" t="str">
        <f t="shared" si="126"/>
        <v>No Discount</v>
      </c>
      <c r="I2027" s="4">
        <f>IFERROR((Table2[[#This Row],[Sales]]-(Table2[[#This Row],[Sales]]*H2027)), Table2[[#This Row],[Sales]])</f>
        <v>24391.16</v>
      </c>
      <c r="J2027" s="4">
        <f t="shared" si="127"/>
        <v>24391.16</v>
      </c>
      <c r="K2027" s="1" t="s">
        <v>13</v>
      </c>
      <c r="L2027" s="1">
        <v>44.55</v>
      </c>
      <c r="M2027" s="10">
        <f t="shared" si="125"/>
        <v>24391.16</v>
      </c>
    </row>
    <row r="2028" spans="1:13" x14ac:dyDescent="0.2">
      <c r="A2028" s="1">
        <v>59781</v>
      </c>
      <c r="B2028" s="2">
        <v>41255</v>
      </c>
      <c r="C2028" s="1" t="s">
        <v>11</v>
      </c>
      <c r="D2028" s="1">
        <v>18</v>
      </c>
      <c r="E2028" s="4" t="str">
        <f t="shared" si="124"/>
        <v>Medium</v>
      </c>
      <c r="F2028" s="4" t="str">
        <f>VLOOKUP(D2028, lookup!$A$3:$B$12, 2, TRUE)</f>
        <v>Small-Medium</v>
      </c>
      <c r="G2028" s="1">
        <v>1837.94</v>
      </c>
      <c r="H2028" s="4" t="str">
        <f t="shared" si="126"/>
        <v>No Discount</v>
      </c>
      <c r="I2028" s="4">
        <f>IFERROR((Table2[[#This Row],[Sales]]-(Table2[[#This Row],[Sales]]*H2028)), Table2[[#This Row],[Sales]])</f>
        <v>1837.94</v>
      </c>
      <c r="J2028" s="4">
        <f t="shared" si="127"/>
        <v>1837.94</v>
      </c>
      <c r="K2028" s="1" t="s">
        <v>10</v>
      </c>
      <c r="L2028" s="1">
        <v>8.99</v>
      </c>
      <c r="M2028" s="10">
        <f t="shared" si="125"/>
        <v>1837.94</v>
      </c>
    </row>
    <row r="2029" spans="1:13" x14ac:dyDescent="0.2">
      <c r="A2029" s="1">
        <v>49381</v>
      </c>
      <c r="B2029" s="2">
        <v>41256</v>
      </c>
      <c r="C2029" s="1" t="s">
        <v>11</v>
      </c>
      <c r="D2029" s="1">
        <v>21</v>
      </c>
      <c r="E2029" s="4" t="str">
        <f t="shared" si="124"/>
        <v>Medium</v>
      </c>
      <c r="F2029" s="4" t="str">
        <f>VLOOKUP(D2029, lookup!$A$3:$B$12, 2, TRUE)</f>
        <v>Medium</v>
      </c>
      <c r="G2029" s="1">
        <v>1537.5</v>
      </c>
      <c r="H2029" s="4" t="str">
        <f t="shared" si="126"/>
        <v>No Discount</v>
      </c>
      <c r="I2029" s="4">
        <f>IFERROR((Table2[[#This Row],[Sales]]-(Table2[[#This Row],[Sales]]*H2029)), Table2[[#This Row],[Sales]])</f>
        <v>1537.5</v>
      </c>
      <c r="J2029" s="4">
        <f t="shared" si="127"/>
        <v>1537.5</v>
      </c>
      <c r="K2029" s="1" t="s">
        <v>10</v>
      </c>
      <c r="L2029" s="1">
        <v>35</v>
      </c>
      <c r="M2029" s="10">
        <f t="shared" si="125"/>
        <v>1537.5</v>
      </c>
    </row>
    <row r="2030" spans="1:13" x14ac:dyDescent="0.2">
      <c r="A2030" s="1">
        <v>4771</v>
      </c>
      <c r="B2030" s="2">
        <v>41256</v>
      </c>
      <c r="C2030" s="1" t="s">
        <v>12</v>
      </c>
      <c r="D2030" s="1">
        <v>4</v>
      </c>
      <c r="E2030" s="4" t="str">
        <f t="shared" si="124"/>
        <v>Small</v>
      </c>
      <c r="F2030" s="4" t="str">
        <f>VLOOKUP(D2030, lookup!$A$3:$B$12, 2, TRUE)</f>
        <v>Mini</v>
      </c>
      <c r="G2030" s="1">
        <v>135.928</v>
      </c>
      <c r="H2030" s="4" t="str">
        <f t="shared" si="126"/>
        <v>No Discount</v>
      </c>
      <c r="I2030" s="4">
        <f>IFERROR((Table2[[#This Row],[Sales]]-(Table2[[#This Row],[Sales]]*H2030)), Table2[[#This Row],[Sales]])</f>
        <v>135.928</v>
      </c>
      <c r="J2030" s="4">
        <f t="shared" si="127"/>
        <v>135.928</v>
      </c>
      <c r="K2030" s="1" t="s">
        <v>13</v>
      </c>
      <c r="L2030" s="1">
        <v>45.51</v>
      </c>
      <c r="M2030" s="10">
        <f t="shared" si="125"/>
        <v>135.928</v>
      </c>
    </row>
    <row r="2031" spans="1:13" x14ac:dyDescent="0.2">
      <c r="A2031" s="1">
        <v>32102</v>
      </c>
      <c r="B2031" s="2">
        <v>41257</v>
      </c>
      <c r="C2031" s="1" t="s">
        <v>14</v>
      </c>
      <c r="D2031" s="1">
        <v>2</v>
      </c>
      <c r="E2031" s="4" t="str">
        <f t="shared" si="124"/>
        <v>Small</v>
      </c>
      <c r="F2031" s="4" t="str">
        <f>VLOOKUP(D2031, lookup!$A$3:$B$12, 2, TRUE)</f>
        <v>Mini</v>
      </c>
      <c r="G2031" s="1">
        <v>19.809999999999999</v>
      </c>
      <c r="H2031" s="4" t="str">
        <f t="shared" si="126"/>
        <v>No Discount</v>
      </c>
      <c r="I2031" s="4">
        <f>IFERROR((Table2[[#This Row],[Sales]]-(Table2[[#This Row],[Sales]]*H2031)), Table2[[#This Row],[Sales]])</f>
        <v>19.809999999999999</v>
      </c>
      <c r="J2031" s="4">
        <f t="shared" si="127"/>
        <v>19.809999999999999</v>
      </c>
      <c r="K2031" s="1" t="s">
        <v>10</v>
      </c>
      <c r="L2031" s="1">
        <v>6.22</v>
      </c>
      <c r="M2031" s="10">
        <f t="shared" si="125"/>
        <v>19.809999999999999</v>
      </c>
    </row>
    <row r="2032" spans="1:13" x14ac:dyDescent="0.2">
      <c r="A2032" s="1">
        <v>48353</v>
      </c>
      <c r="B2032" s="2">
        <v>41258</v>
      </c>
      <c r="C2032" s="1" t="s">
        <v>11</v>
      </c>
      <c r="D2032" s="1">
        <v>18</v>
      </c>
      <c r="E2032" s="4" t="str">
        <f t="shared" si="124"/>
        <v>Medium</v>
      </c>
      <c r="F2032" s="4" t="str">
        <f>VLOOKUP(D2032, lookup!$A$3:$B$12, 2, TRUE)</f>
        <v>Small-Medium</v>
      </c>
      <c r="G2032" s="1">
        <v>71.22</v>
      </c>
      <c r="H2032" s="4" t="str">
        <f t="shared" si="126"/>
        <v>No Discount</v>
      </c>
      <c r="I2032" s="4">
        <f>IFERROR((Table2[[#This Row],[Sales]]-(Table2[[#This Row],[Sales]]*H2032)), Table2[[#This Row],[Sales]])</f>
        <v>71.22</v>
      </c>
      <c r="J2032" s="4">
        <f t="shared" si="127"/>
        <v>71.22</v>
      </c>
      <c r="K2032" s="1" t="s">
        <v>10</v>
      </c>
      <c r="L2032" s="1">
        <v>0.7</v>
      </c>
      <c r="M2032" s="10">
        <f t="shared" si="125"/>
        <v>71.22</v>
      </c>
    </row>
    <row r="2033" spans="1:13" x14ac:dyDescent="0.2">
      <c r="A2033" s="1">
        <v>7427</v>
      </c>
      <c r="B2033" s="2">
        <v>41258</v>
      </c>
      <c r="C2033" s="1" t="s">
        <v>11</v>
      </c>
      <c r="D2033" s="1">
        <v>9</v>
      </c>
      <c r="E2033" s="4" t="str">
        <f t="shared" si="124"/>
        <v>Small</v>
      </c>
      <c r="F2033" s="4" t="str">
        <f>VLOOKUP(D2033, lookup!$A$3:$B$12, 2, TRUE)</f>
        <v>Extra Small</v>
      </c>
      <c r="G2033" s="1">
        <v>182.26</v>
      </c>
      <c r="H2033" s="4" t="str">
        <f t="shared" si="126"/>
        <v>No Discount</v>
      </c>
      <c r="I2033" s="4">
        <f>IFERROR((Table2[[#This Row],[Sales]]-(Table2[[#This Row],[Sales]]*H2033)), Table2[[#This Row],[Sales]])</f>
        <v>182.26</v>
      </c>
      <c r="J2033" s="4">
        <f t="shared" si="127"/>
        <v>182.26</v>
      </c>
      <c r="K2033" s="1" t="s">
        <v>10</v>
      </c>
      <c r="L2033" s="1">
        <v>1.49</v>
      </c>
      <c r="M2033" s="10">
        <f t="shared" si="125"/>
        <v>182.26</v>
      </c>
    </row>
    <row r="2034" spans="1:13" x14ac:dyDescent="0.2">
      <c r="A2034" s="1">
        <v>7427</v>
      </c>
      <c r="B2034" s="2">
        <v>41258</v>
      </c>
      <c r="C2034" s="1" t="s">
        <v>11</v>
      </c>
      <c r="D2034" s="1">
        <v>47</v>
      </c>
      <c r="E2034" s="4" t="str">
        <f t="shared" si="124"/>
        <v>Large</v>
      </c>
      <c r="F2034" s="4" t="str">
        <f>VLOOKUP(D2034, lookup!$A$3:$B$12, 2, TRUE)</f>
        <v>XXX Large</v>
      </c>
      <c r="G2034" s="1">
        <v>16002.29</v>
      </c>
      <c r="H2034" s="4">
        <f t="shared" si="126"/>
        <v>0.01</v>
      </c>
      <c r="I2034" s="4">
        <f>IFERROR((Table2[[#This Row],[Sales]]-(Table2[[#This Row],[Sales]]*H2034)), Table2[[#This Row],[Sales]])</f>
        <v>15842.267100000001</v>
      </c>
      <c r="J2034" s="4">
        <f t="shared" si="127"/>
        <v>15982.300000000001</v>
      </c>
      <c r="K2034" s="1" t="s">
        <v>10</v>
      </c>
      <c r="L2034" s="1">
        <v>19.989999999999998</v>
      </c>
      <c r="M2034" s="10">
        <f t="shared" si="125"/>
        <v>16002.29</v>
      </c>
    </row>
    <row r="2035" spans="1:13" x14ac:dyDescent="0.2">
      <c r="A2035" s="1">
        <v>16935</v>
      </c>
      <c r="B2035" s="2">
        <v>41258</v>
      </c>
      <c r="C2035" s="1" t="s">
        <v>11</v>
      </c>
      <c r="D2035" s="1">
        <v>3</v>
      </c>
      <c r="E2035" s="4" t="str">
        <f t="shared" si="124"/>
        <v>Small</v>
      </c>
      <c r="F2035" s="4" t="str">
        <f>VLOOKUP(D2035, lookup!$A$3:$B$12, 2, TRUE)</f>
        <v>Mini</v>
      </c>
      <c r="G2035" s="1">
        <v>14.74</v>
      </c>
      <c r="H2035" s="4" t="str">
        <f t="shared" si="126"/>
        <v>No Discount</v>
      </c>
      <c r="I2035" s="4">
        <f>IFERROR((Table2[[#This Row],[Sales]]-(Table2[[#This Row],[Sales]]*H2035)), Table2[[#This Row],[Sales]])</f>
        <v>14.74</v>
      </c>
      <c r="J2035" s="4">
        <f t="shared" si="127"/>
        <v>14.74</v>
      </c>
      <c r="K2035" s="1" t="s">
        <v>10</v>
      </c>
      <c r="L2035" s="1">
        <v>1.22</v>
      </c>
      <c r="M2035" s="10">
        <f t="shared" si="125"/>
        <v>14.74</v>
      </c>
    </row>
    <row r="2036" spans="1:13" x14ac:dyDescent="0.2">
      <c r="A2036" s="1">
        <v>16935</v>
      </c>
      <c r="B2036" s="2">
        <v>41258</v>
      </c>
      <c r="C2036" s="1" t="s">
        <v>11</v>
      </c>
      <c r="D2036" s="1">
        <v>43</v>
      </c>
      <c r="E2036" s="4" t="str">
        <f t="shared" si="124"/>
        <v>Large</v>
      </c>
      <c r="F2036" s="4" t="str">
        <f>VLOOKUP(D2036, lookup!$A$3:$B$12, 2, TRUE)</f>
        <v>XX Large</v>
      </c>
      <c r="G2036" s="1">
        <v>117.68</v>
      </c>
      <c r="H2036" s="4">
        <f t="shared" si="126"/>
        <v>0.01</v>
      </c>
      <c r="I2036" s="4">
        <f>IFERROR((Table2[[#This Row],[Sales]]-(Table2[[#This Row],[Sales]]*H2036)), Table2[[#This Row],[Sales]])</f>
        <v>116.50320000000001</v>
      </c>
      <c r="J2036" s="4">
        <f t="shared" si="127"/>
        <v>116.98</v>
      </c>
      <c r="K2036" s="1" t="s">
        <v>8</v>
      </c>
      <c r="L2036" s="1">
        <v>0.7</v>
      </c>
      <c r="M2036" s="10">
        <f t="shared" si="125"/>
        <v>117.68</v>
      </c>
    </row>
    <row r="2037" spans="1:13" x14ac:dyDescent="0.2">
      <c r="A2037" s="1">
        <v>388</v>
      </c>
      <c r="B2037" s="2">
        <v>41258</v>
      </c>
      <c r="C2037" s="1" t="s">
        <v>11</v>
      </c>
      <c r="D2037" s="1">
        <v>46</v>
      </c>
      <c r="E2037" s="4" t="str">
        <f t="shared" si="124"/>
        <v>Large</v>
      </c>
      <c r="F2037" s="4" t="str">
        <f>VLOOKUP(D2037, lookup!$A$3:$B$12, 2, TRUE)</f>
        <v>XXX Large</v>
      </c>
      <c r="G2037" s="1">
        <v>517.92999999999995</v>
      </c>
      <c r="H2037" s="4">
        <f t="shared" si="126"/>
        <v>0.01</v>
      </c>
      <c r="I2037" s="4">
        <f>IFERROR((Table2[[#This Row],[Sales]]-(Table2[[#This Row],[Sales]]*H2037)), Table2[[#This Row],[Sales]])</f>
        <v>512.75069999999994</v>
      </c>
      <c r="J2037" s="4">
        <f t="shared" si="127"/>
        <v>510.96999999999997</v>
      </c>
      <c r="K2037" s="1" t="s">
        <v>10</v>
      </c>
      <c r="L2037" s="1">
        <v>6.96</v>
      </c>
      <c r="M2037" s="10">
        <f t="shared" si="125"/>
        <v>517.92999999999995</v>
      </c>
    </row>
    <row r="2038" spans="1:13" x14ac:dyDescent="0.2">
      <c r="A2038" s="1">
        <v>33570</v>
      </c>
      <c r="B2038" s="2">
        <v>41259</v>
      </c>
      <c r="C2038" s="1" t="s">
        <v>11</v>
      </c>
      <c r="D2038" s="1">
        <v>19</v>
      </c>
      <c r="E2038" s="4" t="str">
        <f t="shared" si="124"/>
        <v>Medium</v>
      </c>
      <c r="F2038" s="4" t="str">
        <f>VLOOKUP(D2038, lookup!$A$3:$B$12, 2, TRUE)</f>
        <v>Small-Medium</v>
      </c>
      <c r="G2038" s="1">
        <v>3093.864</v>
      </c>
      <c r="H2038" s="4" t="str">
        <f t="shared" si="126"/>
        <v>No Discount</v>
      </c>
      <c r="I2038" s="4">
        <f>IFERROR((Table2[[#This Row],[Sales]]-(Table2[[#This Row],[Sales]]*H2038)), Table2[[#This Row],[Sales]])</f>
        <v>3093.864</v>
      </c>
      <c r="J2038" s="4">
        <f t="shared" si="127"/>
        <v>3093.864</v>
      </c>
      <c r="K2038" s="1" t="s">
        <v>10</v>
      </c>
      <c r="L2038" s="1">
        <v>5.26</v>
      </c>
      <c r="M2038" s="10">
        <f t="shared" si="125"/>
        <v>3093.864</v>
      </c>
    </row>
    <row r="2039" spans="1:13" x14ac:dyDescent="0.2">
      <c r="A2039" s="1">
        <v>38848</v>
      </c>
      <c r="B2039" s="2">
        <v>41259</v>
      </c>
      <c r="C2039" s="1" t="s">
        <v>9</v>
      </c>
      <c r="D2039" s="1">
        <v>6</v>
      </c>
      <c r="E2039" s="4" t="str">
        <f t="shared" si="124"/>
        <v>Small</v>
      </c>
      <c r="F2039" s="4" t="str">
        <f>VLOOKUP(D2039, lookup!$A$3:$B$12, 2, TRUE)</f>
        <v>Extra Small</v>
      </c>
      <c r="G2039" s="1">
        <v>259.52</v>
      </c>
      <c r="H2039" s="4" t="str">
        <f t="shared" si="126"/>
        <v>No Discount</v>
      </c>
      <c r="I2039" s="4">
        <f>IFERROR((Table2[[#This Row],[Sales]]-(Table2[[#This Row],[Sales]]*H2039)), Table2[[#This Row],[Sales]])</f>
        <v>259.52</v>
      </c>
      <c r="J2039" s="4">
        <f t="shared" si="127"/>
        <v>259.52</v>
      </c>
      <c r="K2039" s="1" t="s">
        <v>10</v>
      </c>
      <c r="L2039" s="1">
        <v>2.99</v>
      </c>
      <c r="M2039" s="10">
        <f t="shared" si="125"/>
        <v>259.52</v>
      </c>
    </row>
    <row r="2040" spans="1:13" x14ac:dyDescent="0.2">
      <c r="A2040" s="1">
        <v>58949</v>
      </c>
      <c r="B2040" s="2">
        <v>41259</v>
      </c>
      <c r="C2040" s="1" t="s">
        <v>12</v>
      </c>
      <c r="D2040" s="1">
        <v>50</v>
      </c>
      <c r="E2040" s="4" t="str">
        <f t="shared" si="124"/>
        <v>Large</v>
      </c>
      <c r="F2040" s="4" t="str">
        <f>VLOOKUP(D2040, lookup!$A$3:$B$12, 2, TRUE)</f>
        <v>XXX Large</v>
      </c>
      <c r="G2040" s="1">
        <v>1558.9425000000001</v>
      </c>
      <c r="H2040" s="4">
        <f t="shared" si="126"/>
        <v>0.01</v>
      </c>
      <c r="I2040" s="4">
        <f>IFERROR((Table2[[#This Row],[Sales]]-(Table2[[#This Row],[Sales]]*H2040)), Table2[[#This Row],[Sales]])</f>
        <v>1543.3530750000002</v>
      </c>
      <c r="J2040" s="4">
        <f t="shared" si="127"/>
        <v>1557.8425000000002</v>
      </c>
      <c r="K2040" s="1" t="s">
        <v>10</v>
      </c>
      <c r="L2040" s="1">
        <v>1.1000000000000001</v>
      </c>
      <c r="M2040" s="10">
        <f t="shared" si="125"/>
        <v>1558.9425000000001</v>
      </c>
    </row>
    <row r="2041" spans="1:13" x14ac:dyDescent="0.2">
      <c r="A2041" s="1">
        <v>33570</v>
      </c>
      <c r="B2041" s="2">
        <v>41259</v>
      </c>
      <c r="C2041" s="1" t="s">
        <v>11</v>
      </c>
      <c r="D2041" s="1">
        <v>1</v>
      </c>
      <c r="E2041" s="4" t="str">
        <f t="shared" si="124"/>
        <v>Small</v>
      </c>
      <c r="F2041" s="4" t="str">
        <f>VLOOKUP(D2041, lookup!$A$3:$B$12, 2, TRUE)</f>
        <v>Mini</v>
      </c>
      <c r="G2041" s="1">
        <v>1500.82</v>
      </c>
      <c r="H2041" s="4" t="str">
        <f t="shared" si="126"/>
        <v>No Discount</v>
      </c>
      <c r="I2041" s="4">
        <f>IFERROR((Table2[[#This Row],[Sales]]-(Table2[[#This Row],[Sales]]*H2041)), Table2[[#This Row],[Sales]])</f>
        <v>1500.82</v>
      </c>
      <c r="J2041" s="4">
        <f t="shared" si="127"/>
        <v>1500.82</v>
      </c>
      <c r="K2041" s="1" t="s">
        <v>13</v>
      </c>
      <c r="L2041" s="1">
        <v>29.7</v>
      </c>
      <c r="M2041" s="10">
        <f t="shared" si="125"/>
        <v>1500.82</v>
      </c>
    </row>
    <row r="2042" spans="1:13" x14ac:dyDescent="0.2">
      <c r="A2042" s="1">
        <v>18851</v>
      </c>
      <c r="B2042" s="2">
        <v>41259</v>
      </c>
      <c r="C2042" s="1" t="s">
        <v>12</v>
      </c>
      <c r="D2042" s="1">
        <v>32</v>
      </c>
      <c r="E2042" s="4" t="str">
        <f t="shared" si="124"/>
        <v>Large</v>
      </c>
      <c r="F2042" s="4" t="str">
        <f>VLOOKUP(D2042, lookup!$A$3:$B$12, 2, TRUE)</f>
        <v>Large</v>
      </c>
      <c r="G2042" s="1">
        <v>204.21</v>
      </c>
      <c r="H2042" s="4">
        <f t="shared" si="126"/>
        <v>0.01</v>
      </c>
      <c r="I2042" s="4">
        <f>IFERROR((Table2[[#This Row],[Sales]]-(Table2[[#This Row],[Sales]]*H2042)), Table2[[#This Row],[Sales]])</f>
        <v>202.1679</v>
      </c>
      <c r="J2042" s="4">
        <f t="shared" si="127"/>
        <v>204.21</v>
      </c>
      <c r="K2042" s="1" t="s">
        <v>8</v>
      </c>
      <c r="L2042" s="1">
        <v>10.39</v>
      </c>
      <c r="M2042" s="10">
        <f t="shared" si="125"/>
        <v>204.21</v>
      </c>
    </row>
    <row r="2043" spans="1:13" x14ac:dyDescent="0.2">
      <c r="A2043" s="1">
        <v>33570</v>
      </c>
      <c r="B2043" s="2">
        <v>41259</v>
      </c>
      <c r="C2043" s="1" t="s">
        <v>11</v>
      </c>
      <c r="D2043" s="1">
        <v>46</v>
      </c>
      <c r="E2043" s="4" t="str">
        <f t="shared" si="124"/>
        <v>Large</v>
      </c>
      <c r="F2043" s="4" t="str">
        <f>VLOOKUP(D2043, lookup!$A$3:$B$12, 2, TRUE)</f>
        <v>XXX Large</v>
      </c>
      <c r="G2043" s="1">
        <v>265.88</v>
      </c>
      <c r="H2043" s="4">
        <f t="shared" si="126"/>
        <v>0.01</v>
      </c>
      <c r="I2043" s="4">
        <f>IFERROR((Table2[[#This Row],[Sales]]-(Table2[[#This Row],[Sales]]*H2043)), Table2[[#This Row],[Sales]])</f>
        <v>263.22120000000001</v>
      </c>
      <c r="J2043" s="4">
        <f t="shared" si="127"/>
        <v>260.87</v>
      </c>
      <c r="K2043" s="1" t="s">
        <v>10</v>
      </c>
      <c r="L2043" s="1">
        <v>5.01</v>
      </c>
      <c r="M2043" s="10">
        <f t="shared" si="125"/>
        <v>265.88</v>
      </c>
    </row>
    <row r="2044" spans="1:13" x14ac:dyDescent="0.2">
      <c r="A2044" s="1">
        <v>39399</v>
      </c>
      <c r="B2044" s="2">
        <v>41260</v>
      </c>
      <c r="C2044" s="1" t="s">
        <v>14</v>
      </c>
      <c r="D2044" s="1">
        <v>28</v>
      </c>
      <c r="E2044" s="4" t="str">
        <f t="shared" si="124"/>
        <v>Medium</v>
      </c>
      <c r="F2044" s="4" t="str">
        <f>VLOOKUP(D2044, lookup!$A$3:$B$12, 2, TRUE)</f>
        <v>Medium-Large</v>
      </c>
      <c r="G2044" s="1">
        <v>303.97000000000003</v>
      </c>
      <c r="H2044" s="4" t="str">
        <f t="shared" si="126"/>
        <v>No Discount</v>
      </c>
      <c r="I2044" s="4">
        <f>IFERROR((Table2[[#This Row],[Sales]]-(Table2[[#This Row],[Sales]]*H2044)), Table2[[#This Row],[Sales]])</f>
        <v>303.97000000000003</v>
      </c>
      <c r="J2044" s="4">
        <f t="shared" si="127"/>
        <v>303.97000000000003</v>
      </c>
      <c r="K2044" s="1" t="s">
        <v>10</v>
      </c>
      <c r="L2044" s="1">
        <v>5.14</v>
      </c>
      <c r="M2044" s="10">
        <f t="shared" si="125"/>
        <v>303.97000000000003</v>
      </c>
    </row>
    <row r="2045" spans="1:13" x14ac:dyDescent="0.2">
      <c r="A2045" s="1">
        <v>19745</v>
      </c>
      <c r="B2045" s="2">
        <v>41261</v>
      </c>
      <c r="C2045" s="1" t="s">
        <v>9</v>
      </c>
      <c r="D2045" s="1">
        <v>50</v>
      </c>
      <c r="E2045" s="4" t="str">
        <f t="shared" si="124"/>
        <v>Large</v>
      </c>
      <c r="F2045" s="4" t="str">
        <f>VLOOKUP(D2045, lookup!$A$3:$B$12, 2, TRUE)</f>
        <v>XXX Large</v>
      </c>
      <c r="G2045" s="1">
        <v>833</v>
      </c>
      <c r="H2045" s="4">
        <f t="shared" si="126"/>
        <v>0.01</v>
      </c>
      <c r="I2045" s="4">
        <f>IFERROR((Table2[[#This Row],[Sales]]-(Table2[[#This Row],[Sales]]*H2045)), Table2[[#This Row],[Sales]])</f>
        <v>824.67</v>
      </c>
      <c r="J2045" s="4">
        <f t="shared" si="127"/>
        <v>831.61</v>
      </c>
      <c r="K2045" s="1" t="s">
        <v>10</v>
      </c>
      <c r="L2045" s="1">
        <v>1.39</v>
      </c>
      <c r="M2045" s="10">
        <f t="shared" si="125"/>
        <v>833</v>
      </c>
    </row>
    <row r="2046" spans="1:13" x14ac:dyDescent="0.2">
      <c r="A2046" s="1">
        <v>12256</v>
      </c>
      <c r="B2046" s="2">
        <v>41261</v>
      </c>
      <c r="C2046" s="1" t="s">
        <v>14</v>
      </c>
      <c r="D2046" s="1">
        <v>44</v>
      </c>
      <c r="E2046" s="4" t="str">
        <f t="shared" si="124"/>
        <v>Large</v>
      </c>
      <c r="F2046" s="4" t="str">
        <f>VLOOKUP(D2046, lookup!$A$3:$B$12, 2, TRUE)</f>
        <v>XX Large</v>
      </c>
      <c r="G2046" s="1">
        <v>117.97</v>
      </c>
      <c r="H2046" s="4">
        <f t="shared" si="126"/>
        <v>0.01</v>
      </c>
      <c r="I2046" s="4">
        <f>IFERROR((Table2[[#This Row],[Sales]]-(Table2[[#This Row],[Sales]]*H2046)), Table2[[#This Row],[Sales]])</f>
        <v>116.7903</v>
      </c>
      <c r="J2046" s="4">
        <f t="shared" si="127"/>
        <v>117.47</v>
      </c>
      <c r="K2046" s="1" t="s">
        <v>10</v>
      </c>
      <c r="L2046" s="1">
        <v>0.5</v>
      </c>
      <c r="M2046" s="10">
        <f t="shared" si="125"/>
        <v>117.97</v>
      </c>
    </row>
    <row r="2047" spans="1:13" x14ac:dyDescent="0.2">
      <c r="A2047" s="1">
        <v>19745</v>
      </c>
      <c r="B2047" s="2">
        <v>41261</v>
      </c>
      <c r="C2047" s="1" t="s">
        <v>9</v>
      </c>
      <c r="D2047" s="1">
        <v>29</v>
      </c>
      <c r="E2047" s="4" t="str">
        <f t="shared" si="124"/>
        <v>Medium</v>
      </c>
      <c r="F2047" s="4" t="str">
        <f>VLOOKUP(D2047, lookup!$A$3:$B$12, 2, TRUE)</f>
        <v>Medium-Large</v>
      </c>
      <c r="G2047" s="1">
        <v>8635.61</v>
      </c>
      <c r="H2047" s="4" t="str">
        <f t="shared" si="126"/>
        <v>No Discount</v>
      </c>
      <c r="I2047" s="4">
        <f>IFERROR((Table2[[#This Row],[Sales]]-(Table2[[#This Row],[Sales]]*H2047)), Table2[[#This Row],[Sales]])</f>
        <v>8635.61</v>
      </c>
      <c r="J2047" s="4">
        <f t="shared" si="127"/>
        <v>8635.61</v>
      </c>
      <c r="K2047" s="1" t="s">
        <v>10</v>
      </c>
      <c r="L2047" s="1">
        <v>7.18</v>
      </c>
      <c r="M2047" s="10">
        <f t="shared" si="125"/>
        <v>8635.61</v>
      </c>
    </row>
    <row r="2048" spans="1:13" x14ac:dyDescent="0.2">
      <c r="A2048" s="1">
        <v>19745</v>
      </c>
      <c r="B2048" s="2">
        <v>41261</v>
      </c>
      <c r="C2048" s="1" t="s">
        <v>9</v>
      </c>
      <c r="D2048" s="1">
        <v>2</v>
      </c>
      <c r="E2048" s="4" t="str">
        <f t="shared" si="124"/>
        <v>Small</v>
      </c>
      <c r="F2048" s="4" t="str">
        <f>VLOOKUP(D2048, lookup!$A$3:$B$12, 2, TRUE)</f>
        <v>Mini</v>
      </c>
      <c r="G2048" s="1">
        <v>63.96</v>
      </c>
      <c r="H2048" s="4" t="str">
        <f t="shared" si="126"/>
        <v>No Discount</v>
      </c>
      <c r="I2048" s="4">
        <f>IFERROR((Table2[[#This Row],[Sales]]-(Table2[[#This Row],[Sales]]*H2048)), Table2[[#This Row],[Sales]])</f>
        <v>63.96</v>
      </c>
      <c r="J2048" s="4">
        <f t="shared" si="127"/>
        <v>63.96</v>
      </c>
      <c r="K2048" s="1" t="s">
        <v>10</v>
      </c>
      <c r="L2048" s="1">
        <v>1.99</v>
      </c>
      <c r="M2048" s="10">
        <f t="shared" si="125"/>
        <v>63.96</v>
      </c>
    </row>
    <row r="2049" spans="1:13" x14ac:dyDescent="0.2">
      <c r="A2049" s="1">
        <v>19745</v>
      </c>
      <c r="B2049" s="2">
        <v>41261</v>
      </c>
      <c r="C2049" s="1" t="s">
        <v>9</v>
      </c>
      <c r="D2049" s="1">
        <v>25</v>
      </c>
      <c r="E2049" s="4" t="str">
        <f t="shared" si="124"/>
        <v>Medium</v>
      </c>
      <c r="F2049" s="4" t="str">
        <f>VLOOKUP(D2049, lookup!$A$3:$B$12, 2, TRUE)</f>
        <v>Medium</v>
      </c>
      <c r="G2049" s="1">
        <v>1071.77</v>
      </c>
      <c r="H2049" s="4" t="str">
        <f t="shared" si="126"/>
        <v>No Discount</v>
      </c>
      <c r="I2049" s="4">
        <f>IFERROR((Table2[[#This Row],[Sales]]-(Table2[[#This Row],[Sales]]*H2049)), Table2[[#This Row],[Sales]])</f>
        <v>1071.77</v>
      </c>
      <c r="J2049" s="4">
        <f t="shared" si="127"/>
        <v>1071.77</v>
      </c>
      <c r="K2049" s="1" t="s">
        <v>10</v>
      </c>
      <c r="L2049" s="1">
        <v>4.8</v>
      </c>
      <c r="M2049" s="10">
        <f t="shared" si="125"/>
        <v>1071.77</v>
      </c>
    </row>
    <row r="2050" spans="1:13" x14ac:dyDescent="0.2">
      <c r="A2050" s="1">
        <v>28224</v>
      </c>
      <c r="B2050" s="2">
        <v>41262</v>
      </c>
      <c r="C2050" s="1" t="s">
        <v>12</v>
      </c>
      <c r="D2050" s="1">
        <v>25</v>
      </c>
      <c r="E2050" s="4" t="str">
        <f t="shared" ref="E2050:E2103" si="128">IF(D2050&gt;=30, "Large", IF(D2050&lt;=15, "Small","Medium"))</f>
        <v>Medium</v>
      </c>
      <c r="F2050" s="4" t="str">
        <f>VLOOKUP(D2050, lookup!$A$3:$B$12, 2, TRUE)</f>
        <v>Medium</v>
      </c>
      <c r="G2050" s="1">
        <v>163.41</v>
      </c>
      <c r="H2050" s="4" t="str">
        <f t="shared" si="126"/>
        <v>No Discount</v>
      </c>
      <c r="I2050" s="4">
        <f>IFERROR((Table2[[#This Row],[Sales]]-(Table2[[#This Row],[Sales]]*H2050)), Table2[[#This Row],[Sales]])</f>
        <v>163.41</v>
      </c>
      <c r="J2050" s="4">
        <f t="shared" si="127"/>
        <v>163.41</v>
      </c>
      <c r="K2050" s="1" t="s">
        <v>10</v>
      </c>
      <c r="L2050" s="1">
        <v>6.97</v>
      </c>
      <c r="M2050" s="10">
        <f t="shared" ref="M2050:M2103" si="129">IF(K2050="Delivery Truck", J2050, G2050)</f>
        <v>163.41</v>
      </c>
    </row>
    <row r="2051" spans="1:13" x14ac:dyDescent="0.2">
      <c r="A2051" s="1">
        <v>26661</v>
      </c>
      <c r="B2051" s="2">
        <v>41262</v>
      </c>
      <c r="C2051" s="1" t="s">
        <v>14</v>
      </c>
      <c r="D2051" s="1">
        <v>31</v>
      </c>
      <c r="E2051" s="4" t="str">
        <f t="shared" si="128"/>
        <v>Large</v>
      </c>
      <c r="F2051" s="4" t="str">
        <f>VLOOKUP(D2051, lookup!$A$3:$B$12, 2, TRUE)</f>
        <v>Large</v>
      </c>
      <c r="G2051" s="1">
        <v>1772.2245</v>
      </c>
      <c r="H2051" s="4">
        <f t="shared" ref="H2051:H2103" si="130">IF(OR(F2051="Large",F2051="Extra Large",F2051="XX Large",F2051="XXX Large"), 0.01, "No Discount")</f>
        <v>0.01</v>
      </c>
      <c r="I2051" s="4">
        <f>IFERROR((Table2[[#This Row],[Sales]]-(Table2[[#This Row],[Sales]]*H2051)), Table2[[#This Row],[Sales]])</f>
        <v>1754.5022550000001</v>
      </c>
      <c r="J2051" s="4">
        <f t="shared" ref="J2051:J2103" si="131">IF(OR(F2051="XX Large", F2051="XXX Large", F2051="Extra Large"), G2051-L2051, G2051)</f>
        <v>1772.2245</v>
      </c>
      <c r="K2051" s="1" t="s">
        <v>10</v>
      </c>
      <c r="L2051" s="1">
        <v>4.99</v>
      </c>
      <c r="M2051" s="10">
        <f t="shared" si="129"/>
        <v>1772.2245</v>
      </c>
    </row>
    <row r="2052" spans="1:13" x14ac:dyDescent="0.2">
      <c r="A2052" s="1">
        <v>8803</v>
      </c>
      <c r="B2052" s="2">
        <v>41263</v>
      </c>
      <c r="C2052" s="1" t="s">
        <v>11</v>
      </c>
      <c r="D2052" s="1">
        <v>17</v>
      </c>
      <c r="E2052" s="4" t="str">
        <f t="shared" si="128"/>
        <v>Medium</v>
      </c>
      <c r="F2052" s="4" t="str">
        <f>VLOOKUP(D2052, lookup!$A$3:$B$12, 2, TRUE)</f>
        <v>Small-Medium</v>
      </c>
      <c r="G2052" s="1">
        <v>514.22</v>
      </c>
      <c r="H2052" s="4" t="str">
        <f t="shared" si="130"/>
        <v>No Discount</v>
      </c>
      <c r="I2052" s="4">
        <f>IFERROR((Table2[[#This Row],[Sales]]-(Table2[[#This Row],[Sales]]*H2052)), Table2[[#This Row],[Sales]])</f>
        <v>514.22</v>
      </c>
      <c r="J2052" s="4">
        <f t="shared" si="131"/>
        <v>514.22</v>
      </c>
      <c r="K2052" s="1" t="s">
        <v>10</v>
      </c>
      <c r="L2052" s="1">
        <v>2.99</v>
      </c>
      <c r="M2052" s="10">
        <f t="shared" si="129"/>
        <v>514.22</v>
      </c>
    </row>
    <row r="2053" spans="1:13" x14ac:dyDescent="0.2">
      <c r="A2053" s="1">
        <v>54791</v>
      </c>
      <c r="B2053" s="2">
        <v>41263</v>
      </c>
      <c r="C2053" s="1" t="s">
        <v>9</v>
      </c>
      <c r="D2053" s="1">
        <v>42</v>
      </c>
      <c r="E2053" s="4" t="str">
        <f t="shared" si="128"/>
        <v>Large</v>
      </c>
      <c r="F2053" s="4" t="str">
        <f>VLOOKUP(D2053, lookup!$A$3:$B$12, 2, TRUE)</f>
        <v>XX Large</v>
      </c>
      <c r="G2053" s="1">
        <v>4273.3500000000004</v>
      </c>
      <c r="H2053" s="4">
        <f t="shared" si="130"/>
        <v>0.01</v>
      </c>
      <c r="I2053" s="4">
        <f>IFERROR((Table2[[#This Row],[Sales]]-(Table2[[#This Row],[Sales]]*H2053)), Table2[[#This Row],[Sales]])</f>
        <v>4230.6165000000001</v>
      </c>
      <c r="J2053" s="4">
        <f t="shared" si="131"/>
        <v>4238.3500000000004</v>
      </c>
      <c r="K2053" s="1" t="s">
        <v>10</v>
      </c>
      <c r="L2053" s="1">
        <v>35</v>
      </c>
      <c r="M2053" s="10">
        <f t="shared" si="129"/>
        <v>4273.3500000000004</v>
      </c>
    </row>
    <row r="2054" spans="1:13" x14ac:dyDescent="0.2">
      <c r="A2054" s="1">
        <v>54791</v>
      </c>
      <c r="B2054" s="2">
        <v>41263</v>
      </c>
      <c r="C2054" s="1" t="s">
        <v>9</v>
      </c>
      <c r="D2054" s="1">
        <v>27</v>
      </c>
      <c r="E2054" s="4" t="str">
        <f t="shared" si="128"/>
        <v>Medium</v>
      </c>
      <c r="F2054" s="4" t="str">
        <f>VLOOKUP(D2054, lookup!$A$3:$B$12, 2, TRUE)</f>
        <v>Medium-Large</v>
      </c>
      <c r="G2054" s="1">
        <v>1087.58</v>
      </c>
      <c r="H2054" s="4" t="str">
        <f t="shared" si="130"/>
        <v>No Discount</v>
      </c>
      <c r="I2054" s="4">
        <f>IFERROR((Table2[[#This Row],[Sales]]-(Table2[[#This Row],[Sales]]*H2054)), Table2[[#This Row],[Sales]])</f>
        <v>1087.58</v>
      </c>
      <c r="J2054" s="4">
        <f t="shared" si="131"/>
        <v>1087.58</v>
      </c>
      <c r="K2054" s="1" t="s">
        <v>10</v>
      </c>
      <c r="L2054" s="1">
        <v>3.04</v>
      </c>
      <c r="M2054" s="10">
        <f t="shared" si="129"/>
        <v>1087.58</v>
      </c>
    </row>
    <row r="2055" spans="1:13" x14ac:dyDescent="0.2">
      <c r="A2055" s="1">
        <v>54791</v>
      </c>
      <c r="B2055" s="2">
        <v>41263</v>
      </c>
      <c r="C2055" s="1" t="s">
        <v>9</v>
      </c>
      <c r="D2055" s="1">
        <v>45</v>
      </c>
      <c r="E2055" s="4" t="str">
        <f t="shared" si="128"/>
        <v>Large</v>
      </c>
      <c r="F2055" s="4" t="str">
        <f>VLOOKUP(D2055, lookup!$A$3:$B$12, 2, TRUE)</f>
        <v>XX Large</v>
      </c>
      <c r="G2055" s="1">
        <v>4165.04</v>
      </c>
      <c r="H2055" s="4">
        <f t="shared" si="130"/>
        <v>0.01</v>
      </c>
      <c r="I2055" s="4">
        <f>IFERROR((Table2[[#This Row],[Sales]]-(Table2[[#This Row],[Sales]]*H2055)), Table2[[#This Row],[Sales]])</f>
        <v>4123.3895999999995</v>
      </c>
      <c r="J2055" s="4">
        <f t="shared" si="131"/>
        <v>4135.04</v>
      </c>
      <c r="K2055" s="1" t="s">
        <v>13</v>
      </c>
      <c r="L2055" s="1">
        <v>30</v>
      </c>
      <c r="M2055" s="10">
        <f t="shared" si="129"/>
        <v>4135.04</v>
      </c>
    </row>
    <row r="2056" spans="1:13" x14ac:dyDescent="0.2">
      <c r="A2056" s="1">
        <v>8803</v>
      </c>
      <c r="B2056" s="2">
        <v>41263</v>
      </c>
      <c r="C2056" s="1" t="s">
        <v>11</v>
      </c>
      <c r="D2056" s="1">
        <v>6</v>
      </c>
      <c r="E2056" s="4" t="str">
        <f t="shared" si="128"/>
        <v>Small</v>
      </c>
      <c r="F2056" s="4" t="str">
        <f>VLOOKUP(D2056, lookup!$A$3:$B$12, 2, TRUE)</f>
        <v>Extra Small</v>
      </c>
      <c r="G2056" s="1">
        <v>1184.1099999999999</v>
      </c>
      <c r="H2056" s="4" t="str">
        <f t="shared" si="130"/>
        <v>No Discount</v>
      </c>
      <c r="I2056" s="4">
        <f>IFERROR((Table2[[#This Row],[Sales]]-(Table2[[#This Row],[Sales]]*H2056)), Table2[[#This Row],[Sales]])</f>
        <v>1184.1099999999999</v>
      </c>
      <c r="J2056" s="4">
        <f t="shared" si="131"/>
        <v>1184.1099999999999</v>
      </c>
      <c r="K2056" s="1" t="s">
        <v>10</v>
      </c>
      <c r="L2056" s="1">
        <v>19.989999999999998</v>
      </c>
      <c r="M2056" s="10">
        <f t="shared" si="129"/>
        <v>1184.1099999999999</v>
      </c>
    </row>
    <row r="2057" spans="1:13" x14ac:dyDescent="0.2">
      <c r="A2057" s="1">
        <v>43109</v>
      </c>
      <c r="B2057" s="2">
        <v>41264</v>
      </c>
      <c r="C2057" s="1" t="s">
        <v>12</v>
      </c>
      <c r="D2057" s="1">
        <v>10</v>
      </c>
      <c r="E2057" s="4" t="str">
        <f t="shared" si="128"/>
        <v>Small</v>
      </c>
      <c r="F2057" s="4" t="str">
        <f>VLOOKUP(D2057, lookup!$A$3:$B$12, 2, TRUE)</f>
        <v>Extra Small</v>
      </c>
      <c r="G2057" s="1">
        <v>97.02</v>
      </c>
      <c r="H2057" s="4" t="str">
        <f t="shared" si="130"/>
        <v>No Discount</v>
      </c>
      <c r="I2057" s="4">
        <f>IFERROR((Table2[[#This Row],[Sales]]-(Table2[[#This Row],[Sales]]*H2057)), Table2[[#This Row],[Sales]])</f>
        <v>97.02</v>
      </c>
      <c r="J2057" s="4">
        <f t="shared" si="131"/>
        <v>97.02</v>
      </c>
      <c r="K2057" s="1" t="s">
        <v>10</v>
      </c>
      <c r="L2057" s="1">
        <v>1.99</v>
      </c>
      <c r="M2057" s="10">
        <f t="shared" si="129"/>
        <v>97.02</v>
      </c>
    </row>
    <row r="2058" spans="1:13" x14ac:dyDescent="0.2">
      <c r="A2058" s="1">
        <v>23619</v>
      </c>
      <c r="B2058" s="2">
        <v>41264</v>
      </c>
      <c r="C2058" s="1" t="s">
        <v>14</v>
      </c>
      <c r="D2058" s="1">
        <v>45</v>
      </c>
      <c r="E2058" s="4" t="str">
        <f t="shared" si="128"/>
        <v>Large</v>
      </c>
      <c r="F2058" s="4" t="str">
        <f>VLOOKUP(D2058, lookup!$A$3:$B$12, 2, TRUE)</f>
        <v>XX Large</v>
      </c>
      <c r="G2058" s="1">
        <v>285.91000000000003</v>
      </c>
      <c r="H2058" s="4">
        <f t="shared" si="130"/>
        <v>0.01</v>
      </c>
      <c r="I2058" s="4">
        <f>IFERROR((Table2[[#This Row],[Sales]]-(Table2[[#This Row],[Sales]]*H2058)), Table2[[#This Row],[Sales]])</f>
        <v>283.05090000000001</v>
      </c>
      <c r="J2058" s="4">
        <f t="shared" si="131"/>
        <v>280.69</v>
      </c>
      <c r="K2058" s="1" t="s">
        <v>10</v>
      </c>
      <c r="L2058" s="1">
        <v>5.22</v>
      </c>
      <c r="M2058" s="10">
        <f t="shared" si="129"/>
        <v>285.91000000000003</v>
      </c>
    </row>
    <row r="2059" spans="1:13" x14ac:dyDescent="0.2">
      <c r="A2059" s="1">
        <v>51813</v>
      </c>
      <c r="B2059" s="2">
        <v>41264</v>
      </c>
      <c r="C2059" s="1" t="s">
        <v>11</v>
      </c>
      <c r="D2059" s="1">
        <v>13</v>
      </c>
      <c r="E2059" s="4" t="str">
        <f t="shared" si="128"/>
        <v>Small</v>
      </c>
      <c r="F2059" s="4" t="str">
        <f>VLOOKUP(D2059, lookup!$A$3:$B$12, 2, TRUE)</f>
        <v>Small</v>
      </c>
      <c r="G2059" s="1">
        <v>1390.17</v>
      </c>
      <c r="H2059" s="4" t="str">
        <f t="shared" si="130"/>
        <v>No Discount</v>
      </c>
      <c r="I2059" s="4">
        <f>IFERROR((Table2[[#This Row],[Sales]]-(Table2[[#This Row],[Sales]]*H2059)), Table2[[#This Row],[Sales]])</f>
        <v>1390.17</v>
      </c>
      <c r="J2059" s="4">
        <f t="shared" si="131"/>
        <v>1390.17</v>
      </c>
      <c r="K2059" s="1" t="s">
        <v>10</v>
      </c>
      <c r="L2059" s="1">
        <v>35</v>
      </c>
      <c r="M2059" s="10">
        <f t="shared" si="129"/>
        <v>1390.17</v>
      </c>
    </row>
    <row r="2060" spans="1:13" x14ac:dyDescent="0.2">
      <c r="A2060" s="1">
        <v>23619</v>
      </c>
      <c r="B2060" s="2">
        <v>41264</v>
      </c>
      <c r="C2060" s="1" t="s">
        <v>14</v>
      </c>
      <c r="D2060" s="1">
        <v>7</v>
      </c>
      <c r="E2060" s="4" t="str">
        <f t="shared" si="128"/>
        <v>Small</v>
      </c>
      <c r="F2060" s="4" t="str">
        <f>VLOOKUP(D2060, lookup!$A$3:$B$12, 2, TRUE)</f>
        <v>Extra Small</v>
      </c>
      <c r="G2060" s="1">
        <v>1043.1199999999999</v>
      </c>
      <c r="H2060" s="4" t="str">
        <f t="shared" si="130"/>
        <v>No Discount</v>
      </c>
      <c r="I2060" s="4">
        <f>IFERROR((Table2[[#This Row],[Sales]]-(Table2[[#This Row],[Sales]]*H2060)), Table2[[#This Row],[Sales]])</f>
        <v>1043.1199999999999</v>
      </c>
      <c r="J2060" s="4">
        <f t="shared" si="131"/>
        <v>1043.1199999999999</v>
      </c>
      <c r="K2060" s="1" t="s">
        <v>10</v>
      </c>
      <c r="L2060" s="1">
        <v>13.99</v>
      </c>
      <c r="M2060" s="10">
        <f t="shared" si="129"/>
        <v>1043.1199999999999</v>
      </c>
    </row>
    <row r="2061" spans="1:13" x14ac:dyDescent="0.2">
      <c r="A2061" s="1">
        <v>23619</v>
      </c>
      <c r="B2061" s="2">
        <v>41264</v>
      </c>
      <c r="C2061" s="1" t="s">
        <v>14</v>
      </c>
      <c r="D2061" s="1">
        <v>48</v>
      </c>
      <c r="E2061" s="4" t="str">
        <f t="shared" si="128"/>
        <v>Large</v>
      </c>
      <c r="F2061" s="4" t="str">
        <f>VLOOKUP(D2061, lookup!$A$3:$B$12, 2, TRUE)</f>
        <v>XXX Large</v>
      </c>
      <c r="G2061" s="1">
        <v>2611.8035</v>
      </c>
      <c r="H2061" s="4">
        <f t="shared" si="130"/>
        <v>0.01</v>
      </c>
      <c r="I2061" s="4">
        <f>IFERROR((Table2[[#This Row],[Sales]]-(Table2[[#This Row],[Sales]]*H2061)), Table2[[#This Row],[Sales]])</f>
        <v>2585.685465</v>
      </c>
      <c r="J2061" s="4">
        <f t="shared" si="131"/>
        <v>2605.8834999999999</v>
      </c>
      <c r="K2061" s="1" t="s">
        <v>10</v>
      </c>
      <c r="L2061" s="1">
        <v>5.92</v>
      </c>
      <c r="M2061" s="10">
        <f t="shared" si="129"/>
        <v>2611.8035</v>
      </c>
    </row>
    <row r="2062" spans="1:13" x14ac:dyDescent="0.2">
      <c r="A2062" s="1">
        <v>10341</v>
      </c>
      <c r="B2062" s="2">
        <v>41264</v>
      </c>
      <c r="C2062" s="1" t="s">
        <v>9</v>
      </c>
      <c r="D2062" s="1">
        <v>17</v>
      </c>
      <c r="E2062" s="4" t="str">
        <f t="shared" si="128"/>
        <v>Medium</v>
      </c>
      <c r="F2062" s="4" t="str">
        <f>VLOOKUP(D2062, lookup!$A$3:$B$12, 2, TRUE)</f>
        <v>Small-Medium</v>
      </c>
      <c r="G2062" s="1">
        <v>2312.96</v>
      </c>
      <c r="H2062" s="4" t="str">
        <f t="shared" si="130"/>
        <v>No Discount</v>
      </c>
      <c r="I2062" s="4">
        <f>IFERROR((Table2[[#This Row],[Sales]]-(Table2[[#This Row],[Sales]]*H2062)), Table2[[#This Row],[Sales]])</f>
        <v>2312.96</v>
      </c>
      <c r="J2062" s="4">
        <f t="shared" si="131"/>
        <v>2312.96</v>
      </c>
      <c r="K2062" s="1" t="s">
        <v>13</v>
      </c>
      <c r="L2062" s="1">
        <v>17.850000000000001</v>
      </c>
      <c r="M2062" s="10">
        <f t="shared" si="129"/>
        <v>2312.96</v>
      </c>
    </row>
    <row r="2063" spans="1:13" x14ac:dyDescent="0.2">
      <c r="A2063" s="1">
        <v>6117</v>
      </c>
      <c r="B2063" s="2">
        <v>41264</v>
      </c>
      <c r="C2063" s="1" t="s">
        <v>12</v>
      </c>
      <c r="D2063" s="1">
        <v>7</v>
      </c>
      <c r="E2063" s="4" t="str">
        <f t="shared" si="128"/>
        <v>Small</v>
      </c>
      <c r="F2063" s="4" t="str">
        <f>VLOOKUP(D2063, lookup!$A$3:$B$12, 2, TRUE)</f>
        <v>Extra Small</v>
      </c>
      <c r="G2063" s="1">
        <v>157.03</v>
      </c>
      <c r="H2063" s="4" t="str">
        <f t="shared" si="130"/>
        <v>No Discount</v>
      </c>
      <c r="I2063" s="4">
        <f>IFERROR((Table2[[#This Row],[Sales]]-(Table2[[#This Row],[Sales]]*H2063)), Table2[[#This Row],[Sales]])</f>
        <v>157.03</v>
      </c>
      <c r="J2063" s="4">
        <f t="shared" si="131"/>
        <v>157.03</v>
      </c>
      <c r="K2063" s="1" t="s">
        <v>10</v>
      </c>
      <c r="L2063" s="1">
        <v>5.08</v>
      </c>
      <c r="M2063" s="10">
        <f t="shared" si="129"/>
        <v>157.03</v>
      </c>
    </row>
    <row r="2064" spans="1:13" x14ac:dyDescent="0.2">
      <c r="A2064" s="1">
        <v>43109</v>
      </c>
      <c r="B2064" s="2">
        <v>41264</v>
      </c>
      <c r="C2064" s="1" t="s">
        <v>12</v>
      </c>
      <c r="D2064" s="1">
        <v>19</v>
      </c>
      <c r="E2064" s="4" t="str">
        <f t="shared" si="128"/>
        <v>Medium</v>
      </c>
      <c r="F2064" s="4" t="str">
        <f>VLOOKUP(D2064, lookup!$A$3:$B$12, 2, TRUE)</f>
        <v>Small-Medium</v>
      </c>
      <c r="G2064" s="1">
        <v>281.83999999999997</v>
      </c>
      <c r="H2064" s="4" t="str">
        <f t="shared" si="130"/>
        <v>No Discount</v>
      </c>
      <c r="I2064" s="4">
        <f>IFERROR((Table2[[#This Row],[Sales]]-(Table2[[#This Row],[Sales]]*H2064)), Table2[[#This Row],[Sales]])</f>
        <v>281.83999999999997</v>
      </c>
      <c r="J2064" s="4">
        <f t="shared" si="131"/>
        <v>281.83999999999997</v>
      </c>
      <c r="K2064" s="1" t="s">
        <v>10</v>
      </c>
      <c r="L2064" s="1">
        <v>8.4</v>
      </c>
      <c r="M2064" s="10">
        <f t="shared" si="129"/>
        <v>281.83999999999997</v>
      </c>
    </row>
    <row r="2065" spans="1:13" x14ac:dyDescent="0.2">
      <c r="A2065" s="1">
        <v>43109</v>
      </c>
      <c r="B2065" s="2">
        <v>41264</v>
      </c>
      <c r="C2065" s="1" t="s">
        <v>12</v>
      </c>
      <c r="D2065" s="1">
        <v>25</v>
      </c>
      <c r="E2065" s="4" t="str">
        <f t="shared" si="128"/>
        <v>Medium</v>
      </c>
      <c r="F2065" s="4" t="str">
        <f>VLOOKUP(D2065, lookup!$A$3:$B$12, 2, TRUE)</f>
        <v>Medium</v>
      </c>
      <c r="G2065" s="1">
        <v>509.52</v>
      </c>
      <c r="H2065" s="4" t="str">
        <f t="shared" si="130"/>
        <v>No Discount</v>
      </c>
      <c r="I2065" s="4">
        <f>IFERROR((Table2[[#This Row],[Sales]]-(Table2[[#This Row],[Sales]]*H2065)), Table2[[#This Row],[Sales]])</f>
        <v>509.52</v>
      </c>
      <c r="J2065" s="4">
        <f t="shared" si="131"/>
        <v>509.52</v>
      </c>
      <c r="K2065" s="1" t="s">
        <v>10</v>
      </c>
      <c r="L2065" s="1">
        <v>6.5</v>
      </c>
      <c r="M2065" s="10">
        <f t="shared" si="129"/>
        <v>509.52</v>
      </c>
    </row>
    <row r="2066" spans="1:13" x14ac:dyDescent="0.2">
      <c r="A2066" s="1">
        <v>21220</v>
      </c>
      <c r="B2066" s="2">
        <v>41265</v>
      </c>
      <c r="C2066" s="1" t="s">
        <v>11</v>
      </c>
      <c r="D2066" s="1">
        <v>4</v>
      </c>
      <c r="E2066" s="4" t="str">
        <f t="shared" si="128"/>
        <v>Small</v>
      </c>
      <c r="F2066" s="4" t="str">
        <f>VLOOKUP(D2066, lookup!$A$3:$B$12, 2, TRUE)</f>
        <v>Mini</v>
      </c>
      <c r="G2066" s="1">
        <v>476.31</v>
      </c>
      <c r="H2066" s="4" t="str">
        <f t="shared" si="130"/>
        <v>No Discount</v>
      </c>
      <c r="I2066" s="4">
        <f>IFERROR((Table2[[#This Row],[Sales]]-(Table2[[#This Row],[Sales]]*H2066)), Table2[[#This Row],[Sales]])</f>
        <v>476.31</v>
      </c>
      <c r="J2066" s="4">
        <f t="shared" si="131"/>
        <v>476.31</v>
      </c>
      <c r="K2066" s="1" t="s">
        <v>13</v>
      </c>
      <c r="L2066" s="1">
        <v>26.3</v>
      </c>
      <c r="M2066" s="10">
        <f t="shared" si="129"/>
        <v>476.31</v>
      </c>
    </row>
    <row r="2067" spans="1:13" x14ac:dyDescent="0.2">
      <c r="A2067" s="1">
        <v>7751</v>
      </c>
      <c r="B2067" s="2">
        <v>41266</v>
      </c>
      <c r="C2067" s="1" t="s">
        <v>11</v>
      </c>
      <c r="D2067" s="1">
        <v>45</v>
      </c>
      <c r="E2067" s="4" t="str">
        <f t="shared" si="128"/>
        <v>Large</v>
      </c>
      <c r="F2067" s="4" t="str">
        <f>VLOOKUP(D2067, lookup!$A$3:$B$12, 2, TRUE)</f>
        <v>XX Large</v>
      </c>
      <c r="G2067" s="1">
        <v>4547.8999999999996</v>
      </c>
      <c r="H2067" s="4">
        <f t="shared" si="130"/>
        <v>0.01</v>
      </c>
      <c r="I2067" s="4">
        <f>IFERROR((Table2[[#This Row],[Sales]]-(Table2[[#This Row],[Sales]]*H2067)), Table2[[#This Row],[Sales]])</f>
        <v>4502.4209999999994</v>
      </c>
      <c r="J2067" s="4">
        <f t="shared" si="131"/>
        <v>4489.7</v>
      </c>
      <c r="K2067" s="1" t="s">
        <v>13</v>
      </c>
      <c r="L2067" s="1">
        <v>58.2</v>
      </c>
      <c r="M2067" s="10">
        <f t="shared" si="129"/>
        <v>4489.7</v>
      </c>
    </row>
    <row r="2068" spans="1:13" x14ac:dyDescent="0.2">
      <c r="A2068" s="1">
        <v>3202</v>
      </c>
      <c r="B2068" s="2">
        <v>41266</v>
      </c>
      <c r="C2068" s="1" t="s">
        <v>7</v>
      </c>
      <c r="D2068" s="1">
        <v>10</v>
      </c>
      <c r="E2068" s="4" t="str">
        <f t="shared" si="128"/>
        <v>Small</v>
      </c>
      <c r="F2068" s="4" t="str">
        <f>VLOOKUP(D2068, lookup!$A$3:$B$12, 2, TRUE)</f>
        <v>Extra Small</v>
      </c>
      <c r="G2068" s="1">
        <v>554.21</v>
      </c>
      <c r="H2068" s="4" t="str">
        <f t="shared" si="130"/>
        <v>No Discount</v>
      </c>
      <c r="I2068" s="4">
        <f>IFERROR((Table2[[#This Row],[Sales]]-(Table2[[#This Row],[Sales]]*H2068)), Table2[[#This Row],[Sales]])</f>
        <v>554.21</v>
      </c>
      <c r="J2068" s="4">
        <f t="shared" si="131"/>
        <v>554.21</v>
      </c>
      <c r="K2068" s="1" t="s">
        <v>10</v>
      </c>
      <c r="L2068" s="1">
        <v>5.5</v>
      </c>
      <c r="M2068" s="10">
        <f t="shared" si="129"/>
        <v>554.21</v>
      </c>
    </row>
    <row r="2069" spans="1:13" x14ac:dyDescent="0.2">
      <c r="A2069" s="1">
        <v>44992</v>
      </c>
      <c r="B2069" s="2">
        <v>41267</v>
      </c>
      <c r="C2069" s="1" t="s">
        <v>12</v>
      </c>
      <c r="D2069" s="1">
        <v>32</v>
      </c>
      <c r="E2069" s="4" t="str">
        <f t="shared" si="128"/>
        <v>Large</v>
      </c>
      <c r="F2069" s="4" t="str">
        <f>VLOOKUP(D2069, lookup!$A$3:$B$12, 2, TRUE)</f>
        <v>Large</v>
      </c>
      <c r="G2069" s="1">
        <v>1673.53</v>
      </c>
      <c r="H2069" s="4">
        <f t="shared" si="130"/>
        <v>0.01</v>
      </c>
      <c r="I2069" s="4">
        <f>IFERROR((Table2[[#This Row],[Sales]]-(Table2[[#This Row],[Sales]]*H2069)), Table2[[#This Row],[Sales]])</f>
        <v>1656.7946999999999</v>
      </c>
      <c r="J2069" s="4">
        <f t="shared" si="131"/>
        <v>1673.53</v>
      </c>
      <c r="K2069" s="1" t="s">
        <v>10</v>
      </c>
      <c r="L2069" s="1">
        <v>10.17</v>
      </c>
      <c r="M2069" s="10">
        <f t="shared" si="129"/>
        <v>1673.53</v>
      </c>
    </row>
    <row r="2070" spans="1:13" x14ac:dyDescent="0.2">
      <c r="A2070" s="1">
        <v>44992</v>
      </c>
      <c r="B2070" s="2">
        <v>41267</v>
      </c>
      <c r="C2070" s="1" t="s">
        <v>12</v>
      </c>
      <c r="D2070" s="1">
        <v>32</v>
      </c>
      <c r="E2070" s="4" t="str">
        <f t="shared" si="128"/>
        <v>Large</v>
      </c>
      <c r="F2070" s="4" t="str">
        <f>VLOOKUP(D2070, lookup!$A$3:$B$12, 2, TRUE)</f>
        <v>Large</v>
      </c>
      <c r="G2070" s="1">
        <v>7110.24</v>
      </c>
      <c r="H2070" s="4">
        <f t="shared" si="130"/>
        <v>0.01</v>
      </c>
      <c r="I2070" s="4">
        <f>IFERROR((Table2[[#This Row],[Sales]]-(Table2[[#This Row],[Sales]]*H2070)), Table2[[#This Row],[Sales]])</f>
        <v>7039.1376</v>
      </c>
      <c r="J2070" s="4">
        <f t="shared" si="131"/>
        <v>7110.24</v>
      </c>
      <c r="K2070" s="1" t="s">
        <v>13</v>
      </c>
      <c r="L2070" s="1">
        <v>69.64</v>
      </c>
      <c r="M2070" s="10">
        <f t="shared" si="129"/>
        <v>7110.24</v>
      </c>
    </row>
    <row r="2071" spans="1:13" x14ac:dyDescent="0.2">
      <c r="A2071" s="1">
        <v>16005</v>
      </c>
      <c r="B2071" s="2">
        <v>41267</v>
      </c>
      <c r="C2071" s="1" t="s">
        <v>11</v>
      </c>
      <c r="D2071" s="1">
        <v>7</v>
      </c>
      <c r="E2071" s="4" t="str">
        <f t="shared" si="128"/>
        <v>Small</v>
      </c>
      <c r="F2071" s="4" t="str">
        <f>VLOOKUP(D2071, lookup!$A$3:$B$12, 2, TRUE)</f>
        <v>Extra Small</v>
      </c>
      <c r="G2071" s="1">
        <v>51.03</v>
      </c>
      <c r="H2071" s="4" t="str">
        <f t="shared" si="130"/>
        <v>No Discount</v>
      </c>
      <c r="I2071" s="4">
        <f>IFERROR((Table2[[#This Row],[Sales]]-(Table2[[#This Row],[Sales]]*H2071)), Table2[[#This Row],[Sales]])</f>
        <v>51.03</v>
      </c>
      <c r="J2071" s="4">
        <f t="shared" si="131"/>
        <v>51.03</v>
      </c>
      <c r="K2071" s="1" t="s">
        <v>10</v>
      </c>
      <c r="L2071" s="1">
        <v>5.48</v>
      </c>
      <c r="M2071" s="10">
        <f t="shared" si="129"/>
        <v>51.03</v>
      </c>
    </row>
    <row r="2072" spans="1:13" x14ac:dyDescent="0.2">
      <c r="A2072" s="1">
        <v>34400</v>
      </c>
      <c r="B2072" s="2">
        <v>41267</v>
      </c>
      <c r="C2072" s="1" t="s">
        <v>7</v>
      </c>
      <c r="D2072" s="1">
        <v>17</v>
      </c>
      <c r="E2072" s="4" t="str">
        <f t="shared" si="128"/>
        <v>Medium</v>
      </c>
      <c r="F2072" s="4" t="str">
        <f>VLOOKUP(D2072, lookup!$A$3:$B$12, 2, TRUE)</f>
        <v>Small-Medium</v>
      </c>
      <c r="G2072" s="1">
        <v>988.64350000000002</v>
      </c>
      <c r="H2072" s="4" t="str">
        <f t="shared" si="130"/>
        <v>No Discount</v>
      </c>
      <c r="I2072" s="4">
        <f>IFERROR((Table2[[#This Row],[Sales]]-(Table2[[#This Row],[Sales]]*H2072)), Table2[[#This Row],[Sales]])</f>
        <v>988.64350000000002</v>
      </c>
      <c r="J2072" s="4">
        <f t="shared" si="131"/>
        <v>988.64350000000002</v>
      </c>
      <c r="K2072" s="1" t="s">
        <v>10</v>
      </c>
      <c r="L2072" s="1">
        <v>4.2</v>
      </c>
      <c r="M2072" s="10">
        <f t="shared" si="129"/>
        <v>988.64350000000002</v>
      </c>
    </row>
    <row r="2073" spans="1:13" x14ac:dyDescent="0.2">
      <c r="A2073" s="1">
        <v>34400</v>
      </c>
      <c r="B2073" s="2">
        <v>41267</v>
      </c>
      <c r="C2073" s="1" t="s">
        <v>7</v>
      </c>
      <c r="D2073" s="1">
        <v>25</v>
      </c>
      <c r="E2073" s="4" t="str">
        <f t="shared" si="128"/>
        <v>Medium</v>
      </c>
      <c r="F2073" s="4" t="str">
        <f>VLOOKUP(D2073, lookup!$A$3:$B$12, 2, TRUE)</f>
        <v>Medium</v>
      </c>
      <c r="G2073" s="1">
        <v>92.53</v>
      </c>
      <c r="H2073" s="4" t="str">
        <f t="shared" si="130"/>
        <v>No Discount</v>
      </c>
      <c r="I2073" s="4">
        <f>IFERROR((Table2[[#This Row],[Sales]]-(Table2[[#This Row],[Sales]]*H2073)), Table2[[#This Row],[Sales]])</f>
        <v>92.53</v>
      </c>
      <c r="J2073" s="4">
        <f t="shared" si="131"/>
        <v>92.53</v>
      </c>
      <c r="K2073" s="1" t="s">
        <v>10</v>
      </c>
      <c r="L2073" s="1">
        <v>4.17</v>
      </c>
      <c r="M2073" s="10">
        <f t="shared" si="129"/>
        <v>92.53</v>
      </c>
    </row>
    <row r="2074" spans="1:13" x14ac:dyDescent="0.2">
      <c r="A2074" s="1">
        <v>30469</v>
      </c>
      <c r="B2074" s="2">
        <v>41268</v>
      </c>
      <c r="C2074" s="1" t="s">
        <v>11</v>
      </c>
      <c r="D2074" s="1">
        <v>46</v>
      </c>
      <c r="E2074" s="4" t="str">
        <f t="shared" si="128"/>
        <v>Large</v>
      </c>
      <c r="F2074" s="4" t="str">
        <f>VLOOKUP(D2074, lookup!$A$3:$B$12, 2, TRUE)</f>
        <v>XXX Large</v>
      </c>
      <c r="G2074" s="1">
        <v>304.26</v>
      </c>
      <c r="H2074" s="4">
        <f t="shared" si="130"/>
        <v>0.01</v>
      </c>
      <c r="I2074" s="4">
        <f>IFERROR((Table2[[#This Row],[Sales]]-(Table2[[#This Row],[Sales]]*H2074)), Table2[[#This Row],[Sales]])</f>
        <v>301.2174</v>
      </c>
      <c r="J2074" s="4">
        <f t="shared" si="131"/>
        <v>301.90999999999997</v>
      </c>
      <c r="K2074" s="1" t="s">
        <v>10</v>
      </c>
      <c r="L2074" s="1">
        <v>2.35</v>
      </c>
      <c r="M2074" s="10">
        <f t="shared" si="129"/>
        <v>304.26</v>
      </c>
    </row>
    <row r="2075" spans="1:13" x14ac:dyDescent="0.2">
      <c r="A2075" s="1">
        <v>19394</v>
      </c>
      <c r="B2075" s="2">
        <v>41268</v>
      </c>
      <c r="C2075" s="1" t="s">
        <v>14</v>
      </c>
      <c r="D2075" s="1">
        <v>16</v>
      </c>
      <c r="E2075" s="4" t="str">
        <f t="shared" si="128"/>
        <v>Medium</v>
      </c>
      <c r="F2075" s="4" t="str">
        <f>VLOOKUP(D2075, lookup!$A$3:$B$12, 2, TRUE)</f>
        <v>Small-Medium</v>
      </c>
      <c r="G2075" s="1">
        <v>279.327</v>
      </c>
      <c r="H2075" s="4" t="str">
        <f t="shared" si="130"/>
        <v>No Discount</v>
      </c>
      <c r="I2075" s="4">
        <f>IFERROR((Table2[[#This Row],[Sales]]-(Table2[[#This Row],[Sales]]*H2075)), Table2[[#This Row],[Sales]])</f>
        <v>279.327</v>
      </c>
      <c r="J2075" s="4">
        <f t="shared" si="131"/>
        <v>279.327</v>
      </c>
      <c r="K2075" s="1" t="s">
        <v>10</v>
      </c>
      <c r="L2075" s="1">
        <v>0.99</v>
      </c>
      <c r="M2075" s="10">
        <f t="shared" si="129"/>
        <v>279.327</v>
      </c>
    </row>
    <row r="2076" spans="1:13" x14ac:dyDescent="0.2">
      <c r="A2076" s="1">
        <v>19394</v>
      </c>
      <c r="B2076" s="2">
        <v>41268</v>
      </c>
      <c r="C2076" s="1" t="s">
        <v>14</v>
      </c>
      <c r="D2076" s="1">
        <v>5</v>
      </c>
      <c r="E2076" s="4" t="str">
        <f t="shared" si="128"/>
        <v>Small</v>
      </c>
      <c r="F2076" s="4" t="str">
        <f>VLOOKUP(D2076, lookup!$A$3:$B$12, 2, TRUE)</f>
        <v>Mini</v>
      </c>
      <c r="G2076" s="1">
        <v>539.20600000000002</v>
      </c>
      <c r="H2076" s="4" t="str">
        <f t="shared" si="130"/>
        <v>No Discount</v>
      </c>
      <c r="I2076" s="4">
        <f>IFERROR((Table2[[#This Row],[Sales]]-(Table2[[#This Row],[Sales]]*H2076)), Table2[[#This Row],[Sales]])</f>
        <v>539.20600000000002</v>
      </c>
      <c r="J2076" s="4">
        <f t="shared" si="131"/>
        <v>539.20600000000002</v>
      </c>
      <c r="K2076" s="1" t="s">
        <v>10</v>
      </c>
      <c r="L2076" s="1">
        <v>8.8000000000000007</v>
      </c>
      <c r="M2076" s="10">
        <f t="shared" si="129"/>
        <v>539.20600000000002</v>
      </c>
    </row>
    <row r="2077" spans="1:13" x14ac:dyDescent="0.2">
      <c r="A2077" s="1">
        <v>10466</v>
      </c>
      <c r="B2077" s="2">
        <v>41268</v>
      </c>
      <c r="C2077" s="1" t="s">
        <v>9</v>
      </c>
      <c r="D2077" s="1">
        <v>27</v>
      </c>
      <c r="E2077" s="4" t="str">
        <f t="shared" si="128"/>
        <v>Medium</v>
      </c>
      <c r="F2077" s="4" t="str">
        <f>VLOOKUP(D2077, lookup!$A$3:$B$12, 2, TRUE)</f>
        <v>Medium-Large</v>
      </c>
      <c r="G2077" s="1">
        <v>114.86</v>
      </c>
      <c r="H2077" s="4" t="str">
        <f t="shared" si="130"/>
        <v>No Discount</v>
      </c>
      <c r="I2077" s="4">
        <f>IFERROR((Table2[[#This Row],[Sales]]-(Table2[[#This Row],[Sales]]*H2077)), Table2[[#This Row],[Sales]])</f>
        <v>114.86</v>
      </c>
      <c r="J2077" s="4">
        <f t="shared" si="131"/>
        <v>114.86</v>
      </c>
      <c r="K2077" s="1" t="s">
        <v>10</v>
      </c>
      <c r="L2077" s="1">
        <v>0.94</v>
      </c>
      <c r="M2077" s="10">
        <f t="shared" si="129"/>
        <v>114.86</v>
      </c>
    </row>
    <row r="2078" spans="1:13" x14ac:dyDescent="0.2">
      <c r="A2078" s="1">
        <v>12129</v>
      </c>
      <c r="B2078" s="2">
        <v>41268</v>
      </c>
      <c r="C2078" s="1" t="s">
        <v>14</v>
      </c>
      <c r="D2078" s="1">
        <v>36</v>
      </c>
      <c r="E2078" s="4" t="str">
        <f t="shared" si="128"/>
        <v>Large</v>
      </c>
      <c r="F2078" s="4" t="str">
        <f>VLOOKUP(D2078, lookup!$A$3:$B$12, 2, TRUE)</f>
        <v>Extra Large</v>
      </c>
      <c r="G2078" s="1">
        <v>4852.05</v>
      </c>
      <c r="H2078" s="4">
        <f t="shared" si="130"/>
        <v>0.01</v>
      </c>
      <c r="I2078" s="4">
        <f>IFERROR((Table2[[#This Row],[Sales]]-(Table2[[#This Row],[Sales]]*H2078)), Table2[[#This Row],[Sales]])</f>
        <v>4803.5295000000006</v>
      </c>
      <c r="J2078" s="4">
        <f t="shared" si="131"/>
        <v>4781.8500000000004</v>
      </c>
      <c r="K2078" s="1" t="s">
        <v>13</v>
      </c>
      <c r="L2078" s="1">
        <v>70.2</v>
      </c>
      <c r="M2078" s="10">
        <f t="shared" si="129"/>
        <v>4781.8500000000004</v>
      </c>
    </row>
    <row r="2079" spans="1:13" x14ac:dyDescent="0.2">
      <c r="A2079" s="1">
        <v>48672</v>
      </c>
      <c r="B2079" s="2">
        <v>41269</v>
      </c>
      <c r="C2079" s="1" t="s">
        <v>9</v>
      </c>
      <c r="D2079" s="1">
        <v>43</v>
      </c>
      <c r="E2079" s="4" t="str">
        <f t="shared" si="128"/>
        <v>Large</v>
      </c>
      <c r="F2079" s="4" t="str">
        <f>VLOOKUP(D2079, lookup!$A$3:$B$12, 2, TRUE)</f>
        <v>XX Large</v>
      </c>
      <c r="G2079" s="1">
        <v>255.7</v>
      </c>
      <c r="H2079" s="4">
        <f t="shared" si="130"/>
        <v>0.01</v>
      </c>
      <c r="I2079" s="4">
        <f>IFERROR((Table2[[#This Row],[Sales]]-(Table2[[#This Row],[Sales]]*H2079)), Table2[[#This Row],[Sales]])</f>
        <v>253.143</v>
      </c>
      <c r="J2079" s="4">
        <f t="shared" si="131"/>
        <v>252.32999999999998</v>
      </c>
      <c r="K2079" s="1" t="s">
        <v>10</v>
      </c>
      <c r="L2079" s="1">
        <v>3.37</v>
      </c>
      <c r="M2079" s="10">
        <f t="shared" si="129"/>
        <v>255.7</v>
      </c>
    </row>
    <row r="2080" spans="1:13" x14ac:dyDescent="0.2">
      <c r="A2080" s="1">
        <v>16772</v>
      </c>
      <c r="B2080" s="2">
        <v>41269</v>
      </c>
      <c r="C2080" s="1" t="s">
        <v>9</v>
      </c>
      <c r="D2080" s="1">
        <v>38</v>
      </c>
      <c r="E2080" s="4" t="str">
        <f t="shared" si="128"/>
        <v>Large</v>
      </c>
      <c r="F2080" s="4" t="str">
        <f>VLOOKUP(D2080, lookup!$A$3:$B$12, 2, TRUE)</f>
        <v>Extra Large</v>
      </c>
      <c r="G2080" s="1">
        <v>95.71</v>
      </c>
      <c r="H2080" s="4">
        <f t="shared" si="130"/>
        <v>0.01</v>
      </c>
      <c r="I2080" s="4">
        <f>IFERROR((Table2[[#This Row],[Sales]]-(Table2[[#This Row],[Sales]]*H2080)), Table2[[#This Row],[Sales]])</f>
        <v>94.752899999999997</v>
      </c>
      <c r="J2080" s="4">
        <f t="shared" si="131"/>
        <v>95.21</v>
      </c>
      <c r="K2080" s="1" t="s">
        <v>10</v>
      </c>
      <c r="L2080" s="1">
        <v>0.5</v>
      </c>
      <c r="M2080" s="10">
        <f t="shared" si="129"/>
        <v>95.71</v>
      </c>
    </row>
    <row r="2081" spans="1:13" x14ac:dyDescent="0.2">
      <c r="A2081" s="1">
        <v>29505</v>
      </c>
      <c r="B2081" s="2">
        <v>41270</v>
      </c>
      <c r="C2081" s="1" t="s">
        <v>14</v>
      </c>
      <c r="D2081" s="1">
        <v>22</v>
      </c>
      <c r="E2081" s="4" t="str">
        <f t="shared" si="128"/>
        <v>Medium</v>
      </c>
      <c r="F2081" s="4" t="str">
        <f>VLOOKUP(D2081, lookup!$A$3:$B$12, 2, TRUE)</f>
        <v>Medium</v>
      </c>
      <c r="G2081" s="1">
        <v>45.21</v>
      </c>
      <c r="H2081" s="4" t="str">
        <f t="shared" si="130"/>
        <v>No Discount</v>
      </c>
      <c r="I2081" s="4">
        <f>IFERROR((Table2[[#This Row],[Sales]]-(Table2[[#This Row],[Sales]]*H2081)), Table2[[#This Row],[Sales]])</f>
        <v>45.21</v>
      </c>
      <c r="J2081" s="4">
        <f t="shared" si="131"/>
        <v>45.21</v>
      </c>
      <c r="K2081" s="1" t="s">
        <v>8</v>
      </c>
      <c r="L2081" s="1">
        <v>0.7</v>
      </c>
      <c r="M2081" s="10">
        <f t="shared" si="129"/>
        <v>45.21</v>
      </c>
    </row>
    <row r="2082" spans="1:13" x14ac:dyDescent="0.2">
      <c r="A2082" s="1">
        <v>28611</v>
      </c>
      <c r="B2082" s="2">
        <v>41270</v>
      </c>
      <c r="C2082" s="1" t="s">
        <v>7</v>
      </c>
      <c r="D2082" s="1">
        <v>30</v>
      </c>
      <c r="E2082" s="4" t="str">
        <f t="shared" si="128"/>
        <v>Large</v>
      </c>
      <c r="F2082" s="4" t="str">
        <f>VLOOKUP(D2082, lookup!$A$3:$B$12, 2, TRUE)</f>
        <v>Medium-Large</v>
      </c>
      <c r="G2082" s="1">
        <v>15337.58</v>
      </c>
      <c r="H2082" s="4" t="str">
        <f t="shared" si="130"/>
        <v>No Discount</v>
      </c>
      <c r="I2082" s="4">
        <f>IFERROR((Table2[[#This Row],[Sales]]-(Table2[[#This Row],[Sales]]*H2082)), Table2[[#This Row],[Sales]])</f>
        <v>15337.58</v>
      </c>
      <c r="J2082" s="4">
        <f t="shared" si="131"/>
        <v>15337.58</v>
      </c>
      <c r="K2082" s="1" t="s">
        <v>10</v>
      </c>
      <c r="L2082" s="1">
        <v>19.989999999999998</v>
      </c>
      <c r="M2082" s="10">
        <f t="shared" si="129"/>
        <v>15337.58</v>
      </c>
    </row>
    <row r="2083" spans="1:13" x14ac:dyDescent="0.2">
      <c r="A2083" s="1">
        <v>26726</v>
      </c>
      <c r="B2083" s="2">
        <v>41270</v>
      </c>
      <c r="C2083" s="1" t="s">
        <v>9</v>
      </c>
      <c r="D2083" s="1">
        <v>37</v>
      </c>
      <c r="E2083" s="4" t="str">
        <f t="shared" si="128"/>
        <v>Large</v>
      </c>
      <c r="F2083" s="4" t="str">
        <f>VLOOKUP(D2083, lookup!$A$3:$B$12, 2, TRUE)</f>
        <v>Extra Large</v>
      </c>
      <c r="G2083" s="1">
        <v>173.11</v>
      </c>
      <c r="H2083" s="4">
        <f t="shared" si="130"/>
        <v>0.01</v>
      </c>
      <c r="I2083" s="4">
        <f>IFERROR((Table2[[#This Row],[Sales]]-(Table2[[#This Row],[Sales]]*H2083)), Table2[[#This Row],[Sales]])</f>
        <v>171.37890000000002</v>
      </c>
      <c r="J2083" s="4">
        <f t="shared" si="131"/>
        <v>167.96</v>
      </c>
      <c r="K2083" s="1" t="s">
        <v>10</v>
      </c>
      <c r="L2083" s="1">
        <v>5.15</v>
      </c>
      <c r="M2083" s="10">
        <f t="shared" si="129"/>
        <v>173.11</v>
      </c>
    </row>
    <row r="2084" spans="1:13" x14ac:dyDescent="0.2">
      <c r="A2084" s="1">
        <v>1573</v>
      </c>
      <c r="B2084" s="2">
        <v>41270</v>
      </c>
      <c r="C2084" s="1" t="s">
        <v>9</v>
      </c>
      <c r="D2084" s="1">
        <v>13</v>
      </c>
      <c r="E2084" s="4" t="str">
        <f t="shared" si="128"/>
        <v>Small</v>
      </c>
      <c r="F2084" s="4" t="str">
        <f>VLOOKUP(D2084, lookup!$A$3:$B$12, 2, TRUE)</f>
        <v>Small</v>
      </c>
      <c r="G2084" s="1">
        <v>759.94</v>
      </c>
      <c r="H2084" s="4" t="str">
        <f t="shared" si="130"/>
        <v>No Discount</v>
      </c>
      <c r="I2084" s="4">
        <f>IFERROR((Table2[[#This Row],[Sales]]-(Table2[[#This Row],[Sales]]*H2084)), Table2[[#This Row],[Sales]])</f>
        <v>759.94</v>
      </c>
      <c r="J2084" s="4">
        <f t="shared" si="131"/>
        <v>759.94</v>
      </c>
      <c r="K2084" s="1" t="s">
        <v>13</v>
      </c>
      <c r="L2084" s="1">
        <v>32.409999999999997</v>
      </c>
      <c r="M2084" s="10">
        <f t="shared" si="129"/>
        <v>759.94</v>
      </c>
    </row>
    <row r="2085" spans="1:13" x14ac:dyDescent="0.2">
      <c r="A2085" s="1">
        <v>26726</v>
      </c>
      <c r="B2085" s="2">
        <v>41270</v>
      </c>
      <c r="C2085" s="1" t="s">
        <v>9</v>
      </c>
      <c r="D2085" s="1">
        <v>11</v>
      </c>
      <c r="E2085" s="4" t="str">
        <f t="shared" si="128"/>
        <v>Small</v>
      </c>
      <c r="F2085" s="4" t="str">
        <f>VLOOKUP(D2085, lookup!$A$3:$B$12, 2, TRUE)</f>
        <v>Small</v>
      </c>
      <c r="G2085" s="1">
        <v>86.68</v>
      </c>
      <c r="H2085" s="4" t="str">
        <f t="shared" si="130"/>
        <v>No Discount</v>
      </c>
      <c r="I2085" s="4">
        <f>IFERROR((Table2[[#This Row],[Sales]]-(Table2[[#This Row],[Sales]]*H2085)), Table2[[#This Row],[Sales]])</f>
        <v>86.68</v>
      </c>
      <c r="J2085" s="4">
        <f t="shared" si="131"/>
        <v>86.68</v>
      </c>
      <c r="K2085" s="1" t="s">
        <v>10</v>
      </c>
      <c r="L2085" s="1">
        <v>49</v>
      </c>
      <c r="M2085" s="10">
        <f t="shared" si="129"/>
        <v>86.68</v>
      </c>
    </row>
    <row r="2086" spans="1:13" x14ac:dyDescent="0.2">
      <c r="A2086" s="1">
        <v>26726</v>
      </c>
      <c r="B2086" s="2">
        <v>41270</v>
      </c>
      <c r="C2086" s="1" t="s">
        <v>9</v>
      </c>
      <c r="D2086" s="1">
        <v>41</v>
      </c>
      <c r="E2086" s="4" t="str">
        <f t="shared" si="128"/>
        <v>Large</v>
      </c>
      <c r="F2086" s="4" t="str">
        <f>VLOOKUP(D2086, lookup!$A$3:$B$12, 2, TRUE)</f>
        <v>XX Large</v>
      </c>
      <c r="G2086" s="1">
        <v>833.51</v>
      </c>
      <c r="H2086" s="4">
        <f t="shared" si="130"/>
        <v>0.01</v>
      </c>
      <c r="I2086" s="4">
        <f>IFERROR((Table2[[#This Row],[Sales]]-(Table2[[#This Row],[Sales]]*H2086)), Table2[[#This Row],[Sales]])</f>
        <v>825.17489999999998</v>
      </c>
      <c r="J2086" s="4">
        <f t="shared" si="131"/>
        <v>832.02</v>
      </c>
      <c r="K2086" s="1" t="s">
        <v>10</v>
      </c>
      <c r="L2086" s="1">
        <v>1.49</v>
      </c>
      <c r="M2086" s="10">
        <f t="shared" si="129"/>
        <v>833.51</v>
      </c>
    </row>
    <row r="2087" spans="1:13" x14ac:dyDescent="0.2">
      <c r="A2087" s="1">
        <v>28611</v>
      </c>
      <c r="B2087" s="2">
        <v>41270</v>
      </c>
      <c r="C2087" s="1" t="s">
        <v>7</v>
      </c>
      <c r="D2087" s="1">
        <v>42</v>
      </c>
      <c r="E2087" s="4" t="str">
        <f t="shared" si="128"/>
        <v>Large</v>
      </c>
      <c r="F2087" s="4" t="str">
        <f>VLOOKUP(D2087, lookup!$A$3:$B$12, 2, TRUE)</f>
        <v>XX Large</v>
      </c>
      <c r="G2087" s="1">
        <v>3883.4715000000001</v>
      </c>
      <c r="H2087" s="4">
        <f t="shared" si="130"/>
        <v>0.01</v>
      </c>
      <c r="I2087" s="4">
        <f>IFERROR((Table2[[#This Row],[Sales]]-(Table2[[#This Row],[Sales]]*H2087)), Table2[[#This Row],[Sales]])</f>
        <v>3844.6367850000001</v>
      </c>
      <c r="J2087" s="4">
        <f t="shared" si="131"/>
        <v>3874.4815000000003</v>
      </c>
      <c r="K2087" s="1" t="s">
        <v>10</v>
      </c>
      <c r="L2087" s="1">
        <v>8.99</v>
      </c>
      <c r="M2087" s="10">
        <f t="shared" si="129"/>
        <v>3883.4715000000001</v>
      </c>
    </row>
    <row r="2088" spans="1:13" x14ac:dyDescent="0.2">
      <c r="A2088" s="1">
        <v>4706</v>
      </c>
      <c r="B2088" s="2">
        <v>41271</v>
      </c>
      <c r="C2088" s="1" t="s">
        <v>11</v>
      </c>
      <c r="D2088" s="1">
        <v>30</v>
      </c>
      <c r="E2088" s="4" t="str">
        <f t="shared" si="128"/>
        <v>Large</v>
      </c>
      <c r="F2088" s="4" t="str">
        <f>VLOOKUP(D2088, lookup!$A$3:$B$12, 2, TRUE)</f>
        <v>Medium-Large</v>
      </c>
      <c r="G2088" s="1">
        <v>2116.6999999999998</v>
      </c>
      <c r="H2088" s="4" t="str">
        <f t="shared" si="130"/>
        <v>No Discount</v>
      </c>
      <c r="I2088" s="4">
        <f>IFERROR((Table2[[#This Row],[Sales]]-(Table2[[#This Row],[Sales]]*H2088)), Table2[[#This Row],[Sales]])</f>
        <v>2116.6999999999998</v>
      </c>
      <c r="J2088" s="4">
        <f t="shared" si="131"/>
        <v>2116.6999999999998</v>
      </c>
      <c r="K2088" s="1" t="s">
        <v>10</v>
      </c>
      <c r="L2088" s="1">
        <v>19.989999999999998</v>
      </c>
      <c r="M2088" s="10">
        <f t="shared" si="129"/>
        <v>2116.6999999999998</v>
      </c>
    </row>
    <row r="2089" spans="1:13" x14ac:dyDescent="0.2">
      <c r="A2089" s="1">
        <v>28453</v>
      </c>
      <c r="B2089" s="2">
        <v>41271</v>
      </c>
      <c r="C2089" s="1" t="s">
        <v>12</v>
      </c>
      <c r="D2089" s="1">
        <v>26</v>
      </c>
      <c r="E2089" s="4" t="str">
        <f t="shared" si="128"/>
        <v>Medium</v>
      </c>
      <c r="F2089" s="4" t="str">
        <f>VLOOKUP(D2089, lookup!$A$3:$B$12, 2, TRUE)</f>
        <v>Medium-Large</v>
      </c>
      <c r="G2089" s="1">
        <v>560.03</v>
      </c>
      <c r="H2089" s="4" t="str">
        <f t="shared" si="130"/>
        <v>No Discount</v>
      </c>
      <c r="I2089" s="4">
        <f>IFERROR((Table2[[#This Row],[Sales]]-(Table2[[#This Row],[Sales]]*H2089)), Table2[[#This Row],[Sales]])</f>
        <v>560.03</v>
      </c>
      <c r="J2089" s="4">
        <f t="shared" si="131"/>
        <v>560.03</v>
      </c>
      <c r="K2089" s="1" t="s">
        <v>10</v>
      </c>
      <c r="L2089" s="1">
        <v>13.99</v>
      </c>
      <c r="M2089" s="10">
        <f t="shared" si="129"/>
        <v>560.03</v>
      </c>
    </row>
    <row r="2090" spans="1:13" x14ac:dyDescent="0.2">
      <c r="A2090" s="1">
        <v>5891</v>
      </c>
      <c r="B2090" s="2">
        <v>41271</v>
      </c>
      <c r="C2090" s="1" t="s">
        <v>14</v>
      </c>
      <c r="D2090" s="1">
        <v>2</v>
      </c>
      <c r="E2090" s="4" t="str">
        <f t="shared" si="128"/>
        <v>Small</v>
      </c>
      <c r="F2090" s="4" t="str">
        <f>VLOOKUP(D2090, lookup!$A$3:$B$12, 2, TRUE)</f>
        <v>Mini</v>
      </c>
      <c r="G2090" s="1">
        <v>44.45</v>
      </c>
      <c r="H2090" s="4" t="str">
        <f t="shared" si="130"/>
        <v>No Discount</v>
      </c>
      <c r="I2090" s="4">
        <f>IFERROR((Table2[[#This Row],[Sales]]-(Table2[[#This Row],[Sales]]*H2090)), Table2[[#This Row],[Sales]])</f>
        <v>44.45</v>
      </c>
      <c r="J2090" s="4">
        <f t="shared" si="131"/>
        <v>44.45</v>
      </c>
      <c r="K2090" s="1" t="s">
        <v>10</v>
      </c>
      <c r="L2090" s="1">
        <v>1.49</v>
      </c>
      <c r="M2090" s="10">
        <f t="shared" si="129"/>
        <v>44.45</v>
      </c>
    </row>
    <row r="2091" spans="1:13" x14ac:dyDescent="0.2">
      <c r="A2091" s="1">
        <v>42945</v>
      </c>
      <c r="B2091" s="2">
        <v>41272</v>
      </c>
      <c r="C2091" s="1" t="s">
        <v>11</v>
      </c>
      <c r="D2091" s="1">
        <v>45</v>
      </c>
      <c r="E2091" s="4" t="str">
        <f t="shared" si="128"/>
        <v>Large</v>
      </c>
      <c r="F2091" s="4" t="str">
        <f>VLOOKUP(D2091, lookup!$A$3:$B$12, 2, TRUE)</f>
        <v>XX Large</v>
      </c>
      <c r="G2091" s="1">
        <v>178.7</v>
      </c>
      <c r="H2091" s="4">
        <f t="shared" si="130"/>
        <v>0.01</v>
      </c>
      <c r="I2091" s="4">
        <f>IFERROR((Table2[[#This Row],[Sales]]-(Table2[[#This Row],[Sales]]*H2091)), Table2[[#This Row],[Sales]])</f>
        <v>176.91299999999998</v>
      </c>
      <c r="J2091" s="4">
        <f t="shared" si="131"/>
        <v>173.57</v>
      </c>
      <c r="K2091" s="1" t="s">
        <v>10</v>
      </c>
      <c r="L2091" s="1">
        <v>5.13</v>
      </c>
      <c r="M2091" s="10">
        <f t="shared" si="129"/>
        <v>178.7</v>
      </c>
    </row>
    <row r="2092" spans="1:13" x14ac:dyDescent="0.2">
      <c r="A2092" s="1">
        <v>29220</v>
      </c>
      <c r="B2092" s="2">
        <v>41272</v>
      </c>
      <c r="C2092" s="1" t="s">
        <v>14</v>
      </c>
      <c r="D2092" s="1">
        <v>36</v>
      </c>
      <c r="E2092" s="4" t="str">
        <f t="shared" si="128"/>
        <v>Large</v>
      </c>
      <c r="F2092" s="4" t="str">
        <f>VLOOKUP(D2092, lookup!$A$3:$B$12, 2, TRUE)</f>
        <v>Extra Large</v>
      </c>
      <c r="G2092" s="1">
        <v>12690.33</v>
      </c>
      <c r="H2092" s="4">
        <f t="shared" si="130"/>
        <v>0.01</v>
      </c>
      <c r="I2092" s="4">
        <f>IFERROR((Table2[[#This Row],[Sales]]-(Table2[[#This Row],[Sales]]*H2092)), Table2[[#This Row],[Sales]])</f>
        <v>12563.4267</v>
      </c>
      <c r="J2092" s="4">
        <f t="shared" si="131"/>
        <v>12670.34</v>
      </c>
      <c r="K2092" s="1" t="s">
        <v>8</v>
      </c>
      <c r="L2092" s="1">
        <v>19.989999999999998</v>
      </c>
      <c r="M2092" s="10">
        <f t="shared" si="129"/>
        <v>12690.33</v>
      </c>
    </row>
    <row r="2093" spans="1:13" x14ac:dyDescent="0.2">
      <c r="A2093" s="1">
        <v>13507</v>
      </c>
      <c r="B2093" s="2">
        <v>41272</v>
      </c>
      <c r="C2093" s="1" t="s">
        <v>14</v>
      </c>
      <c r="D2093" s="1">
        <v>27</v>
      </c>
      <c r="E2093" s="4" t="str">
        <f t="shared" si="128"/>
        <v>Medium</v>
      </c>
      <c r="F2093" s="4" t="str">
        <f>VLOOKUP(D2093, lookup!$A$3:$B$12, 2, TRUE)</f>
        <v>Medium-Large</v>
      </c>
      <c r="G2093" s="1">
        <v>176.1</v>
      </c>
      <c r="H2093" s="4" t="str">
        <f t="shared" si="130"/>
        <v>No Discount</v>
      </c>
      <c r="I2093" s="4">
        <f>IFERROR((Table2[[#This Row],[Sales]]-(Table2[[#This Row],[Sales]]*H2093)), Table2[[#This Row],[Sales]])</f>
        <v>176.1</v>
      </c>
      <c r="J2093" s="4">
        <f t="shared" si="131"/>
        <v>176.1</v>
      </c>
      <c r="K2093" s="1" t="s">
        <v>10</v>
      </c>
      <c r="L2093" s="1">
        <v>6.18</v>
      </c>
      <c r="M2093" s="10">
        <f t="shared" si="129"/>
        <v>176.1</v>
      </c>
    </row>
    <row r="2094" spans="1:13" x14ac:dyDescent="0.2">
      <c r="A2094" s="1">
        <v>29216</v>
      </c>
      <c r="B2094" s="2">
        <v>41272</v>
      </c>
      <c r="C2094" s="1" t="s">
        <v>12</v>
      </c>
      <c r="D2094" s="1">
        <v>46</v>
      </c>
      <c r="E2094" s="4" t="str">
        <f t="shared" si="128"/>
        <v>Large</v>
      </c>
      <c r="F2094" s="4" t="str">
        <f>VLOOKUP(D2094, lookup!$A$3:$B$12, 2, TRUE)</f>
        <v>XXX Large</v>
      </c>
      <c r="G2094" s="1">
        <v>1936.45</v>
      </c>
      <c r="H2094" s="4">
        <f t="shared" si="130"/>
        <v>0.01</v>
      </c>
      <c r="I2094" s="4">
        <f>IFERROR((Table2[[#This Row],[Sales]]-(Table2[[#This Row],[Sales]]*H2094)), Table2[[#This Row],[Sales]])</f>
        <v>1917.0855000000001</v>
      </c>
      <c r="J2094" s="4">
        <f t="shared" si="131"/>
        <v>1932.45</v>
      </c>
      <c r="K2094" s="1" t="s">
        <v>10</v>
      </c>
      <c r="L2094" s="1">
        <v>4</v>
      </c>
      <c r="M2094" s="10">
        <f t="shared" si="129"/>
        <v>1936.45</v>
      </c>
    </row>
    <row r="2095" spans="1:13" x14ac:dyDescent="0.2">
      <c r="A2095" s="1">
        <v>53730</v>
      </c>
      <c r="B2095" s="2">
        <v>41272</v>
      </c>
      <c r="C2095" s="1" t="s">
        <v>9</v>
      </c>
      <c r="D2095" s="1">
        <v>40</v>
      </c>
      <c r="E2095" s="4" t="str">
        <f t="shared" si="128"/>
        <v>Large</v>
      </c>
      <c r="F2095" s="4" t="str">
        <f>VLOOKUP(D2095, lookup!$A$3:$B$12, 2, TRUE)</f>
        <v>Extra Large</v>
      </c>
      <c r="G2095" s="1">
        <v>181.8</v>
      </c>
      <c r="H2095" s="4">
        <f t="shared" si="130"/>
        <v>0.01</v>
      </c>
      <c r="I2095" s="4">
        <f>IFERROR((Table2[[#This Row],[Sales]]-(Table2[[#This Row],[Sales]]*H2095)), Table2[[#This Row],[Sales]])</f>
        <v>179.982</v>
      </c>
      <c r="J2095" s="4">
        <f t="shared" si="131"/>
        <v>175.97</v>
      </c>
      <c r="K2095" s="1" t="s">
        <v>10</v>
      </c>
      <c r="L2095" s="1">
        <v>5.83</v>
      </c>
      <c r="M2095" s="10">
        <f t="shared" si="129"/>
        <v>181.8</v>
      </c>
    </row>
    <row r="2096" spans="1:13" x14ac:dyDescent="0.2">
      <c r="A2096" s="1">
        <v>29216</v>
      </c>
      <c r="B2096" s="2">
        <v>41272</v>
      </c>
      <c r="C2096" s="1" t="s">
        <v>12</v>
      </c>
      <c r="D2096" s="1">
        <v>17</v>
      </c>
      <c r="E2096" s="4" t="str">
        <f t="shared" si="128"/>
        <v>Medium</v>
      </c>
      <c r="F2096" s="4" t="str">
        <f>VLOOKUP(D2096, lookup!$A$3:$B$12, 2, TRUE)</f>
        <v>Small-Medium</v>
      </c>
      <c r="G2096" s="1">
        <v>3711.04</v>
      </c>
      <c r="H2096" s="4" t="str">
        <f t="shared" si="130"/>
        <v>No Discount</v>
      </c>
      <c r="I2096" s="4">
        <f>IFERROR((Table2[[#This Row],[Sales]]-(Table2[[#This Row],[Sales]]*H2096)), Table2[[#This Row],[Sales]])</f>
        <v>3711.04</v>
      </c>
      <c r="J2096" s="4">
        <f t="shared" si="131"/>
        <v>3711.04</v>
      </c>
      <c r="K2096" s="1" t="s">
        <v>13</v>
      </c>
      <c r="L2096" s="1">
        <v>69.64</v>
      </c>
      <c r="M2096" s="10">
        <f t="shared" si="129"/>
        <v>3711.04</v>
      </c>
    </row>
    <row r="2097" spans="1:13" x14ac:dyDescent="0.2">
      <c r="A2097" s="1">
        <v>49344</v>
      </c>
      <c r="B2097" s="2">
        <v>41273</v>
      </c>
      <c r="C2097" s="1" t="s">
        <v>7</v>
      </c>
      <c r="D2097" s="1">
        <v>1</v>
      </c>
      <c r="E2097" s="4" t="str">
        <f t="shared" si="128"/>
        <v>Small</v>
      </c>
      <c r="F2097" s="4" t="str">
        <f>VLOOKUP(D2097, lookup!$A$3:$B$12, 2, TRUE)</f>
        <v>Mini</v>
      </c>
      <c r="G2097" s="1">
        <v>803.33</v>
      </c>
      <c r="H2097" s="4" t="str">
        <f t="shared" si="130"/>
        <v>No Discount</v>
      </c>
      <c r="I2097" s="4">
        <f>IFERROR((Table2[[#This Row],[Sales]]-(Table2[[#This Row],[Sales]]*H2097)), Table2[[#This Row],[Sales]])</f>
        <v>803.33</v>
      </c>
      <c r="J2097" s="4">
        <f t="shared" si="131"/>
        <v>803.33</v>
      </c>
      <c r="K2097" s="1" t="s">
        <v>10</v>
      </c>
      <c r="L2097" s="1">
        <v>24.49</v>
      </c>
      <c r="M2097" s="10">
        <f t="shared" si="129"/>
        <v>803.33</v>
      </c>
    </row>
    <row r="2098" spans="1:13" x14ac:dyDescent="0.2">
      <c r="A2098" s="1">
        <v>50950</v>
      </c>
      <c r="B2098" s="2">
        <v>41273</v>
      </c>
      <c r="C2098" s="1" t="s">
        <v>11</v>
      </c>
      <c r="D2098" s="1">
        <v>6</v>
      </c>
      <c r="E2098" s="4" t="str">
        <f t="shared" si="128"/>
        <v>Small</v>
      </c>
      <c r="F2098" s="4" t="str">
        <f>VLOOKUP(D2098, lookup!$A$3:$B$12, 2, TRUE)</f>
        <v>Extra Small</v>
      </c>
      <c r="G2098" s="1">
        <v>391.12</v>
      </c>
      <c r="H2098" s="4" t="str">
        <f t="shared" si="130"/>
        <v>No Discount</v>
      </c>
      <c r="I2098" s="4">
        <f>IFERROR((Table2[[#This Row],[Sales]]-(Table2[[#This Row],[Sales]]*H2098)), Table2[[#This Row],[Sales]])</f>
        <v>391.12</v>
      </c>
      <c r="J2098" s="4">
        <f t="shared" si="131"/>
        <v>391.12</v>
      </c>
      <c r="K2098" s="1" t="s">
        <v>13</v>
      </c>
      <c r="L2098" s="1">
        <v>30</v>
      </c>
      <c r="M2098" s="10">
        <f t="shared" si="129"/>
        <v>391.12</v>
      </c>
    </row>
    <row r="2099" spans="1:13" x14ac:dyDescent="0.2">
      <c r="A2099" s="1">
        <v>49344</v>
      </c>
      <c r="B2099" s="2">
        <v>41273</v>
      </c>
      <c r="C2099" s="1" t="s">
        <v>7</v>
      </c>
      <c r="D2099" s="1">
        <v>31</v>
      </c>
      <c r="E2099" s="4" t="str">
        <f t="shared" si="128"/>
        <v>Large</v>
      </c>
      <c r="F2099" s="4" t="str">
        <f>VLOOKUP(D2099, lookup!$A$3:$B$12, 2, TRUE)</f>
        <v>Large</v>
      </c>
      <c r="G2099" s="1">
        <v>672.93</v>
      </c>
      <c r="H2099" s="4">
        <f t="shared" si="130"/>
        <v>0.01</v>
      </c>
      <c r="I2099" s="4">
        <f>IFERROR((Table2[[#This Row],[Sales]]-(Table2[[#This Row],[Sales]]*H2099)), Table2[[#This Row],[Sales]])</f>
        <v>666.20069999999998</v>
      </c>
      <c r="J2099" s="4">
        <f t="shared" si="131"/>
        <v>672.93</v>
      </c>
      <c r="K2099" s="1" t="s">
        <v>10</v>
      </c>
      <c r="L2099" s="1">
        <v>4</v>
      </c>
      <c r="M2099" s="10">
        <f t="shared" si="129"/>
        <v>672.93</v>
      </c>
    </row>
    <row r="2100" spans="1:13" x14ac:dyDescent="0.2">
      <c r="A2100" s="1">
        <v>25542</v>
      </c>
      <c r="B2100" s="2">
        <v>41273</v>
      </c>
      <c r="C2100" s="1" t="s">
        <v>7</v>
      </c>
      <c r="D2100" s="1">
        <v>37</v>
      </c>
      <c r="E2100" s="4" t="str">
        <f t="shared" si="128"/>
        <v>Large</v>
      </c>
      <c r="F2100" s="4" t="str">
        <f>VLOOKUP(D2100, lookup!$A$3:$B$12, 2, TRUE)</f>
        <v>Extra Large</v>
      </c>
      <c r="G2100" s="1">
        <v>257.45999999999998</v>
      </c>
      <c r="H2100" s="4">
        <f t="shared" si="130"/>
        <v>0.01</v>
      </c>
      <c r="I2100" s="4">
        <f>IFERROR((Table2[[#This Row],[Sales]]-(Table2[[#This Row],[Sales]]*H2100)), Table2[[#This Row],[Sales]])</f>
        <v>254.88539999999998</v>
      </c>
      <c r="J2100" s="4">
        <f t="shared" si="131"/>
        <v>253.23</v>
      </c>
      <c r="K2100" s="1" t="s">
        <v>8</v>
      </c>
      <c r="L2100" s="1">
        <v>4.2300000000000004</v>
      </c>
      <c r="M2100" s="10">
        <f t="shared" si="129"/>
        <v>257.45999999999998</v>
      </c>
    </row>
    <row r="2101" spans="1:13" x14ac:dyDescent="0.2">
      <c r="A2101" s="1">
        <v>50950</v>
      </c>
      <c r="B2101" s="2">
        <v>41273</v>
      </c>
      <c r="C2101" s="1" t="s">
        <v>11</v>
      </c>
      <c r="D2101" s="1">
        <v>35</v>
      </c>
      <c r="E2101" s="4" t="str">
        <f t="shared" si="128"/>
        <v>Large</v>
      </c>
      <c r="F2101" s="4" t="str">
        <f>VLOOKUP(D2101, lookup!$A$3:$B$12, 2, TRUE)</f>
        <v>Large</v>
      </c>
      <c r="G2101" s="1">
        <v>448.1</v>
      </c>
      <c r="H2101" s="4">
        <f t="shared" si="130"/>
        <v>0.01</v>
      </c>
      <c r="I2101" s="4">
        <f>IFERROR((Table2[[#This Row],[Sales]]-(Table2[[#This Row],[Sales]]*H2101)), Table2[[#This Row],[Sales]])</f>
        <v>443.61900000000003</v>
      </c>
      <c r="J2101" s="4">
        <f t="shared" si="131"/>
        <v>448.1</v>
      </c>
      <c r="K2101" s="1" t="s">
        <v>8</v>
      </c>
      <c r="L2101" s="1">
        <v>4.51</v>
      </c>
      <c r="M2101" s="10">
        <f t="shared" si="129"/>
        <v>448.1</v>
      </c>
    </row>
    <row r="2102" spans="1:13" x14ac:dyDescent="0.2">
      <c r="A2102" s="1">
        <v>45127</v>
      </c>
      <c r="B2102" s="2">
        <v>41273</v>
      </c>
      <c r="C2102" s="1" t="s">
        <v>14</v>
      </c>
      <c r="D2102" s="1">
        <v>10</v>
      </c>
      <c r="E2102" s="4" t="str">
        <f t="shared" si="128"/>
        <v>Small</v>
      </c>
      <c r="F2102" s="4" t="str">
        <f>VLOOKUP(D2102, lookup!$A$3:$B$12, 2, TRUE)</f>
        <v>Extra Small</v>
      </c>
      <c r="G2102" s="1">
        <v>14.15</v>
      </c>
      <c r="H2102" s="4" t="str">
        <f t="shared" si="130"/>
        <v>No Discount</v>
      </c>
      <c r="I2102" s="4">
        <f>IFERROR((Table2[[#This Row],[Sales]]-(Table2[[#This Row],[Sales]]*H2102)), Table2[[#This Row],[Sales]])</f>
        <v>14.15</v>
      </c>
      <c r="J2102" s="4">
        <f t="shared" si="131"/>
        <v>14.15</v>
      </c>
      <c r="K2102" s="1" t="s">
        <v>10</v>
      </c>
      <c r="L2102" s="1">
        <v>0.7</v>
      </c>
      <c r="M2102" s="10">
        <f t="shared" si="129"/>
        <v>14.15</v>
      </c>
    </row>
    <row r="2103" spans="1:13" x14ac:dyDescent="0.2">
      <c r="A2103" s="1">
        <v>47815</v>
      </c>
      <c r="B2103" s="2">
        <v>41273</v>
      </c>
      <c r="C2103" s="1" t="s">
        <v>11</v>
      </c>
      <c r="D2103" s="1">
        <v>45</v>
      </c>
      <c r="E2103" s="4" t="str">
        <f t="shared" si="128"/>
        <v>Large</v>
      </c>
      <c r="F2103" s="4" t="str">
        <f>VLOOKUP(D2103, lookup!$A$3:$B$12, 2, TRUE)</f>
        <v>XX Large</v>
      </c>
      <c r="G2103" s="1">
        <v>580.96</v>
      </c>
      <c r="H2103" s="4">
        <f t="shared" si="130"/>
        <v>0.01</v>
      </c>
      <c r="I2103" s="4">
        <f>IFERROR((Table2[[#This Row],[Sales]]-(Table2[[#This Row],[Sales]]*H2103)), Table2[[#This Row],[Sales]])</f>
        <v>575.15039999999999</v>
      </c>
      <c r="J2103" s="4">
        <f t="shared" si="131"/>
        <v>574.11</v>
      </c>
      <c r="K2103" s="1" t="s">
        <v>10</v>
      </c>
      <c r="L2103" s="1">
        <v>6.85</v>
      </c>
      <c r="M2103" s="10">
        <f t="shared" si="129"/>
        <v>580.96</v>
      </c>
    </row>
    <row r="2104" spans="1:13" s="3" customFormat="1" x14ac:dyDescent="0.2"/>
    <row r="2105" spans="1:13" s="3" customFormat="1" x14ac:dyDescent="0.2"/>
    <row r="2106" spans="1:13" s="3" customFormat="1" x14ac:dyDescent="0.2"/>
    <row r="2107" spans="1:13" s="3" customFormat="1" x14ac:dyDescent="0.2"/>
    <row r="2108" spans="1:13" s="3" customFormat="1" x14ac:dyDescent="0.2"/>
    <row r="2109" spans="1:13" s="3" customFormat="1" x14ac:dyDescent="0.2"/>
    <row r="2110" spans="1:13" s="3" customFormat="1" x14ac:dyDescent="0.2"/>
    <row r="2111" spans="1:13" s="3" customFormat="1" x14ac:dyDescent="0.2"/>
    <row r="2112" spans="1:13" s="3" customFormat="1" x14ac:dyDescent="0.2"/>
    <row r="2113" s="3" customFormat="1" x14ac:dyDescent="0.2"/>
    <row r="2114" s="3" customFormat="1" x14ac:dyDescent="0.2"/>
    <row r="2115" s="3" customFormat="1" x14ac:dyDescent="0.2"/>
    <row r="2116" s="3" customFormat="1" x14ac:dyDescent="0.2"/>
    <row r="2117" s="3" customFormat="1" x14ac:dyDescent="0.2"/>
    <row r="2118" s="3" customFormat="1" x14ac:dyDescent="0.2"/>
    <row r="2119" s="3" customFormat="1" x14ac:dyDescent="0.2"/>
    <row r="2120" s="3" customFormat="1" x14ac:dyDescent="0.2"/>
    <row r="2121" s="3" customFormat="1" x14ac:dyDescent="0.2"/>
  </sheetData>
  <sortState xmlns:xlrd2="http://schemas.microsoft.com/office/spreadsheetml/2017/richdata2" ref="A2:M8400">
    <sortCondition ref="B2:B8400"/>
  </sortState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F912-C919-5E41-9C98-6349557DA70E}">
  <dimension ref="A1:B12"/>
  <sheetViews>
    <sheetView workbookViewId="0">
      <selection activeCell="C18" sqref="C18"/>
    </sheetView>
  </sheetViews>
  <sheetFormatPr baseColWidth="10" defaultRowHeight="15" x14ac:dyDescent="0.2"/>
  <cols>
    <col min="1" max="2" width="18.5" customWidth="1"/>
  </cols>
  <sheetData>
    <row r="1" spans="1:2" x14ac:dyDescent="0.2">
      <c r="A1" s="8" t="s">
        <v>26</v>
      </c>
      <c r="B1" s="9"/>
    </row>
    <row r="2" spans="1:2" x14ac:dyDescent="0.2">
      <c r="A2" s="7" t="s">
        <v>3</v>
      </c>
      <c r="B2" s="7" t="s">
        <v>27</v>
      </c>
    </row>
    <row r="3" spans="1:2" x14ac:dyDescent="0.2">
      <c r="A3" s="5">
        <v>1</v>
      </c>
      <c r="B3" s="5" t="s">
        <v>20</v>
      </c>
    </row>
    <row r="4" spans="1:2" x14ac:dyDescent="0.2">
      <c r="A4" s="5">
        <v>6</v>
      </c>
      <c r="B4" s="5" t="s">
        <v>19</v>
      </c>
    </row>
    <row r="5" spans="1:2" x14ac:dyDescent="0.2">
      <c r="A5" s="6">
        <v>11</v>
      </c>
      <c r="B5" s="5" t="s">
        <v>17</v>
      </c>
    </row>
    <row r="6" spans="1:2" x14ac:dyDescent="0.2">
      <c r="A6" s="5">
        <v>16</v>
      </c>
      <c r="B6" s="5" t="s">
        <v>21</v>
      </c>
    </row>
    <row r="7" spans="1:2" x14ac:dyDescent="0.2">
      <c r="A7" s="5">
        <v>21</v>
      </c>
      <c r="B7" s="5" t="s">
        <v>14</v>
      </c>
    </row>
    <row r="8" spans="1:2" x14ac:dyDescent="0.2">
      <c r="A8" s="5">
        <v>26</v>
      </c>
      <c r="B8" s="5" t="s">
        <v>22</v>
      </c>
    </row>
    <row r="9" spans="1:2" x14ac:dyDescent="0.2">
      <c r="A9" s="5">
        <v>31</v>
      </c>
      <c r="B9" s="5" t="s">
        <v>16</v>
      </c>
    </row>
    <row r="10" spans="1:2" x14ac:dyDescent="0.2">
      <c r="A10" s="5">
        <v>36</v>
      </c>
      <c r="B10" s="5" t="s">
        <v>18</v>
      </c>
    </row>
    <row r="11" spans="1:2" x14ac:dyDescent="0.2">
      <c r="A11" s="5">
        <v>41</v>
      </c>
      <c r="B11" s="5" t="s">
        <v>23</v>
      </c>
    </row>
    <row r="12" spans="1:2" x14ac:dyDescent="0.2">
      <c r="A12" s="5">
        <v>46</v>
      </c>
      <c r="B12" s="5" t="s">
        <v>24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 Sales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Pathole, Pranay</cp:lastModifiedBy>
  <dcterms:created xsi:type="dcterms:W3CDTF">2016-01-04T18:47:43Z</dcterms:created>
  <dcterms:modified xsi:type="dcterms:W3CDTF">2024-07-28T23:58:16Z</dcterms:modified>
</cp:coreProperties>
</file>