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omaperezdemadrid/Desktop/Estrategia/"/>
    </mc:Choice>
  </mc:AlternateContent>
  <xr:revisionPtr revIDLastSave="0" documentId="13_ncr:1_{BF9C8E7E-8BAA-9C4D-AC8B-96601A5F5BE4}" xr6:coauthVersionLast="47" xr6:coauthVersionMax="47" xr10:uidLastSave="{00000000-0000-0000-0000-000000000000}"/>
  <bookViews>
    <workbookView xWindow="0" yWindow="740" windowWidth="34560" windowHeight="21600" activeTab="3" xr2:uid="{14BA8D24-00D8-4B71-B6D8-8DB22512EF6C}"/>
  </bookViews>
  <sheets>
    <sheet name="Enunciado" sheetId="2" r:id="rId1"/>
    <sheet name="EFI (interno)" sheetId="3" r:id="rId2"/>
    <sheet name="EFE (Externo)" sheetId="5" r:id="rId3"/>
    <sheet name="MCM" sheetId="4" r:id="rId4"/>
    <sheet name="EJERCICIO 2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J12" i="4"/>
  <c r="L12" i="4" s="1"/>
  <c r="G12" i="4"/>
  <c r="I12" i="4" s="1"/>
  <c r="D12" i="4"/>
  <c r="F12" i="4" s="1"/>
  <c r="J11" i="4"/>
  <c r="L11" i="4" s="1"/>
  <c r="G11" i="4"/>
  <c r="I11" i="4" s="1"/>
  <c r="D11" i="4"/>
  <c r="F11" i="4" s="1"/>
  <c r="J10" i="4"/>
  <c r="L10" i="4" s="1"/>
  <c r="G10" i="4"/>
  <c r="I10" i="4" s="1"/>
  <c r="D10" i="4"/>
  <c r="F10" i="4" s="1"/>
  <c r="J9" i="4"/>
  <c r="L9" i="4" s="1"/>
  <c r="G9" i="4"/>
  <c r="I9" i="4" s="1"/>
  <c r="D9" i="4"/>
  <c r="F9" i="4" s="1"/>
  <c r="J8" i="4"/>
  <c r="L8" i="4" s="1"/>
  <c r="G8" i="4"/>
  <c r="I8" i="4" s="1"/>
  <c r="D8" i="4"/>
  <c r="F8" i="4" s="1"/>
  <c r="J7" i="4"/>
  <c r="L7" i="4" s="1"/>
  <c r="G7" i="4"/>
  <c r="I7" i="4" s="1"/>
  <c r="F7" i="4"/>
  <c r="D7" i="4"/>
  <c r="J6" i="4"/>
  <c r="G6" i="4"/>
  <c r="D6" i="4"/>
  <c r="C13" i="5"/>
  <c r="C22" i="5" s="1"/>
  <c r="C21" i="5"/>
  <c r="J20" i="5"/>
  <c r="L20" i="5" s="1"/>
  <c r="G20" i="5"/>
  <c r="I20" i="5" s="1"/>
  <c r="D20" i="5"/>
  <c r="F20" i="5" s="1"/>
  <c r="J19" i="5"/>
  <c r="L19" i="5" s="1"/>
  <c r="G19" i="5"/>
  <c r="I19" i="5" s="1"/>
  <c r="D19" i="5"/>
  <c r="F19" i="5" s="1"/>
  <c r="J18" i="5"/>
  <c r="L18" i="5" s="1"/>
  <c r="L13" i="5" s="1"/>
  <c r="G18" i="5"/>
  <c r="I18" i="5" s="1"/>
  <c r="I13" i="5" s="1"/>
  <c r="D18" i="5"/>
  <c r="F18" i="5" s="1"/>
  <c r="J17" i="5"/>
  <c r="L17" i="5" s="1"/>
  <c r="L21" i="5" s="1"/>
  <c r="G17" i="5"/>
  <c r="I17" i="5" s="1"/>
  <c r="I21" i="5" s="1"/>
  <c r="D17" i="5"/>
  <c r="F17" i="5" s="1"/>
  <c r="D13" i="4" l="1"/>
  <c r="G13" i="4"/>
  <c r="J13" i="4"/>
  <c r="I6" i="4"/>
  <c r="I13" i="4" s="1"/>
  <c r="L6" i="4"/>
  <c r="L13" i="4" s="1"/>
  <c r="F6" i="4"/>
  <c r="F13" i="5"/>
  <c r="F21" i="5"/>
  <c r="L18" i="4"/>
  <c r="L19" i="4"/>
  <c r="L20" i="4"/>
  <c r="I18" i="4"/>
  <c r="I19" i="4"/>
  <c r="J20" i="4"/>
  <c r="G20" i="4"/>
  <c r="I20" i="4" s="1"/>
  <c r="J19" i="4"/>
  <c r="G19" i="4"/>
  <c r="J18" i="4"/>
  <c r="G18" i="4"/>
  <c r="G17" i="4"/>
  <c r="G21" i="4" s="1"/>
  <c r="D17" i="4"/>
  <c r="J17" i="4"/>
  <c r="D20" i="4"/>
  <c r="F20" i="4" s="1"/>
  <c r="D19" i="4"/>
  <c r="F19" i="4" s="1"/>
  <c r="D18" i="4"/>
  <c r="F18" i="4" s="1"/>
  <c r="C21" i="4"/>
  <c r="C22" i="4" s="1"/>
  <c r="J21" i="4" l="1"/>
  <c r="L17" i="4"/>
  <c r="D21" i="4"/>
  <c r="I17" i="4"/>
  <c r="F17" i="4"/>
  <c r="F21" i="4" s="1"/>
  <c r="F13" i="4"/>
  <c r="L80" i="3"/>
  <c r="I80" i="3"/>
  <c r="F80" i="3"/>
  <c r="C72" i="3"/>
  <c r="J71" i="3"/>
  <c r="L71" i="3" s="1"/>
  <c r="G71" i="3"/>
  <c r="I71" i="3" s="1"/>
  <c r="D71" i="3"/>
  <c r="F71" i="3" s="1"/>
  <c r="J70" i="3"/>
  <c r="L70" i="3" s="1"/>
  <c r="G70" i="3"/>
  <c r="I70" i="3" s="1"/>
  <c r="D70" i="3"/>
  <c r="F70" i="3" s="1"/>
  <c r="J69" i="3"/>
  <c r="L69" i="3" s="1"/>
  <c r="G69" i="3"/>
  <c r="I69" i="3" s="1"/>
  <c r="D69" i="3"/>
  <c r="F69" i="3" s="1"/>
  <c r="J68" i="3"/>
  <c r="L68" i="3" s="1"/>
  <c r="G68" i="3"/>
  <c r="I68" i="3" s="1"/>
  <c r="D68" i="3"/>
  <c r="F68" i="3" s="1"/>
  <c r="J67" i="3"/>
  <c r="L67" i="3" s="1"/>
  <c r="G67" i="3"/>
  <c r="I67" i="3" s="1"/>
  <c r="D67" i="3"/>
  <c r="F67" i="3" s="1"/>
  <c r="L66" i="3"/>
  <c r="G66" i="3"/>
  <c r="I66" i="3" s="1"/>
  <c r="D66" i="3"/>
  <c r="F66" i="3" s="1"/>
  <c r="J65" i="3"/>
  <c r="L65" i="3" s="1"/>
  <c r="G65" i="3"/>
  <c r="I65" i="3" s="1"/>
  <c r="D65" i="3"/>
  <c r="F65" i="3" s="1"/>
  <c r="J46" i="3"/>
  <c r="L46" i="3" s="1"/>
  <c r="J49" i="3"/>
  <c r="L49" i="3" s="1"/>
  <c r="L60" i="3"/>
  <c r="I60" i="3"/>
  <c r="F60" i="3"/>
  <c r="C52" i="3"/>
  <c r="J51" i="3"/>
  <c r="L51" i="3" s="1"/>
  <c r="G51" i="3"/>
  <c r="I51" i="3" s="1"/>
  <c r="D51" i="3"/>
  <c r="F51" i="3" s="1"/>
  <c r="J50" i="3"/>
  <c r="L50" i="3" s="1"/>
  <c r="G50" i="3"/>
  <c r="I50" i="3" s="1"/>
  <c r="D50" i="3"/>
  <c r="F50" i="3" s="1"/>
  <c r="G49" i="3"/>
  <c r="I49" i="3" s="1"/>
  <c r="D49" i="3"/>
  <c r="F49" i="3" s="1"/>
  <c r="J48" i="3"/>
  <c r="L48" i="3" s="1"/>
  <c r="G48" i="3"/>
  <c r="I48" i="3" s="1"/>
  <c r="D48" i="3"/>
  <c r="F48" i="3" s="1"/>
  <c r="J47" i="3"/>
  <c r="L47" i="3" s="1"/>
  <c r="G47" i="3"/>
  <c r="I47" i="3" s="1"/>
  <c r="D47" i="3"/>
  <c r="F47" i="3" s="1"/>
  <c r="G46" i="3"/>
  <c r="I46" i="3" s="1"/>
  <c r="D46" i="3"/>
  <c r="F46" i="3" s="1"/>
  <c r="J45" i="3"/>
  <c r="G45" i="3"/>
  <c r="I45" i="3" s="1"/>
  <c r="D45" i="3"/>
  <c r="D52" i="3" s="1"/>
  <c r="I13" i="3"/>
  <c r="J13" i="3"/>
  <c r="L13" i="3"/>
  <c r="G13" i="3"/>
  <c r="D13" i="3"/>
  <c r="J7" i="3"/>
  <c r="J8" i="3"/>
  <c r="J9" i="3"/>
  <c r="J10" i="3"/>
  <c r="J11" i="3"/>
  <c r="J12" i="3"/>
  <c r="J6" i="3"/>
  <c r="L7" i="3"/>
  <c r="L8" i="3"/>
  <c r="L9" i="3"/>
  <c r="L10" i="3"/>
  <c r="L11" i="3"/>
  <c r="L12" i="3"/>
  <c r="L6" i="3"/>
  <c r="I7" i="3"/>
  <c r="I8" i="3"/>
  <c r="I9" i="3"/>
  <c r="I10" i="3"/>
  <c r="I11" i="3"/>
  <c r="I12" i="3"/>
  <c r="G7" i="3"/>
  <c r="G8" i="3"/>
  <c r="G9" i="3"/>
  <c r="G10" i="3"/>
  <c r="G11" i="3"/>
  <c r="G12" i="3"/>
  <c r="I6" i="3"/>
  <c r="G6" i="3"/>
  <c r="F6" i="3"/>
  <c r="F13" i="2"/>
  <c r="D7" i="3"/>
  <c r="D8" i="3"/>
  <c r="D9" i="3"/>
  <c r="F9" i="3" s="1"/>
  <c r="D10" i="3"/>
  <c r="F10" i="3" s="1"/>
  <c r="D11" i="3"/>
  <c r="F11" i="3" s="1"/>
  <c r="D12" i="3"/>
  <c r="D6" i="3"/>
  <c r="L21" i="3"/>
  <c r="I21" i="3"/>
  <c r="F21" i="3"/>
  <c r="C13" i="3"/>
  <c r="F12" i="3"/>
  <c r="F8" i="3"/>
  <c r="F7" i="3"/>
  <c r="L21" i="2"/>
  <c r="I21" i="2"/>
  <c r="F21" i="2"/>
  <c r="C13" i="2"/>
  <c r="F6" i="1"/>
  <c r="F7" i="1"/>
  <c r="F8" i="1"/>
  <c r="F9" i="1"/>
  <c r="F10" i="1"/>
  <c r="F11" i="1"/>
  <c r="D12" i="1"/>
  <c r="F12" i="1" s="1"/>
  <c r="D11" i="1"/>
  <c r="L12" i="1"/>
  <c r="L10" i="1"/>
  <c r="L9" i="1"/>
  <c r="L8" i="1"/>
  <c r="L7" i="1"/>
  <c r="L6" i="1"/>
  <c r="I12" i="1"/>
  <c r="I11" i="1"/>
  <c r="I10" i="1"/>
  <c r="I8" i="1"/>
  <c r="I7" i="1"/>
  <c r="I6" i="1"/>
  <c r="I20" i="1"/>
  <c r="I21" i="1" s="1"/>
  <c r="I19" i="1"/>
  <c r="I18" i="1"/>
  <c r="L20" i="1"/>
  <c r="L19" i="1"/>
  <c r="L18" i="1"/>
  <c r="L21" i="1" s="1"/>
  <c r="F19" i="1"/>
  <c r="F20" i="1"/>
  <c r="F18" i="1"/>
  <c r="C13" i="1"/>
  <c r="J12" i="1"/>
  <c r="J11" i="1"/>
  <c r="L11" i="1" s="1"/>
  <c r="J9" i="1"/>
  <c r="J8" i="1"/>
  <c r="J7" i="1"/>
  <c r="J6" i="1"/>
  <c r="G12" i="1"/>
  <c r="G11" i="1"/>
  <c r="G8" i="1"/>
  <c r="G7" i="1"/>
  <c r="G6" i="1"/>
  <c r="D7" i="1"/>
  <c r="D8" i="1"/>
  <c r="D9" i="1"/>
  <c r="D10" i="1"/>
  <c r="D6" i="1"/>
  <c r="F22" i="4" l="1"/>
  <c r="I21" i="4"/>
  <c r="I22" i="4" s="1"/>
  <c r="F72" i="3"/>
  <c r="L72" i="3"/>
  <c r="I72" i="3"/>
  <c r="D72" i="3"/>
  <c r="G72" i="3"/>
  <c r="J72" i="3"/>
  <c r="J52" i="3"/>
  <c r="I52" i="3"/>
  <c r="G52" i="3"/>
  <c r="F45" i="3"/>
  <c r="F52" i="3" s="1"/>
  <c r="L45" i="3"/>
  <c r="L52" i="3" s="1"/>
  <c r="F13" i="3"/>
  <c r="I13" i="2"/>
  <c r="L13" i="2"/>
  <c r="F21" i="1"/>
  <c r="L13" i="1"/>
  <c r="F13" i="1"/>
  <c r="G9" i="1"/>
  <c r="I9" i="1"/>
  <c r="I13" i="1"/>
  <c r="L21" i="4" l="1"/>
  <c r="L22" i="4" s="1"/>
</calcChain>
</file>

<file path=xl/sharedStrings.xml><?xml version="1.0" encoding="utf-8"?>
<sst xmlns="http://schemas.openxmlformats.org/spreadsheetml/2006/main" count="262" uniqueCount="44">
  <si>
    <t>0-&lt;BAJ0 9-&gt;ALTO</t>
  </si>
  <si>
    <t>FACEBOOK</t>
  </si>
  <si>
    <t>TWITER</t>
  </si>
  <si>
    <t>GOOGLE+</t>
  </si>
  <si>
    <t>ELEMENTO</t>
  </si>
  <si>
    <t>FACTOR PONDERACION</t>
  </si>
  <si>
    <t>PONDERACION C.</t>
  </si>
  <si>
    <t>PONDERACION</t>
  </si>
  <si>
    <t>VALOR</t>
  </si>
  <si>
    <t>calidad del producto</t>
  </si>
  <si>
    <t>imagen corporativa</t>
  </si>
  <si>
    <t>innovación tecnológica.</t>
  </si>
  <si>
    <t>capacidad del mktg.</t>
  </si>
  <si>
    <t>elementos diferenciados</t>
  </si>
  <si>
    <t>situación de coste</t>
  </si>
  <si>
    <t>nivel de la fuerza comercial</t>
  </si>
  <si>
    <t>TOTAL</t>
  </si>
  <si>
    <t>DATOS ECONOMICOS</t>
  </si>
  <si>
    <t>% CRECIMIENTO MERCADO</t>
  </si>
  <si>
    <t>15,3% ANUAL</t>
  </si>
  <si>
    <t>FACTURACIÓN</t>
  </si>
  <si>
    <t>15B€</t>
  </si>
  <si>
    <t>35B€</t>
  </si>
  <si>
    <t>20kM€</t>
  </si>
  <si>
    <t xml:space="preserve"> </t>
  </si>
  <si>
    <t>32B€</t>
  </si>
  <si>
    <t>% MERCADO DE LA EMPRESA</t>
  </si>
  <si>
    <t>% CRECIMIENTO DE LA EMPRESA</t>
  </si>
  <si>
    <t>% MARGEN</t>
  </si>
  <si>
    <t>Analizaremos los factores INTERNOS</t>
  </si>
  <si>
    <t>1) Elegir el FACTOR de ponderación</t>
  </si>
  <si>
    <t>Lo imp es que sume 1</t>
  </si>
  <si>
    <t>2) Hacer la ponderación</t>
  </si>
  <si>
    <t>3) Establecemos el valor</t>
  </si>
  <si>
    <t>Factor_de_ponderación * ponderación_nueva</t>
  </si>
  <si>
    <t>4) Suma de valores y ponderación</t>
  </si>
  <si>
    <t>Cambiamos la ponderación de la imagen corporativa de "1" a "5"</t>
  </si>
  <si>
    <t>CRECIMIENTO DE LA EMPRESA</t>
  </si>
  <si>
    <t>NIVEL DE IMAGEN COORPORATIVA</t>
  </si>
  <si>
    <t>REDONDEAR(ponderacion_dada*4/num_max;0)</t>
  </si>
  <si>
    <t>REDONDEAR(ponderacion_dada*4/9;0)</t>
  </si>
  <si>
    <t>Analizaremos los factores EXTERNOS e INTERNOS</t>
  </si>
  <si>
    <t>TOTAL MCM</t>
  </si>
  <si>
    <t xml:space="preserve">Analizaremos los factores EXTERNOS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</si>
</sst>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sz val="14"/>
      <color rgb="FF000000"/>
      <name val="Arial"/>
      <family val="2"/>
    </font>
    <font>
      <sz val="12"/>
      <color theme="2" tint="-0.249977111117893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2"/>
      <color rgb="FF7030A0"/>
      <name val="Arial"/>
      <family val="2"/>
    </font>
    <font>
      <sz val="12"/>
      <color theme="0"/>
      <name val="Arial"/>
      <family val="2"/>
    </font>
    <font>
      <sz val="7"/>
      <color theme="2" tint="-0.249977111117893"/>
      <name val="Arial"/>
      <family val="2"/>
    </font>
    <font>
      <b/>
      <sz val="7"/>
      <color theme="2" tint="-0.249977111117893"/>
      <name val="Arial"/>
      <family val="2"/>
    </font>
    <font>
      <u/>
      <sz val="12"/>
      <color theme="2" tint="-0.249977111117893"/>
      <name val="Arial"/>
      <family val="2"/>
    </font>
    <font>
      <sz val="10"/>
      <color theme="2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CEEF"/>
        <bgColor rgb="FFF2CE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2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2" borderId="5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0" xfId="0" applyFont="1"/>
    <xf numFmtId="0" fontId="10" fillId="0" borderId="0" xfId="0" applyFont="1" applyAlignment="1">
      <alignment horizontal="left"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0" fillId="0" borderId="0" xfId="0" applyAlignment="1">
      <alignment textRotation="45" shrinkToFit="1"/>
    </xf>
    <xf numFmtId="0" fontId="1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0" fillId="7" borderId="15" xfId="0" applyFill="1" applyBorder="1" applyAlignment="1">
      <alignment horizontal="center" vertical="center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7" borderId="17" xfId="0" applyFill="1" applyBorder="1" applyAlignment="1">
      <alignment horizont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vertical="center"/>
    </xf>
    <xf numFmtId="0" fontId="16" fillId="3" borderId="10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9" fillId="0" borderId="3" xfId="0" applyFont="1" applyBorder="1" applyAlignment="1">
      <alignment vertical="top"/>
    </xf>
    <xf numFmtId="0" fontId="19" fillId="0" borderId="4" xfId="0" applyFont="1" applyBorder="1" applyAlignment="1">
      <alignment vertical="top"/>
    </xf>
    <xf numFmtId="0" fontId="6" fillId="5" borderId="2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1" fillId="0" borderId="0" xfId="0" applyFont="1"/>
    <xf numFmtId="0" fontId="20" fillId="5" borderId="0" xfId="0" applyFont="1" applyFill="1"/>
    <xf numFmtId="0" fontId="1" fillId="0" borderId="24" xfId="0" applyFont="1" applyBorder="1"/>
    <xf numFmtId="0" fontId="20" fillId="8" borderId="24" xfId="0" applyFont="1" applyFill="1" applyBorder="1"/>
    <xf numFmtId="0" fontId="1" fillId="9" borderId="0" xfId="0" applyFont="1" applyFill="1"/>
    <xf numFmtId="0" fontId="6" fillId="5" borderId="8" xfId="0" applyFont="1" applyFill="1" applyBorder="1" applyAlignment="1">
      <alignment vertical="center"/>
    </xf>
    <xf numFmtId="0" fontId="1" fillId="0" borderId="25" xfId="0" applyFont="1" applyBorder="1"/>
    <xf numFmtId="0" fontId="6" fillId="5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43051</xdr:rowOff>
    </xdr:from>
    <xdr:to>
      <xdr:col>12</xdr:col>
      <xdr:colOff>193729</xdr:colOff>
      <xdr:row>35</xdr:row>
      <xdr:rowOff>10763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BC7CD7B-7D4B-229B-A137-1CF1835B9F9E}"/>
            </a:ext>
          </a:extLst>
        </xdr:cNvPr>
        <xdr:cNvSpPr/>
      </xdr:nvSpPr>
      <xdr:spPr>
        <a:xfrm>
          <a:off x="9055100" y="5440551"/>
          <a:ext cx="3698929" cy="19489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8</xdr:col>
      <xdr:colOff>152400</xdr:colOff>
      <xdr:row>26</xdr:row>
      <xdr:rowOff>195452</xdr:rowOff>
    </xdr:from>
    <xdr:to>
      <xdr:col>9</xdr:col>
      <xdr:colOff>559661</xdr:colOff>
      <xdr:row>28</xdr:row>
      <xdr:rowOff>107628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27C87-C23E-4A4B-B218-1A3858496339}"/>
            </a:ext>
          </a:extLst>
        </xdr:cNvPr>
        <xdr:cNvSpPr/>
      </xdr:nvSpPr>
      <xdr:spPr>
        <a:xfrm>
          <a:off x="9182315" y="5609096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= 2,3</a:t>
          </a:r>
          <a:endParaRPr lang="es-ES_tradnl" sz="1100" kern="1200"/>
        </a:p>
      </xdr:txBody>
    </xdr:sp>
    <xdr:clientData/>
  </xdr:twoCellAnchor>
  <xdr:twoCellAnchor>
    <xdr:from>
      <xdr:col>8</xdr:col>
      <xdr:colOff>143359</xdr:colOff>
      <xdr:row>29</xdr:row>
      <xdr:rowOff>46496</xdr:rowOff>
    </xdr:from>
    <xdr:to>
      <xdr:col>9</xdr:col>
      <xdr:colOff>550620</xdr:colOff>
      <xdr:row>30</xdr:row>
      <xdr:rowOff>184689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072F41F-8E60-3541-8749-C460491B1886}"/>
            </a:ext>
          </a:extLst>
        </xdr:cNvPr>
        <xdr:cNvSpPr/>
      </xdr:nvSpPr>
      <xdr:spPr>
        <a:xfrm>
          <a:off x="9173274" y="6138191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Twitter</a:t>
          </a:r>
          <a:r>
            <a:rPr lang="es-ES_tradnl" sz="1100" kern="1200" baseline="0"/>
            <a:t> = 1,9</a:t>
          </a:r>
          <a:endParaRPr lang="es-ES_tradnl" sz="1100" kern="1200"/>
        </a:p>
      </xdr:txBody>
    </xdr:sp>
    <xdr:clientData/>
  </xdr:twoCellAnchor>
  <xdr:twoCellAnchor>
    <xdr:from>
      <xdr:col>8</xdr:col>
      <xdr:colOff>155843</xdr:colOff>
      <xdr:row>31</xdr:row>
      <xdr:rowOff>188133</xdr:rowOff>
    </xdr:from>
    <xdr:to>
      <xdr:col>9</xdr:col>
      <xdr:colOff>563104</xdr:colOff>
      <xdr:row>33</xdr:row>
      <xdr:rowOff>121835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993B8AA-DB40-4C49-B889-5BD2AE62F5AE}"/>
            </a:ext>
          </a:extLst>
        </xdr:cNvPr>
        <xdr:cNvSpPr/>
      </xdr:nvSpPr>
      <xdr:spPr>
        <a:xfrm>
          <a:off x="9185758" y="6731862"/>
          <a:ext cx="1279041" cy="36421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Google+</a:t>
          </a:r>
          <a:r>
            <a:rPr lang="es-ES_tradnl" sz="1100" kern="1200" baseline="0"/>
            <a:t> = 1,7</a:t>
          </a:r>
          <a:endParaRPr lang="es-ES_tradnl" sz="1100" kern="1200"/>
        </a:p>
      </xdr:txBody>
    </xdr:sp>
    <xdr:clientData/>
  </xdr:twoCellAnchor>
  <xdr:twoCellAnchor>
    <xdr:from>
      <xdr:col>9</xdr:col>
      <xdr:colOff>799885</xdr:colOff>
      <xdr:row>26</xdr:row>
      <xdr:rowOff>186410</xdr:rowOff>
    </xdr:from>
    <xdr:to>
      <xdr:col>12</xdr:col>
      <xdr:colOff>12700</xdr:colOff>
      <xdr:row>33</xdr:row>
      <xdr:rowOff>129152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DAEFF7F-85F0-5A49-8C88-B0F6E68A6710}"/>
            </a:ext>
          </a:extLst>
        </xdr:cNvPr>
        <xdr:cNvSpPr/>
      </xdr:nvSpPr>
      <xdr:spPr>
        <a:xfrm>
          <a:off x="10731285" y="5583910"/>
          <a:ext cx="1841715" cy="151754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GANA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No hay que cambiar la estrategia</a:t>
          </a:r>
          <a:endParaRPr lang="es-ES_tradnl" sz="1100" kern="1200"/>
        </a:p>
      </xdr:txBody>
    </xdr:sp>
    <xdr:clientData/>
  </xdr:twoCellAnchor>
  <xdr:twoCellAnchor>
    <xdr:from>
      <xdr:col>1</xdr:col>
      <xdr:colOff>50514</xdr:colOff>
      <xdr:row>37</xdr:row>
      <xdr:rowOff>146050</xdr:rowOff>
    </xdr:from>
    <xdr:to>
      <xdr:col>7</xdr:col>
      <xdr:colOff>372534</xdr:colOff>
      <xdr:row>39</xdr:row>
      <xdr:rowOff>191861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D8F698E-B50D-104B-9A97-937475EA65F6}"/>
            </a:ext>
          </a:extLst>
        </xdr:cNvPr>
        <xdr:cNvSpPr/>
      </xdr:nvSpPr>
      <xdr:spPr>
        <a:xfrm>
          <a:off x="926814" y="7918450"/>
          <a:ext cx="7624520" cy="45221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2000" kern="1200"/>
            <a:t>Caso GOOGLE+ (hay que</a:t>
          </a:r>
          <a:r>
            <a:rPr lang="es-ES_tradnl" sz="2000" kern="1200" baseline="0"/>
            <a:t> cambiar la estrategia)</a:t>
          </a:r>
          <a:endParaRPr lang="es-ES_tradnl" sz="2000" kern="1200"/>
        </a:p>
      </xdr:txBody>
    </xdr:sp>
    <xdr:clientData/>
  </xdr:twoCellAnchor>
  <xdr:twoCellAnchor>
    <xdr:from>
      <xdr:col>12</xdr:col>
      <xdr:colOff>436880</xdr:colOff>
      <xdr:row>43</xdr:row>
      <xdr:rowOff>193040</xdr:rowOff>
    </xdr:from>
    <xdr:to>
      <xdr:col>15</xdr:col>
      <xdr:colOff>568960</xdr:colOff>
      <xdr:row>47</xdr:row>
      <xdr:rowOff>0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5EF4CC78-52C2-00BB-C3D4-77E501B3FDC0}"/>
            </a:ext>
          </a:extLst>
        </xdr:cNvPr>
        <xdr:cNvSpPr/>
      </xdr:nvSpPr>
      <xdr:spPr>
        <a:xfrm>
          <a:off x="12974320" y="921512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Cambiamos la ponderación de la imagen corporativa de "1" a "5"</a:t>
          </a:r>
        </a:p>
      </xdr:txBody>
    </xdr:sp>
    <xdr:clientData/>
  </xdr:twoCellAnchor>
  <xdr:twoCellAnchor>
    <xdr:from>
      <xdr:col>12</xdr:col>
      <xdr:colOff>538480</xdr:colOff>
      <xdr:row>64</xdr:row>
      <xdr:rowOff>71120</xdr:rowOff>
    </xdr:from>
    <xdr:to>
      <xdr:col>15</xdr:col>
      <xdr:colOff>670560</xdr:colOff>
      <xdr:row>67</xdr:row>
      <xdr:rowOff>81280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34F7DBAD-50B1-9540-9D70-1FF136ACCA6E}"/>
            </a:ext>
          </a:extLst>
        </xdr:cNvPr>
        <xdr:cNvSpPr/>
      </xdr:nvSpPr>
      <xdr:spPr>
        <a:xfrm>
          <a:off x="13075920" y="1348232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Aumentamos el valor de 1,7 a 2,5 (superando</a:t>
          </a:r>
          <a:r>
            <a:rPr lang="es-ES_tradnl" sz="1100" kern="1200" baseline="0"/>
            <a:t> al resto)</a:t>
          </a:r>
          <a:endParaRPr lang="es-ES_tradnl" sz="1100" kern="1200"/>
        </a:p>
      </xdr:txBody>
    </xdr:sp>
    <xdr:clientData/>
  </xdr:twoCellAnchor>
  <xdr:twoCellAnchor>
    <xdr:from>
      <xdr:col>12</xdr:col>
      <xdr:colOff>548640</xdr:colOff>
      <xdr:row>73</xdr:row>
      <xdr:rowOff>71120</xdr:rowOff>
    </xdr:from>
    <xdr:to>
      <xdr:col>15</xdr:col>
      <xdr:colOff>680720</xdr:colOff>
      <xdr:row>76</xdr:row>
      <xdr:rowOff>91440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CF5AEC6C-A6C7-4A45-BFCF-C1D2EDD49B5A}"/>
            </a:ext>
          </a:extLst>
        </xdr:cNvPr>
        <xdr:cNvSpPr/>
      </xdr:nvSpPr>
      <xdr:spPr>
        <a:xfrm>
          <a:off x="13086080" y="15392400"/>
          <a:ext cx="2753360" cy="65024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En conclusión, la</a:t>
          </a:r>
          <a:r>
            <a:rPr lang="es-ES_tradnl" sz="1100" kern="1200" baseline="0"/>
            <a:t> estrategia debe basarse en invertir en la imagen coorporativa</a:t>
          </a:r>
          <a:endParaRPr lang="es-ES_tradnl" sz="1100" kern="1200"/>
        </a:p>
      </xdr:txBody>
    </xdr:sp>
    <xdr:clientData/>
  </xdr:twoCellAnchor>
  <xdr:twoCellAnchor>
    <xdr:from>
      <xdr:col>16</xdr:col>
      <xdr:colOff>179294</xdr:colOff>
      <xdr:row>74</xdr:row>
      <xdr:rowOff>44823</xdr:rowOff>
    </xdr:from>
    <xdr:to>
      <xdr:col>18</xdr:col>
      <xdr:colOff>239059</xdr:colOff>
      <xdr:row>75</xdr:row>
      <xdr:rowOff>164353</xdr:rowOff>
    </xdr:to>
    <xdr:sp macro="" textlink="">
      <xdr:nvSpPr>
        <xdr:cNvPr id="11" name="Flecha derecha 10">
          <a:extLst>
            <a:ext uri="{FF2B5EF4-FFF2-40B4-BE49-F238E27FC236}">
              <a16:creationId xmlns:a16="http://schemas.microsoft.com/office/drawing/2014/main" id="{E6DCBE27-B79A-6385-C146-013620F7AEB6}"/>
            </a:ext>
          </a:extLst>
        </xdr:cNvPr>
        <xdr:cNvSpPr/>
      </xdr:nvSpPr>
      <xdr:spPr>
        <a:xfrm>
          <a:off x="16315765" y="15508941"/>
          <a:ext cx="1822823" cy="32870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18</xdr:col>
      <xdr:colOff>419100</xdr:colOff>
      <xdr:row>74</xdr:row>
      <xdr:rowOff>51996</xdr:rowOff>
    </xdr:from>
    <xdr:to>
      <xdr:col>21</xdr:col>
      <xdr:colOff>182880</xdr:colOff>
      <xdr:row>76</xdr:row>
      <xdr:rowOff>203200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D183E48C-3F5D-EE47-89C7-ED1EE0EFB3ED}"/>
            </a:ext>
          </a:extLst>
        </xdr:cNvPr>
        <xdr:cNvSpPr/>
      </xdr:nvSpPr>
      <xdr:spPr>
        <a:xfrm>
          <a:off x="18237200" y="15609496"/>
          <a:ext cx="2392680" cy="58300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100" kern="1200"/>
            <a:t>Ahora,</a:t>
          </a:r>
          <a:r>
            <a:rPr lang="es-ES_tradnl" sz="1100" kern="1200" baseline="0"/>
            <a:t> haremos un mapa posición coorporativa</a:t>
          </a:r>
          <a:endParaRPr lang="es-ES_tradnl" sz="1100" kern="1200"/>
        </a:p>
      </xdr:txBody>
    </xdr:sp>
    <xdr:clientData/>
  </xdr:twoCellAnchor>
  <xdr:oneCellAnchor>
    <xdr:from>
      <xdr:col>27</xdr:col>
      <xdr:colOff>49344</xdr:colOff>
      <xdr:row>70</xdr:row>
      <xdr:rowOff>27218</xdr:rowOff>
    </xdr:from>
    <xdr:ext cx="1860446" cy="264560"/>
    <xdr:sp macro="" textlink="">
      <xdr:nvSpPr>
        <xdr:cNvPr id="24" name="CuadroTexto 7">
          <a:extLst>
            <a:ext uri="{FF2B5EF4-FFF2-40B4-BE49-F238E27FC236}">
              <a16:creationId xmlns:a16="http://schemas.microsoft.com/office/drawing/2014/main" id="{B80A1502-ADF1-E242-A071-AA55B0EC793A}"/>
            </a:ext>
          </a:extLst>
        </xdr:cNvPr>
        <xdr:cNvSpPr txBox="1"/>
      </xdr:nvSpPr>
      <xdr:spPr>
        <a:xfrm rot="19571055">
          <a:off x="25754144" y="14746518"/>
          <a:ext cx="1860446" cy="264560"/>
        </a:xfrm>
        <a:prstGeom prst="rect">
          <a:avLst/>
        </a:prstGeom>
        <a:noFill/>
        <a:ln cap="flat"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1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Queremos llevar Google+ ahí</a:t>
          </a:r>
        </a:p>
      </xdr:txBody>
    </xdr:sp>
    <xdr:clientData/>
  </xdr:oneCellAnchor>
  <xdr:oneCellAnchor>
    <xdr:from>
      <xdr:col>37</xdr:col>
      <xdr:colOff>622300</xdr:colOff>
      <xdr:row>72</xdr:row>
      <xdr:rowOff>25400</xdr:rowOff>
    </xdr:from>
    <xdr:ext cx="2781300" cy="2356759"/>
    <xdr:sp macro="" textlink="">
      <xdr:nvSpPr>
        <xdr:cNvPr id="31" name="Elipse 2">
          <a:extLst>
            <a:ext uri="{FF2B5EF4-FFF2-40B4-BE49-F238E27FC236}">
              <a16:creationId xmlns:a16="http://schemas.microsoft.com/office/drawing/2014/main" id="{4CC76A3A-7839-B940-A83B-48820FC49C09}"/>
            </a:ext>
          </a:extLst>
        </xdr:cNvPr>
        <xdr:cNvSpPr/>
      </xdr:nvSpPr>
      <xdr:spPr>
        <a:xfrm>
          <a:off x="35090100" y="15176500"/>
          <a:ext cx="2781300" cy="235675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twoCellAnchor>
    <xdr:from>
      <xdr:col>40</xdr:col>
      <xdr:colOff>38100</xdr:colOff>
      <xdr:row>55</xdr:row>
      <xdr:rowOff>25400</xdr:rowOff>
    </xdr:from>
    <xdr:to>
      <xdr:col>43</xdr:col>
      <xdr:colOff>63500</xdr:colOff>
      <xdr:row>58</xdr:row>
      <xdr:rowOff>165100</xdr:rowOff>
    </xdr:to>
    <xdr:sp macro="" textlink="">
      <xdr:nvSpPr>
        <xdr:cNvPr id="33" name="Rectángulo redondeado 32">
          <a:extLst>
            <a:ext uri="{FF2B5EF4-FFF2-40B4-BE49-F238E27FC236}">
              <a16:creationId xmlns:a16="http://schemas.microsoft.com/office/drawing/2014/main" id="{C23FB433-8E72-AA46-92E3-0F7FA83DF2B1}"/>
            </a:ext>
          </a:extLst>
        </xdr:cNvPr>
        <xdr:cNvSpPr/>
      </xdr:nvSpPr>
      <xdr:spPr>
        <a:xfrm>
          <a:off x="37134800" y="115824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más pequeño :</a:t>
          </a:r>
        </a:p>
        <a:p>
          <a:pPr algn="l"/>
          <a:r>
            <a:rPr lang="es-ES_tradnl" sz="1100" kern="1200" baseline="0"/>
            <a:t>- crecimiento: 15</a:t>
          </a:r>
        </a:p>
        <a:p>
          <a:pPr algn="l"/>
          <a:r>
            <a:rPr lang="es-ES_tradnl" sz="1100" kern="1200" baseline="0"/>
            <a:t>- Imagen Coorporativa: 3</a:t>
          </a:r>
          <a:endParaRPr lang="es-ES_tradnl" sz="1100" kern="1200"/>
        </a:p>
      </xdr:txBody>
    </xdr:sp>
    <xdr:clientData/>
  </xdr:twoCellAnchor>
  <xdr:twoCellAnchor>
    <xdr:from>
      <xdr:col>40</xdr:col>
      <xdr:colOff>800100</xdr:colOff>
      <xdr:row>63</xdr:row>
      <xdr:rowOff>63500</xdr:rowOff>
    </xdr:from>
    <xdr:to>
      <xdr:col>43</xdr:col>
      <xdr:colOff>139700</xdr:colOff>
      <xdr:row>67</xdr:row>
      <xdr:rowOff>0</xdr:rowOff>
    </xdr:to>
    <xdr:sp macro="" textlink="">
      <xdr:nvSpPr>
        <xdr:cNvPr id="34" name="Rectángulo redondeado 33">
          <a:extLst>
            <a:ext uri="{FF2B5EF4-FFF2-40B4-BE49-F238E27FC236}">
              <a16:creationId xmlns:a16="http://schemas.microsoft.com/office/drawing/2014/main" id="{E33FA425-F949-6748-8C33-C608F12C7362}"/>
            </a:ext>
          </a:extLst>
        </xdr:cNvPr>
        <xdr:cNvSpPr/>
      </xdr:nvSpPr>
      <xdr:spPr>
        <a:xfrm>
          <a:off x="37896800" y="13284200"/>
          <a:ext cx="19685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más grande :</a:t>
          </a:r>
        </a:p>
        <a:p>
          <a:pPr algn="l"/>
          <a:r>
            <a:rPr lang="es-ES_tradnl" sz="1100" kern="1200" baseline="0"/>
            <a:t>- crecimiento: 20</a:t>
          </a:r>
        </a:p>
        <a:p>
          <a:pPr algn="l"/>
          <a:r>
            <a:rPr lang="es-ES_tradnl" sz="1100" kern="1200" baseline="0"/>
            <a:t>- Imagen Coorporativa: 2</a:t>
          </a:r>
          <a:endParaRPr lang="es-ES_tradnl" sz="1100" kern="1200"/>
        </a:p>
      </xdr:txBody>
    </xdr:sp>
    <xdr:clientData/>
  </xdr:twoCellAnchor>
  <xdr:twoCellAnchor>
    <xdr:from>
      <xdr:col>41</xdr:col>
      <xdr:colOff>254000</xdr:colOff>
      <xdr:row>75</xdr:row>
      <xdr:rowOff>88900</xdr:rowOff>
    </xdr:from>
    <xdr:to>
      <xdr:col>44</xdr:col>
      <xdr:colOff>279400</xdr:colOff>
      <xdr:row>79</xdr:row>
      <xdr:rowOff>12700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1544BDA2-703A-514E-B1FF-D338676866E7}"/>
            </a:ext>
          </a:extLst>
        </xdr:cNvPr>
        <xdr:cNvSpPr/>
      </xdr:nvSpPr>
      <xdr:spPr>
        <a:xfrm>
          <a:off x="38227000" y="15862300"/>
          <a:ext cx="2654300" cy="7874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El</a:t>
          </a:r>
          <a:r>
            <a:rPr lang="es-ES_tradnl" sz="1100" kern="1200" baseline="0"/>
            <a:t> mediano :</a:t>
          </a:r>
        </a:p>
        <a:p>
          <a:pPr algn="l"/>
          <a:r>
            <a:rPr lang="es-ES_tradnl" sz="1100" kern="1200" baseline="0"/>
            <a:t>- crecimiento: 19</a:t>
          </a:r>
        </a:p>
        <a:p>
          <a:pPr algn="l"/>
          <a:r>
            <a:rPr lang="es-ES_tradnl" sz="1100" kern="1200" baseline="0"/>
            <a:t>- Imagen Coorporativa: 5 (antes 1)</a:t>
          </a:r>
          <a:endParaRPr lang="es-ES_tradnl" sz="1100" kern="1200"/>
        </a:p>
      </xdr:txBody>
    </xdr:sp>
    <xdr:clientData/>
  </xdr:twoCellAnchor>
  <xdr:oneCellAnchor>
    <xdr:from>
      <xdr:col>38</xdr:col>
      <xdr:colOff>322946</xdr:colOff>
      <xdr:row>77</xdr:row>
      <xdr:rowOff>203200</xdr:rowOff>
    </xdr:from>
    <xdr:ext cx="896254" cy="582384"/>
    <xdr:sp macro="" textlink="">
      <xdr:nvSpPr>
        <xdr:cNvPr id="37" name="Elipse 2">
          <a:extLst>
            <a:ext uri="{FF2B5EF4-FFF2-40B4-BE49-F238E27FC236}">
              <a16:creationId xmlns:a16="http://schemas.microsoft.com/office/drawing/2014/main" id="{42E522E2-324A-8842-8C21-A993472E2544}"/>
            </a:ext>
          </a:extLst>
        </xdr:cNvPr>
        <xdr:cNvSpPr/>
      </xdr:nvSpPr>
      <xdr:spPr>
        <a:xfrm>
          <a:off x="35667046" y="16408400"/>
          <a:ext cx="896254" cy="582384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24</xdr:col>
      <xdr:colOff>114300</xdr:colOff>
      <xdr:row>78</xdr:row>
      <xdr:rowOff>88900</xdr:rowOff>
    </xdr:from>
    <xdr:ext cx="921654" cy="887184"/>
    <xdr:sp macro="" textlink="">
      <xdr:nvSpPr>
        <xdr:cNvPr id="38" name="Elipse 2">
          <a:extLst>
            <a:ext uri="{FF2B5EF4-FFF2-40B4-BE49-F238E27FC236}">
              <a16:creationId xmlns:a16="http://schemas.microsoft.com/office/drawing/2014/main" id="{23C41FEE-CD55-A044-8FAD-1A9900DEA523}"/>
            </a:ext>
          </a:extLst>
        </xdr:cNvPr>
        <xdr:cNvSpPr/>
      </xdr:nvSpPr>
      <xdr:spPr>
        <a:xfrm>
          <a:off x="23190200" y="16510000"/>
          <a:ext cx="921654" cy="887184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33</xdr:col>
      <xdr:colOff>787400</xdr:colOff>
      <xdr:row>69</xdr:row>
      <xdr:rowOff>25401</xdr:rowOff>
    </xdr:from>
    <xdr:ext cx="2400299" cy="2235200"/>
    <xdr:sp macro="" textlink="">
      <xdr:nvSpPr>
        <xdr:cNvPr id="39" name="Elipse 3">
          <a:extLst>
            <a:ext uri="{FF2B5EF4-FFF2-40B4-BE49-F238E27FC236}">
              <a16:creationId xmlns:a16="http://schemas.microsoft.com/office/drawing/2014/main" id="{1A448D33-F0D7-3C4C-B582-4036BD09F8D8}"/>
            </a:ext>
          </a:extLst>
        </xdr:cNvPr>
        <xdr:cNvSpPr/>
      </xdr:nvSpPr>
      <xdr:spPr>
        <a:xfrm>
          <a:off x="31750000" y="14528801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Twitter</a:t>
          </a:r>
        </a:p>
      </xdr:txBody>
    </xdr:sp>
    <xdr:clientData/>
  </xdr:oneCellAnchor>
  <xdr:oneCellAnchor>
    <xdr:from>
      <xdr:col>32</xdr:col>
      <xdr:colOff>368300</xdr:colOff>
      <xdr:row>57</xdr:row>
      <xdr:rowOff>25401</xdr:rowOff>
    </xdr:from>
    <xdr:ext cx="1651000" cy="1524000"/>
    <xdr:sp macro="" textlink="">
      <xdr:nvSpPr>
        <xdr:cNvPr id="40" name="Elipse 2">
          <a:extLst>
            <a:ext uri="{FF2B5EF4-FFF2-40B4-BE49-F238E27FC236}">
              <a16:creationId xmlns:a16="http://schemas.microsoft.com/office/drawing/2014/main" id="{6031DFC1-A034-374E-90CE-862902E1F07A}"/>
            </a:ext>
          </a:extLst>
        </xdr:cNvPr>
        <xdr:cNvSpPr/>
      </xdr:nvSpPr>
      <xdr:spPr>
        <a:xfrm>
          <a:off x="30454600" y="12014201"/>
          <a:ext cx="1651000" cy="15240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C2F1C8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Google</a:t>
          </a:r>
        </a:p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s-ES" sz="1100" b="0" i="0" u="none" strike="noStrike" kern="1200" cap="none" spc="0" baseline="0">
            <a:solidFill>
              <a:srgbClr val="FFFFFF"/>
            </a:solidFill>
            <a:uFillTx/>
            <a:latin typeface="Aptos Narrow"/>
          </a:endParaRPr>
        </a:p>
      </xdr:txBody>
    </xdr:sp>
    <xdr:clientData/>
  </xdr:oneCellAnchor>
  <xdr:oneCellAnchor>
    <xdr:from>
      <xdr:col>25</xdr:col>
      <xdr:colOff>24681</xdr:colOff>
      <xdr:row>60</xdr:row>
      <xdr:rowOff>165101</xdr:rowOff>
    </xdr:from>
    <xdr:ext cx="6477719" cy="3863724"/>
    <xdr:cxnSp macro="">
      <xdr:nvCxnSpPr>
        <xdr:cNvPr id="41" name="Conector recto de flecha 6">
          <a:extLst>
            <a:ext uri="{FF2B5EF4-FFF2-40B4-BE49-F238E27FC236}">
              <a16:creationId xmlns:a16="http://schemas.microsoft.com/office/drawing/2014/main" id="{3F4D371C-E2AE-B744-9A32-3B5712DB6CF2}"/>
            </a:ext>
          </a:extLst>
        </xdr:cNvPr>
        <xdr:cNvCxnSpPr>
          <a:cxnSpLocks/>
          <a:stCxn id="38" idx="7"/>
          <a:endCxn id="40" idx="3"/>
        </xdr:cNvCxnSpPr>
      </xdr:nvCxnSpPr>
      <xdr:spPr>
        <a:xfrm flipV="1">
          <a:off x="23976881" y="12776201"/>
          <a:ext cx="6477719" cy="3863724"/>
        </a:xfrm>
        <a:prstGeom prst="straightConnector1">
          <a:avLst/>
        </a:prstGeom>
        <a:noFill/>
        <a:ln w="19046" cap="flat">
          <a:solidFill>
            <a:srgbClr val="156082"/>
          </a:solidFill>
          <a:prstDash val="solid"/>
          <a:miter/>
          <a:tailEnd type="arrow"/>
        </a:ln>
      </xdr:spPr>
    </xdr:cxnSp>
    <xdr:clientData/>
  </xdr:oneCellAnchor>
  <xdr:oneCellAnchor>
    <xdr:from>
      <xdr:col>30</xdr:col>
      <xdr:colOff>800100</xdr:colOff>
      <xdr:row>72</xdr:row>
      <xdr:rowOff>38100</xdr:rowOff>
    </xdr:from>
    <xdr:ext cx="1016000" cy="713009"/>
    <xdr:sp macro="" textlink="">
      <xdr:nvSpPr>
        <xdr:cNvPr id="42" name="Elipse 4">
          <a:extLst>
            <a:ext uri="{FF2B5EF4-FFF2-40B4-BE49-F238E27FC236}">
              <a16:creationId xmlns:a16="http://schemas.microsoft.com/office/drawing/2014/main" id="{F73F0968-9A22-3142-A3BD-0AA58A04A374}"/>
            </a:ext>
          </a:extLst>
        </xdr:cNvPr>
        <xdr:cNvSpPr/>
      </xdr:nvSpPr>
      <xdr:spPr>
        <a:xfrm>
          <a:off x="29133800" y="151892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FACEBOOK</a:t>
          </a:r>
        </a:p>
      </xdr:txBody>
    </xdr:sp>
    <xdr:clientData/>
  </xdr:oneCellAnchor>
  <xdr:twoCellAnchor>
    <xdr:from>
      <xdr:col>25</xdr:col>
      <xdr:colOff>800100</xdr:colOff>
      <xdr:row>91</xdr:row>
      <xdr:rowOff>165100</xdr:rowOff>
    </xdr:from>
    <xdr:to>
      <xdr:col>31</xdr:col>
      <xdr:colOff>546100</xdr:colOff>
      <xdr:row>101</xdr:row>
      <xdr:rowOff>63500</xdr:rowOff>
    </xdr:to>
    <xdr:sp macro="" textlink="">
      <xdr:nvSpPr>
        <xdr:cNvPr id="47" name="Recortar rectángulo de una esquina 46">
          <a:extLst>
            <a:ext uri="{FF2B5EF4-FFF2-40B4-BE49-F238E27FC236}">
              <a16:creationId xmlns:a16="http://schemas.microsoft.com/office/drawing/2014/main" id="{79830E57-14EE-4A51-845F-F34B92B19301}"/>
            </a:ext>
          </a:extLst>
        </xdr:cNvPr>
        <xdr:cNvSpPr/>
      </xdr:nvSpPr>
      <xdr:spPr>
        <a:xfrm>
          <a:off x="24752300" y="19100800"/>
          <a:ext cx="5003800" cy="1803400"/>
        </a:xfrm>
        <a:prstGeom prst="snip1Rect">
          <a:avLst>
            <a:gd name="adj" fmla="val 35681"/>
          </a:avLst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Tienen</a:t>
          </a:r>
          <a:r>
            <a:rPr lang="es-ES_tradnl" sz="1100" kern="1200" baseline="0"/>
            <a:t> que ser círculos</a:t>
          </a:r>
        </a:p>
        <a:p>
          <a:pPr algn="l"/>
          <a:r>
            <a:rPr lang="es-ES_tradnl" sz="1100" kern="1200" baseline="0"/>
            <a:t>El tamaño de los círculos depende de la facturación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Crecimiento de la empresa (viene por defecto, es el factor que vamos a cambiar en la matriz EFE pero yo creo que lo pone en el eje Y porq es donde "flaquea" Facebook)</a:t>
          </a:r>
          <a:endParaRPr lang="es-ES_tradnl" sz="1100" kern="1200"/>
        </a:p>
      </xdr:txBody>
    </xdr:sp>
    <xdr:clientData/>
  </xdr:twoCellAnchor>
  <xdr:oneCellAnchor>
    <xdr:from>
      <xdr:col>37</xdr:col>
      <xdr:colOff>685800</xdr:colOff>
      <xdr:row>60</xdr:row>
      <xdr:rowOff>88900</xdr:rowOff>
    </xdr:from>
    <xdr:ext cx="2400299" cy="2235200"/>
    <xdr:sp macro="" textlink="">
      <xdr:nvSpPr>
        <xdr:cNvPr id="53" name="Elipse 3">
          <a:extLst>
            <a:ext uri="{FF2B5EF4-FFF2-40B4-BE49-F238E27FC236}">
              <a16:creationId xmlns:a16="http://schemas.microsoft.com/office/drawing/2014/main" id="{F503F90C-3394-2743-ABA1-EBF0F7EE50CA}"/>
            </a:ext>
          </a:extLst>
        </xdr:cNvPr>
        <xdr:cNvSpPr/>
      </xdr:nvSpPr>
      <xdr:spPr>
        <a:xfrm>
          <a:off x="35153600" y="12700000"/>
          <a:ext cx="2400299" cy="2235200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F2CFEE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000000"/>
              </a:solidFill>
              <a:uFillTx/>
              <a:latin typeface="Aptos Narrow"/>
            </a:rPr>
            <a:t>Twitter</a:t>
          </a:r>
        </a:p>
      </xdr:txBody>
    </xdr:sp>
    <xdr:clientData/>
  </xdr:oneCellAnchor>
  <xdr:oneCellAnchor>
    <xdr:from>
      <xdr:col>38</xdr:col>
      <xdr:colOff>266700</xdr:colOff>
      <xdr:row>55</xdr:row>
      <xdr:rowOff>0</xdr:rowOff>
    </xdr:from>
    <xdr:ext cx="1016000" cy="713009"/>
    <xdr:sp macro="" textlink="">
      <xdr:nvSpPr>
        <xdr:cNvPr id="54" name="Elipse 4">
          <a:extLst>
            <a:ext uri="{FF2B5EF4-FFF2-40B4-BE49-F238E27FC236}">
              <a16:creationId xmlns:a16="http://schemas.microsoft.com/office/drawing/2014/main" id="{69CA958A-85BA-834B-8B1A-C8C4E3A05B89}"/>
            </a:ext>
          </a:extLst>
        </xdr:cNvPr>
        <xdr:cNvSpPr/>
      </xdr:nvSpPr>
      <xdr:spPr>
        <a:xfrm>
          <a:off x="35610800" y="11557000"/>
          <a:ext cx="1016000" cy="713009"/>
        </a:xfrm>
        <a:custGeom>
          <a:avLst/>
          <a:gdLst>
            <a:gd name="f0" fmla="val 21600000"/>
            <a:gd name="f1" fmla="val 10800000"/>
            <a:gd name="f2" fmla="val 5400000"/>
            <a:gd name="f3" fmla="val 180"/>
            <a:gd name="f4" fmla="val w"/>
            <a:gd name="f5" fmla="val h"/>
            <a:gd name="f6" fmla="val ss"/>
            <a:gd name="f7" fmla="val 0"/>
            <a:gd name="f8" fmla="*/ 5419351 1 1725033"/>
            <a:gd name="f9" fmla="+- 0 0 -360"/>
            <a:gd name="f10" fmla="+- 0 0 -180"/>
            <a:gd name="f11" fmla="abs f4"/>
            <a:gd name="f12" fmla="abs f5"/>
            <a:gd name="f13" fmla="abs f6"/>
            <a:gd name="f14" fmla="+- 2700000 f2 0"/>
            <a:gd name="f15" fmla="*/ f9 f1 1"/>
            <a:gd name="f16" fmla="*/ f10 f1 1"/>
            <a:gd name="f17" fmla="?: f11 f4 1"/>
            <a:gd name="f18" fmla="?: f12 f5 1"/>
            <a:gd name="f19" fmla="?: f13 f6 1"/>
            <a:gd name="f20" fmla="+- f14 0 f2"/>
            <a:gd name="f21" fmla="*/ f15 1 f3"/>
            <a:gd name="f22" fmla="*/ f16 1 f3"/>
            <a:gd name="f23" fmla="*/ f17 1 21600"/>
            <a:gd name="f24" fmla="*/ f18 1 21600"/>
            <a:gd name="f25" fmla="*/ 21600 f17 1"/>
            <a:gd name="f26" fmla="*/ 21600 f18 1"/>
            <a:gd name="f27" fmla="+- f20 f2 0"/>
            <a:gd name="f28" fmla="+- f21 0 f2"/>
            <a:gd name="f29" fmla="+- f22 0 f2"/>
            <a:gd name="f30" fmla="min f24 f23"/>
            <a:gd name="f31" fmla="*/ f25 1 f19"/>
            <a:gd name="f32" fmla="*/ f26 1 f19"/>
            <a:gd name="f33" fmla="*/ f27 f8 1"/>
            <a:gd name="f34" fmla="val f31"/>
            <a:gd name="f35" fmla="val f32"/>
            <a:gd name="f36" fmla="*/ f33 1 f1"/>
            <a:gd name="f37" fmla="*/ f7 f30 1"/>
            <a:gd name="f38" fmla="+- f35 0 f7"/>
            <a:gd name="f39" fmla="+- f34 0 f7"/>
            <a:gd name="f40" fmla="+- 0 0 f36"/>
            <a:gd name="f41" fmla="*/ f38 1 2"/>
            <a:gd name="f42" fmla="*/ f39 1 2"/>
            <a:gd name="f43" fmla="+- 0 0 f40"/>
            <a:gd name="f44" fmla="+- f7 f41 0"/>
            <a:gd name="f45" fmla="+- f7 f42 0"/>
            <a:gd name="f46" fmla="*/ f43 f1 1"/>
            <a:gd name="f47" fmla="*/ f42 f30 1"/>
            <a:gd name="f48" fmla="*/ f41 f30 1"/>
            <a:gd name="f49" fmla="*/ f46 1 f8"/>
            <a:gd name="f50" fmla="*/ f44 f30 1"/>
            <a:gd name="f51" fmla="+- f49 0 f2"/>
            <a:gd name="f52" fmla="cos 1 f51"/>
            <a:gd name="f53" fmla="sin 1 f51"/>
            <a:gd name="f54" fmla="+- 0 0 f52"/>
            <a:gd name="f55" fmla="+- 0 0 f53"/>
            <a:gd name="f56" fmla="+- 0 0 f54"/>
            <a:gd name="f57" fmla="+- 0 0 f55"/>
            <a:gd name="f58" fmla="val f56"/>
            <a:gd name="f59" fmla="val f57"/>
            <a:gd name="f60" fmla="*/ f58 f42 1"/>
            <a:gd name="f61" fmla="*/ f59 f41 1"/>
            <a:gd name="f62" fmla="+- f45 0 f60"/>
            <a:gd name="f63" fmla="+- f45 f60 0"/>
            <a:gd name="f64" fmla="+- f44 0 f61"/>
            <a:gd name="f65" fmla="+- f44 f61 0"/>
            <a:gd name="f66" fmla="*/ f62 f30 1"/>
            <a:gd name="f67" fmla="*/ f64 f30 1"/>
            <a:gd name="f68" fmla="*/ f63 f30 1"/>
            <a:gd name="f69" fmla="*/ f65 f30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8">
              <a:pos x="f66" y="f67"/>
            </a:cxn>
            <a:cxn ang="f29">
              <a:pos x="f66" y="f69"/>
            </a:cxn>
            <a:cxn ang="f29">
              <a:pos x="f68" y="f69"/>
            </a:cxn>
            <a:cxn ang="f28">
              <a:pos x="f68" y="f67"/>
            </a:cxn>
          </a:cxnLst>
          <a:rect l="f66" t="f67" r="f68" b="f69"/>
          <a:pathLst>
            <a:path>
              <a:moveTo>
                <a:pt x="f37" y="f50"/>
              </a:moveTo>
              <a:arcTo wR="f47" hR="f48" stAng="f1" swAng="f0"/>
              <a:close/>
            </a:path>
          </a:pathLst>
        </a:custGeom>
        <a:solidFill>
          <a:srgbClr val="156082"/>
        </a:solidFill>
        <a:ln w="19046" cap="flat">
          <a:solidFill>
            <a:srgbClr val="042433"/>
          </a:solidFill>
          <a:prstDash val="solid"/>
          <a:miter/>
        </a:ln>
      </xdr:spPr>
      <xdr:txBody>
        <a:bodyPr vert="horz" wrap="square" lIns="91440" tIns="45720" rIns="91440" bIns="45720" anchor="t" anchorCtr="0" compatLnSpc="1">
          <a:noAutofit/>
        </a:bodyPr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ES" sz="1100" b="0" i="0" u="none" strike="noStrike" kern="1200" cap="none" spc="0" baseline="0">
              <a:solidFill>
                <a:srgbClr val="FFFFFF"/>
              </a:solidFill>
              <a:uFillTx/>
              <a:latin typeface="Aptos Narrow"/>
            </a:rPr>
            <a:t>FACEBOOK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143099</xdr:colOff>
      <xdr:row>23</xdr:row>
      <xdr:rowOff>134155</xdr:rowOff>
    </xdr:from>
    <xdr:to>
      <xdr:col>14</xdr:col>
      <xdr:colOff>342089</xdr:colOff>
      <xdr:row>32</xdr:row>
      <xdr:rowOff>113178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93811C0-550E-9F41-9A7B-10598DFBD1B0}"/>
            </a:ext>
          </a:extLst>
        </xdr:cNvPr>
        <xdr:cNvSpPr/>
      </xdr:nvSpPr>
      <xdr:spPr>
        <a:xfrm>
          <a:off x="10950799" y="4922055"/>
          <a:ext cx="3704190" cy="190942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10</xdr:col>
      <xdr:colOff>304086</xdr:colOff>
      <xdr:row>24</xdr:row>
      <xdr:rowOff>71549</xdr:rowOff>
    </xdr:from>
    <xdr:to>
      <xdr:col>11</xdr:col>
      <xdr:colOff>712662</xdr:colOff>
      <xdr:row>26</xdr:row>
      <xdr:rowOff>11608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9E155E9-362D-084E-AC51-307BE637F56E}"/>
            </a:ext>
          </a:extLst>
        </xdr:cNvPr>
        <xdr:cNvSpPr/>
      </xdr:nvSpPr>
      <xdr:spPr>
        <a:xfrm>
          <a:off x="11111786" y="5049949"/>
          <a:ext cx="1284876" cy="35915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= 3,2</a:t>
          </a:r>
          <a:endParaRPr lang="es-ES_tradnl" sz="1100" kern="1200"/>
        </a:p>
      </xdr:txBody>
    </xdr:sp>
    <xdr:clientData/>
  </xdr:twoCellAnchor>
  <xdr:twoCellAnchor>
    <xdr:from>
      <xdr:col>10</xdr:col>
      <xdr:colOff>304085</xdr:colOff>
      <xdr:row>26</xdr:row>
      <xdr:rowOff>134154</xdr:rowOff>
    </xdr:from>
    <xdr:to>
      <xdr:col>11</xdr:col>
      <xdr:colOff>712661</xdr:colOff>
      <xdr:row>28</xdr:row>
      <xdr:rowOff>31395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55841B36-E563-C348-A7FB-C3826C4F28EF}"/>
            </a:ext>
          </a:extLst>
        </xdr:cNvPr>
        <xdr:cNvSpPr/>
      </xdr:nvSpPr>
      <xdr:spPr>
        <a:xfrm>
          <a:off x="11111785" y="5531654"/>
          <a:ext cx="1284876" cy="35444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Twitter</a:t>
          </a:r>
          <a:r>
            <a:rPr lang="es-ES_tradnl" sz="1100" kern="1200" baseline="0"/>
            <a:t> = 3,2</a:t>
          </a:r>
          <a:endParaRPr lang="es-ES_tradnl" sz="1100" kern="1200"/>
        </a:p>
      </xdr:txBody>
    </xdr:sp>
    <xdr:clientData/>
  </xdr:twoCellAnchor>
  <xdr:twoCellAnchor>
    <xdr:from>
      <xdr:col>10</xdr:col>
      <xdr:colOff>313029</xdr:colOff>
      <xdr:row>28</xdr:row>
      <xdr:rowOff>169929</xdr:rowOff>
    </xdr:from>
    <xdr:to>
      <xdr:col>11</xdr:col>
      <xdr:colOff>721605</xdr:colOff>
      <xdr:row>30</xdr:row>
      <xdr:rowOff>68119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AF4FCC6-6A1B-914B-90B2-4609C03FF54A}"/>
            </a:ext>
          </a:extLst>
        </xdr:cNvPr>
        <xdr:cNvSpPr/>
      </xdr:nvSpPr>
      <xdr:spPr>
        <a:xfrm>
          <a:off x="11120729" y="6024629"/>
          <a:ext cx="1284876" cy="3553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Google+</a:t>
          </a:r>
          <a:r>
            <a:rPr lang="es-ES_tradnl" sz="1100" kern="1200" baseline="0"/>
            <a:t> = 3,6</a:t>
          </a:r>
          <a:endParaRPr lang="es-ES_tradnl" sz="1100" kern="1200"/>
        </a:p>
      </xdr:txBody>
    </xdr:sp>
    <xdr:clientData/>
  </xdr:twoCellAnchor>
  <xdr:twoCellAnchor>
    <xdr:from>
      <xdr:col>12</xdr:col>
      <xdr:colOff>44718</xdr:colOff>
      <xdr:row>24</xdr:row>
      <xdr:rowOff>89437</xdr:rowOff>
    </xdr:from>
    <xdr:to>
      <xdr:col>14</xdr:col>
      <xdr:colOff>137958</xdr:colOff>
      <xdr:row>31</xdr:row>
      <xdr:rowOff>26128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C3A31DC-4EDA-494E-B2C8-A180667B85BF}"/>
            </a:ext>
          </a:extLst>
        </xdr:cNvPr>
        <xdr:cNvSpPr/>
      </xdr:nvSpPr>
      <xdr:spPr>
        <a:xfrm>
          <a:off x="12605018" y="5067837"/>
          <a:ext cx="1845840" cy="147339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Facebook</a:t>
          </a:r>
          <a:r>
            <a:rPr lang="es-ES_tradnl" sz="1100" kern="1200" baseline="0"/>
            <a:t> PIERDE</a:t>
          </a:r>
        </a:p>
        <a:p>
          <a:pPr algn="l"/>
          <a:endParaRPr lang="es-ES_tradnl" sz="1100" kern="1200" baseline="0"/>
        </a:p>
        <a:p>
          <a:pPr algn="l"/>
          <a:r>
            <a:rPr lang="es-ES_tradnl" sz="1100" kern="1200" baseline="0"/>
            <a:t>Hay que cambiar la estrategia</a:t>
          </a:r>
          <a:endParaRPr lang="es-ES_tradnl" sz="1100" kern="1200"/>
        </a:p>
      </xdr:txBody>
    </xdr:sp>
    <xdr:clientData/>
  </xdr:twoCellAnchor>
  <xdr:twoCellAnchor>
    <xdr:from>
      <xdr:col>1</xdr:col>
      <xdr:colOff>0</xdr:colOff>
      <xdr:row>43</xdr:row>
      <xdr:rowOff>27188</xdr:rowOff>
    </xdr:from>
    <xdr:to>
      <xdr:col>1</xdr:col>
      <xdr:colOff>0</xdr:colOff>
      <xdr:row>47</xdr:row>
      <xdr:rowOff>53662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1E6B4E6-D1F3-D846-B896-F69193E8D958}"/>
            </a:ext>
          </a:extLst>
        </xdr:cNvPr>
        <xdr:cNvSpPr/>
      </xdr:nvSpPr>
      <xdr:spPr>
        <a:xfrm>
          <a:off x="4463246" y="9031488"/>
          <a:ext cx="4109075" cy="78847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Nueva Estrategia:</a:t>
          </a:r>
        </a:p>
        <a:p>
          <a:pPr algn="l"/>
          <a:r>
            <a:rPr lang="es-ES_tradnl" sz="1100" kern="1200"/>
            <a:t>- Aumentar la facturación</a:t>
          </a:r>
        </a:p>
        <a:p>
          <a:pPr algn="l"/>
          <a:r>
            <a:rPr lang="es-ES_tradnl" sz="1100" kern="1200"/>
            <a:t>- Aumentar el Crecimiento de la empresa</a:t>
          </a:r>
        </a:p>
      </xdr:txBody>
    </xdr:sp>
    <xdr:clientData/>
  </xdr:twoCellAnchor>
  <xdr:twoCellAnchor>
    <xdr:from>
      <xdr:col>5</xdr:col>
      <xdr:colOff>548900</xdr:colOff>
      <xdr:row>32</xdr:row>
      <xdr:rowOff>86101</xdr:rowOff>
    </xdr:from>
    <xdr:to>
      <xdr:col>8</xdr:col>
      <xdr:colOff>614812</xdr:colOff>
      <xdr:row>36</xdr:row>
      <xdr:rowOff>141606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FCB958B2-335E-2A48-81A6-4FC633817FF7}"/>
            </a:ext>
          </a:extLst>
        </xdr:cNvPr>
        <xdr:cNvSpPr/>
      </xdr:nvSpPr>
      <xdr:spPr>
        <a:xfrm>
          <a:off x="6963476" y="6823559"/>
          <a:ext cx="2681251" cy="8304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 kern="1200"/>
            <a:t>Aquí tengo mis dudas</a:t>
          </a:r>
        </a:p>
        <a:p>
          <a:pPr algn="l"/>
          <a:r>
            <a:rPr lang="es-ES_tradnl" sz="1100" kern="1200"/>
            <a:t>En %</a:t>
          </a:r>
          <a:r>
            <a:rPr lang="es-ES_tradnl" sz="1100" kern="1200" baseline="0"/>
            <a:t> CRECIMIENTO, supongo que será num*4/NUM_MAX_CRECIMIENTO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469100</xdr:colOff>
      <xdr:row>4</xdr:row>
      <xdr:rowOff>80090</xdr:rowOff>
    </xdr:from>
    <xdr:to>
      <xdr:col>15</xdr:col>
      <xdr:colOff>629280</xdr:colOff>
      <xdr:row>8</xdr:row>
      <xdr:rowOff>137298</xdr:rowOff>
    </xdr:to>
    <xdr:sp macro="" textlink="">
      <xdr:nvSpPr>
        <xdr:cNvPr id="9" name="Recortar rectángulo de una esquina 8">
          <a:extLst>
            <a:ext uri="{FF2B5EF4-FFF2-40B4-BE49-F238E27FC236}">
              <a16:creationId xmlns:a16="http://schemas.microsoft.com/office/drawing/2014/main" id="{44670036-BA44-5094-C7C8-EE0417D3D9EC}"/>
            </a:ext>
          </a:extLst>
        </xdr:cNvPr>
        <xdr:cNvSpPr/>
      </xdr:nvSpPr>
      <xdr:spPr>
        <a:xfrm>
          <a:off x="13077568" y="892432"/>
          <a:ext cx="2803153" cy="915316"/>
        </a:xfrm>
        <a:prstGeom prst="snip1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kern="1200"/>
            <a:t>En</a:t>
          </a:r>
          <a:r>
            <a:rPr lang="es-ES_tradnl" sz="1100" kern="1200" baseline="0"/>
            <a:t> la MCM tenemos en cuenta TODOS los factores (tanto internos como externos tienen que sumar 1)</a:t>
          </a:r>
        </a:p>
        <a:p>
          <a:pPr algn="l"/>
          <a:endParaRPr lang="es-ES_tradnl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71DF-1B97-0A41-A830-E8B72B88D4F1}">
  <dimension ref="B2:L42"/>
  <sheetViews>
    <sheetView zoomScale="125" zoomScaleNormal="80" workbookViewId="0">
      <selection activeCell="B19" sqref="B19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2:12" ht="16" thickBot="1" x14ac:dyDescent="0.25">
      <c r="B4" s="9"/>
      <c r="C4" s="36" t="s">
        <v>1</v>
      </c>
      <c r="D4" s="37"/>
      <c r="E4" s="37"/>
      <c r="F4" s="38"/>
      <c r="G4" s="41" t="s">
        <v>2</v>
      </c>
      <c r="H4" s="42"/>
      <c r="I4" s="42"/>
      <c r="J4" s="39" t="s">
        <v>3</v>
      </c>
      <c r="K4" s="39"/>
      <c r="L4" s="40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48"/>
      <c r="D6" s="49"/>
      <c r="E6" s="2">
        <v>8</v>
      </c>
      <c r="F6" s="49"/>
      <c r="G6" s="49"/>
      <c r="H6" s="2">
        <v>6</v>
      </c>
      <c r="I6" s="49"/>
      <c r="J6" s="49"/>
      <c r="K6" s="2">
        <v>6</v>
      </c>
      <c r="L6" s="49"/>
    </row>
    <row r="7" spans="2:12" ht="17" thickBot="1" x14ac:dyDescent="0.25">
      <c r="B7" s="6" t="s">
        <v>10</v>
      </c>
      <c r="C7" s="48"/>
      <c r="D7" s="50"/>
      <c r="E7" s="2">
        <v>8</v>
      </c>
      <c r="F7" s="49"/>
      <c r="G7" s="49"/>
      <c r="H7" s="2">
        <v>5</v>
      </c>
      <c r="I7" s="49"/>
      <c r="J7" s="49"/>
      <c r="K7" s="2">
        <v>4</v>
      </c>
      <c r="L7" s="49"/>
    </row>
    <row r="8" spans="2:12" ht="17" thickBot="1" x14ac:dyDescent="0.25">
      <c r="B8" s="6" t="s">
        <v>11</v>
      </c>
      <c r="C8" s="48"/>
      <c r="D8" s="49"/>
      <c r="E8" s="2">
        <v>7</v>
      </c>
      <c r="F8" s="49"/>
      <c r="G8" s="49"/>
      <c r="H8" s="2">
        <v>3</v>
      </c>
      <c r="I8" s="49"/>
      <c r="J8" s="49"/>
      <c r="K8" s="2">
        <v>3</v>
      </c>
      <c r="L8" s="49"/>
    </row>
    <row r="9" spans="2:12" ht="17" thickBot="1" x14ac:dyDescent="0.25">
      <c r="B9" s="6" t="s">
        <v>12</v>
      </c>
      <c r="C9" s="48"/>
      <c r="D9" s="49"/>
      <c r="E9" s="2">
        <v>7</v>
      </c>
      <c r="F9" s="49"/>
      <c r="G9" s="49"/>
      <c r="H9" s="2">
        <v>3</v>
      </c>
      <c r="I9" s="49"/>
      <c r="J9" s="49"/>
      <c r="K9" s="2">
        <v>7</v>
      </c>
      <c r="L9" s="49"/>
    </row>
    <row r="10" spans="2:12" ht="17" thickBot="1" x14ac:dyDescent="0.25">
      <c r="B10" s="6" t="s">
        <v>13</v>
      </c>
      <c r="C10" s="48"/>
      <c r="D10" s="49"/>
      <c r="E10" s="2">
        <v>5</v>
      </c>
      <c r="F10" s="49"/>
      <c r="G10" s="49"/>
      <c r="H10" s="2">
        <v>2</v>
      </c>
      <c r="I10" s="49"/>
      <c r="J10" s="49"/>
      <c r="K10" s="2">
        <v>2</v>
      </c>
      <c r="L10" s="49"/>
    </row>
    <row r="11" spans="2:12" ht="17" thickBot="1" x14ac:dyDescent="0.25">
      <c r="B11" s="6" t="s">
        <v>14</v>
      </c>
      <c r="C11" s="48"/>
      <c r="D11" s="49"/>
      <c r="E11" s="2">
        <v>4</v>
      </c>
      <c r="F11" s="49"/>
      <c r="G11" s="49"/>
      <c r="H11" s="2">
        <v>6</v>
      </c>
      <c r="I11" s="49"/>
      <c r="J11" s="49"/>
      <c r="K11" s="2">
        <v>9</v>
      </c>
      <c r="L11" s="49"/>
    </row>
    <row r="12" spans="2:12" ht="17" thickBot="1" x14ac:dyDescent="0.25">
      <c r="B12" s="6" t="s">
        <v>15</v>
      </c>
      <c r="C12" s="48"/>
      <c r="D12" s="49"/>
      <c r="E12" s="2">
        <v>3</v>
      </c>
      <c r="F12" s="49"/>
      <c r="G12" s="49"/>
      <c r="H12" s="2">
        <v>9</v>
      </c>
      <c r="I12" s="49"/>
      <c r="J12" s="49"/>
      <c r="K12" s="2">
        <v>3</v>
      </c>
      <c r="L12" s="49"/>
    </row>
    <row r="13" spans="2:12" ht="17" thickBot="1" x14ac:dyDescent="0.25">
      <c r="B13" s="6" t="s">
        <v>16</v>
      </c>
      <c r="C13" s="1">
        <f>+SUM(C6:C12)+SUM(C18:C20)</f>
        <v>0</v>
      </c>
      <c r="D13" s="3"/>
      <c r="E13" s="3">
        <v>42</v>
      </c>
      <c r="F13" s="1">
        <f>+SUM(F6:F12)+SUM(F18:F20)</f>
        <v>0</v>
      </c>
      <c r="G13" s="3"/>
      <c r="H13" s="3">
        <v>34</v>
      </c>
      <c r="I13" s="1">
        <f>+SUM(I6:I12)+SUM(I18:I20)</f>
        <v>0</v>
      </c>
      <c r="J13" s="3"/>
      <c r="K13" s="3">
        <v>33</v>
      </c>
      <c r="L13" s="1">
        <f>+SUM(L6:L12)+SUM(L18:L20)</f>
        <v>0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43" t="s">
        <v>17</v>
      </c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17" thickBot="1" x14ac:dyDescent="0.25">
      <c r="B16" s="7" t="s">
        <v>18</v>
      </c>
      <c r="C16" s="18"/>
      <c r="D16" s="46" t="s">
        <v>19</v>
      </c>
      <c r="E16" s="29"/>
      <c r="F16" s="29"/>
      <c r="G16" s="29"/>
      <c r="H16" s="29"/>
      <c r="I16" s="29"/>
      <c r="J16" s="29"/>
      <c r="K16" s="29"/>
      <c r="L16" s="47"/>
    </row>
    <row r="17" spans="2:12" ht="17" thickBot="1" x14ac:dyDescent="0.25">
      <c r="B17" s="7" t="s">
        <v>20</v>
      </c>
      <c r="C17" s="19"/>
      <c r="D17" s="8" t="s">
        <v>21</v>
      </c>
      <c r="E17" s="8"/>
      <c r="F17" s="8"/>
      <c r="G17" s="19" t="s">
        <v>22</v>
      </c>
      <c r="H17" s="8"/>
      <c r="I17" s="8"/>
      <c r="J17" s="19" t="s">
        <v>24</v>
      </c>
      <c r="K17" s="19" t="s">
        <v>25</v>
      </c>
      <c r="L17" s="8"/>
    </row>
    <row r="18" spans="2:12" ht="17" thickBot="1" x14ac:dyDescent="0.25">
      <c r="B18" s="7" t="s">
        <v>26</v>
      </c>
      <c r="C18" s="48"/>
      <c r="D18" s="49"/>
      <c r="E18" s="2">
        <v>15</v>
      </c>
      <c r="F18" s="49"/>
      <c r="G18" s="48"/>
      <c r="H18" s="16">
        <v>8</v>
      </c>
      <c r="I18" s="49"/>
      <c r="J18" s="48"/>
      <c r="K18" s="16">
        <v>10</v>
      </c>
      <c r="L18" s="49"/>
    </row>
    <row r="19" spans="2:12" ht="17" thickBot="1" x14ac:dyDescent="0.25">
      <c r="B19" s="7" t="s">
        <v>27</v>
      </c>
      <c r="C19" s="48"/>
      <c r="D19" s="49"/>
      <c r="E19" s="2">
        <v>15</v>
      </c>
      <c r="F19" s="49"/>
      <c r="G19" s="48"/>
      <c r="H19" s="16">
        <v>20</v>
      </c>
      <c r="I19" s="49"/>
      <c r="J19" s="48"/>
      <c r="K19" s="16">
        <v>19</v>
      </c>
      <c r="L19" s="49"/>
    </row>
    <row r="20" spans="2:12" ht="17" thickBot="1" x14ac:dyDescent="0.25">
      <c r="B20" s="7" t="s">
        <v>28</v>
      </c>
      <c r="C20" s="48"/>
      <c r="D20" s="49"/>
      <c r="E20" s="2">
        <v>15</v>
      </c>
      <c r="F20" s="49"/>
      <c r="G20" s="48"/>
      <c r="H20" s="16">
        <v>9</v>
      </c>
      <c r="I20" s="49"/>
      <c r="J20" s="48"/>
      <c r="K20" s="16">
        <v>10</v>
      </c>
      <c r="L20" s="49"/>
    </row>
    <row r="21" spans="2:12" x14ac:dyDescent="0.2">
      <c r="F21">
        <f>SUM(F18:F20)</f>
        <v>0</v>
      </c>
      <c r="I21">
        <f>SUM(I18:I20)</f>
        <v>0</v>
      </c>
      <c r="L21">
        <f>SUM(L18:L20)</f>
        <v>0</v>
      </c>
    </row>
    <row r="25" spans="2:12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2:12" x14ac:dyDescent="0.2">
      <c r="B26" s="2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 x14ac:dyDescent="0.2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6" x14ac:dyDescent="0.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2:12" ht="16" x14ac:dyDescent="0.2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2:12" ht="16" x14ac:dyDescent="0.2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2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6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ht="16" x14ac:dyDescent="0.2">
      <c r="B38" s="28"/>
      <c r="C38" s="25"/>
      <c r="D38" s="29"/>
      <c r="E38" s="29"/>
      <c r="F38" s="29"/>
      <c r="G38" s="29"/>
      <c r="H38" s="29"/>
      <c r="I38" s="29"/>
      <c r="J38" s="29"/>
      <c r="K38" s="29"/>
      <c r="L38" s="29"/>
    </row>
    <row r="39" spans="2:12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2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2" ht="16" x14ac:dyDescent="0.2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2" ht="16" x14ac:dyDescent="0.2"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</row>
  </sheetData>
  <mergeCells count="12">
    <mergeCell ref="B25:L25"/>
    <mergeCell ref="C26:F26"/>
    <mergeCell ref="G26:I26"/>
    <mergeCell ref="J26:L26"/>
    <mergeCell ref="B37:L37"/>
    <mergeCell ref="D38:L38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5897-C08C-E44E-98F8-1CB62872737E}">
  <dimension ref="B2:AK89"/>
  <sheetViews>
    <sheetView zoomScaleNormal="80" workbookViewId="0">
      <selection activeCell="B3" sqref="B3:L14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2:12" ht="16" thickBot="1" x14ac:dyDescent="0.25">
      <c r="B4" s="9"/>
      <c r="C4" s="36" t="s">
        <v>1</v>
      </c>
      <c r="D4" s="37"/>
      <c r="E4" s="37"/>
      <c r="F4" s="38"/>
      <c r="G4" s="41" t="s">
        <v>2</v>
      </c>
      <c r="H4" s="42"/>
      <c r="I4" s="42"/>
      <c r="J4" s="39" t="s">
        <v>3</v>
      </c>
      <c r="K4" s="39"/>
      <c r="L4" s="40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48">
        <v>0.1</v>
      </c>
      <c r="D6" s="49">
        <f>INT(E6*4/9)</f>
        <v>3</v>
      </c>
      <c r="E6" s="2">
        <v>8</v>
      </c>
      <c r="F6" s="49">
        <f>+$C6*D6</f>
        <v>0.30000000000000004</v>
      </c>
      <c r="G6" s="49">
        <f>INT(H6*4/9)</f>
        <v>2</v>
      </c>
      <c r="H6" s="2">
        <v>6</v>
      </c>
      <c r="I6" s="49">
        <f>+$C6*G6</f>
        <v>0.2</v>
      </c>
      <c r="J6" s="49">
        <f>INT(K6*4/9)</f>
        <v>2</v>
      </c>
      <c r="K6" s="2">
        <v>6</v>
      </c>
      <c r="L6" s="49">
        <f>+$C6*J6</f>
        <v>0.2</v>
      </c>
    </row>
    <row r="7" spans="2:12" ht="17" thickBot="1" x14ac:dyDescent="0.25">
      <c r="B7" s="6" t="s">
        <v>10</v>
      </c>
      <c r="C7" s="48">
        <v>0.2</v>
      </c>
      <c r="D7" s="49">
        <f t="shared" ref="D7:D12" si="0">INT(E7*4/9)</f>
        <v>3</v>
      </c>
      <c r="E7" s="2">
        <v>8</v>
      </c>
      <c r="F7" s="49">
        <f t="shared" ref="F7:F12" si="1">+$C7*D7</f>
        <v>0.60000000000000009</v>
      </c>
      <c r="G7" s="49">
        <f t="shared" ref="G7:G13" si="2">INT(H7*4/9)</f>
        <v>2</v>
      </c>
      <c r="H7" s="2">
        <v>5</v>
      </c>
      <c r="I7" s="49">
        <f t="shared" ref="I7:I12" si="3">+$C7*G7</f>
        <v>0.4</v>
      </c>
      <c r="J7" s="49">
        <f t="shared" ref="J7:J12" si="4">INT(K7*4/9)</f>
        <v>1</v>
      </c>
      <c r="K7" s="2">
        <v>4</v>
      </c>
      <c r="L7" s="49">
        <f t="shared" ref="L7:L13" si="5">+$C7*J7</f>
        <v>0.2</v>
      </c>
    </row>
    <row r="8" spans="2:12" ht="17" thickBot="1" x14ac:dyDescent="0.25">
      <c r="B8" s="6" t="s">
        <v>11</v>
      </c>
      <c r="C8" s="48">
        <v>0.1</v>
      </c>
      <c r="D8" s="49">
        <f t="shared" si="0"/>
        <v>3</v>
      </c>
      <c r="E8" s="2">
        <v>7</v>
      </c>
      <c r="F8" s="49">
        <f t="shared" si="1"/>
        <v>0.30000000000000004</v>
      </c>
      <c r="G8" s="49">
        <f t="shared" si="2"/>
        <v>1</v>
      </c>
      <c r="H8" s="2">
        <v>3</v>
      </c>
      <c r="I8" s="49">
        <f t="shared" si="3"/>
        <v>0.1</v>
      </c>
      <c r="J8" s="49">
        <f t="shared" si="4"/>
        <v>1</v>
      </c>
      <c r="K8" s="2">
        <v>3</v>
      </c>
      <c r="L8" s="49">
        <f t="shared" si="5"/>
        <v>0.1</v>
      </c>
    </row>
    <row r="9" spans="2:12" ht="17" thickBot="1" x14ac:dyDescent="0.25">
      <c r="B9" s="6" t="s">
        <v>12</v>
      </c>
      <c r="C9" s="48">
        <v>0.2</v>
      </c>
      <c r="D9" s="49">
        <f t="shared" si="0"/>
        <v>3</v>
      </c>
      <c r="E9" s="2">
        <v>7</v>
      </c>
      <c r="F9" s="49">
        <f t="shared" si="1"/>
        <v>0.60000000000000009</v>
      </c>
      <c r="G9" s="49">
        <f t="shared" si="2"/>
        <v>1</v>
      </c>
      <c r="H9" s="2">
        <v>3</v>
      </c>
      <c r="I9" s="49">
        <f t="shared" si="3"/>
        <v>0.2</v>
      </c>
      <c r="J9" s="49">
        <f t="shared" si="4"/>
        <v>3</v>
      </c>
      <c r="K9" s="2">
        <v>7</v>
      </c>
      <c r="L9" s="49">
        <f t="shared" si="5"/>
        <v>0.60000000000000009</v>
      </c>
    </row>
    <row r="10" spans="2:12" ht="17" thickBot="1" x14ac:dyDescent="0.25">
      <c r="B10" s="6" t="s">
        <v>13</v>
      </c>
      <c r="C10" s="48">
        <v>0.1</v>
      </c>
      <c r="D10" s="49">
        <f t="shared" si="0"/>
        <v>2</v>
      </c>
      <c r="E10" s="2">
        <v>5</v>
      </c>
      <c r="F10" s="49">
        <f t="shared" si="1"/>
        <v>0.2</v>
      </c>
      <c r="G10" s="49">
        <f t="shared" si="2"/>
        <v>0</v>
      </c>
      <c r="H10" s="2">
        <v>2</v>
      </c>
      <c r="I10" s="49">
        <f t="shared" si="3"/>
        <v>0</v>
      </c>
      <c r="J10" s="49">
        <f t="shared" si="4"/>
        <v>0</v>
      </c>
      <c r="K10" s="2">
        <v>2</v>
      </c>
      <c r="L10" s="49">
        <f t="shared" si="5"/>
        <v>0</v>
      </c>
    </row>
    <row r="11" spans="2:12" ht="17" thickBot="1" x14ac:dyDescent="0.25">
      <c r="B11" s="6" t="s">
        <v>14</v>
      </c>
      <c r="C11" s="48">
        <v>0.1</v>
      </c>
      <c r="D11" s="49">
        <f t="shared" si="0"/>
        <v>1</v>
      </c>
      <c r="E11" s="2">
        <v>4</v>
      </c>
      <c r="F11" s="49">
        <f t="shared" si="1"/>
        <v>0.1</v>
      </c>
      <c r="G11" s="49">
        <f t="shared" si="2"/>
        <v>2</v>
      </c>
      <c r="H11" s="2">
        <v>6</v>
      </c>
      <c r="I11" s="49">
        <f t="shared" si="3"/>
        <v>0.2</v>
      </c>
      <c r="J11" s="49">
        <f t="shared" si="4"/>
        <v>4</v>
      </c>
      <c r="K11" s="2">
        <v>9</v>
      </c>
      <c r="L11" s="49">
        <f t="shared" si="5"/>
        <v>0.4</v>
      </c>
    </row>
    <row r="12" spans="2:12" ht="17" thickBot="1" x14ac:dyDescent="0.25">
      <c r="B12" s="6" t="s">
        <v>15</v>
      </c>
      <c r="C12" s="48">
        <v>0.2</v>
      </c>
      <c r="D12" s="49">
        <f>INT(E12*4/9)</f>
        <v>1</v>
      </c>
      <c r="E12" s="2">
        <v>3</v>
      </c>
      <c r="F12" s="49">
        <f>+$C12*D12</f>
        <v>0.2</v>
      </c>
      <c r="G12" s="49">
        <f t="shared" si="2"/>
        <v>4</v>
      </c>
      <c r="H12" s="2">
        <v>9</v>
      </c>
      <c r="I12" s="49">
        <f t="shared" si="3"/>
        <v>0.8</v>
      </c>
      <c r="J12" s="49">
        <f t="shared" si="4"/>
        <v>1</v>
      </c>
      <c r="K12" s="2">
        <v>3</v>
      </c>
      <c r="L12" s="49">
        <f t="shared" si="5"/>
        <v>0.2</v>
      </c>
    </row>
    <row r="13" spans="2:12" ht="17" thickBot="1" x14ac:dyDescent="0.25">
      <c r="B13" s="6" t="s">
        <v>16</v>
      </c>
      <c r="C13" s="1">
        <f>+SUM(C6:C12)+SUM(C18:C20)</f>
        <v>1</v>
      </c>
      <c r="D13" s="49">
        <f>SUM(D6:D12)</f>
        <v>16</v>
      </c>
      <c r="E13" s="3">
        <v>42</v>
      </c>
      <c r="F13" s="69">
        <f>+SUM(F6:F12)+SUM(F18:F20)</f>
        <v>2.3000000000000007</v>
      </c>
      <c r="G13" s="49">
        <f>SUM(G6:G12)</f>
        <v>12</v>
      </c>
      <c r="H13" s="3">
        <v>34</v>
      </c>
      <c r="I13" s="70">
        <f>SUM(I6:I12)</f>
        <v>1.9000000000000001</v>
      </c>
      <c r="J13" s="49">
        <f>SUM(J6:J12)</f>
        <v>12</v>
      </c>
      <c r="K13" s="3">
        <v>33</v>
      </c>
      <c r="L13" s="70">
        <f>SUM(L6:L12)</f>
        <v>1.7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53" t="s">
        <v>17</v>
      </c>
      <c r="C15" s="54"/>
      <c r="D15" s="54"/>
      <c r="E15" s="54"/>
      <c r="F15" s="54"/>
      <c r="G15" s="54"/>
      <c r="H15" s="54"/>
      <c r="I15" s="54"/>
      <c r="J15" s="54"/>
      <c r="K15" s="54"/>
      <c r="L15" s="55"/>
    </row>
    <row r="16" spans="2:12" ht="17" thickBot="1" x14ac:dyDescent="0.25">
      <c r="B16" s="56" t="s">
        <v>18</v>
      </c>
      <c r="C16" s="57"/>
      <c r="D16" s="58" t="s">
        <v>19</v>
      </c>
      <c r="E16" s="59"/>
      <c r="F16" s="59"/>
      <c r="G16" s="59"/>
      <c r="H16" s="59"/>
      <c r="I16" s="59"/>
      <c r="J16" s="59"/>
      <c r="K16" s="59"/>
      <c r="L16" s="60"/>
    </row>
    <row r="17" spans="2:12" ht="17" thickBot="1" x14ac:dyDescent="0.25">
      <c r="B17" s="56" t="s">
        <v>20</v>
      </c>
      <c r="C17" s="61"/>
      <c r="D17" s="62" t="s">
        <v>21</v>
      </c>
      <c r="E17" s="62"/>
      <c r="F17" s="62"/>
      <c r="G17" s="61" t="s">
        <v>22</v>
      </c>
      <c r="H17" s="62"/>
      <c r="I17" s="62"/>
      <c r="J17" s="61" t="s">
        <v>24</v>
      </c>
      <c r="K17" s="61" t="s">
        <v>25</v>
      </c>
      <c r="L17" s="62"/>
    </row>
    <row r="18" spans="2:12" ht="17" thickBot="1" x14ac:dyDescent="0.25">
      <c r="B18" s="56" t="s">
        <v>26</v>
      </c>
      <c r="C18" s="63"/>
      <c r="D18" s="64"/>
      <c r="E18" s="65">
        <v>15</v>
      </c>
      <c r="F18" s="64"/>
      <c r="G18" s="63"/>
      <c r="H18" s="66">
        <v>8</v>
      </c>
      <c r="I18" s="64"/>
      <c r="J18" s="63"/>
      <c r="K18" s="66">
        <v>10</v>
      </c>
      <c r="L18" s="64"/>
    </row>
    <row r="19" spans="2:12" ht="17" thickBot="1" x14ac:dyDescent="0.25">
      <c r="B19" s="56" t="s">
        <v>27</v>
      </c>
      <c r="C19" s="63"/>
      <c r="D19" s="64"/>
      <c r="E19" s="65">
        <v>15</v>
      </c>
      <c r="F19" s="64"/>
      <c r="G19" s="63"/>
      <c r="H19" s="66">
        <v>20</v>
      </c>
      <c r="I19" s="64"/>
      <c r="J19" s="63"/>
      <c r="K19" s="66">
        <v>19</v>
      </c>
      <c r="L19" s="64"/>
    </row>
    <row r="20" spans="2:12" ht="17" thickBot="1" x14ac:dyDescent="0.25">
      <c r="B20" s="56" t="s">
        <v>28</v>
      </c>
      <c r="C20" s="63"/>
      <c r="D20" s="64"/>
      <c r="E20" s="65">
        <v>15</v>
      </c>
      <c r="F20" s="64"/>
      <c r="G20" s="63"/>
      <c r="H20" s="66">
        <v>9</v>
      </c>
      <c r="I20" s="64"/>
      <c r="J20" s="63"/>
      <c r="K20" s="66">
        <v>10</v>
      </c>
      <c r="L20" s="64"/>
    </row>
    <row r="21" spans="2:12" x14ac:dyDescent="0.2">
      <c r="B21" s="67"/>
      <c r="C21" s="67"/>
      <c r="D21" s="67"/>
      <c r="E21" s="67"/>
      <c r="F21" s="67">
        <f>SUM(F18:F20)</f>
        <v>0</v>
      </c>
      <c r="G21" s="67"/>
      <c r="H21" s="67"/>
      <c r="I21" s="67">
        <f>SUM(I18:I20)</f>
        <v>0</v>
      </c>
      <c r="J21" s="67"/>
      <c r="K21" s="67"/>
      <c r="L21" s="67">
        <f>SUM(L18:L20)</f>
        <v>0</v>
      </c>
    </row>
    <row r="25" spans="2:12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2:12" ht="18" x14ac:dyDescent="0.2">
      <c r="B26" s="51" t="s">
        <v>29</v>
      </c>
      <c r="C26" s="52"/>
      <c r="D26" s="52"/>
      <c r="E26" s="52"/>
      <c r="F26" s="52"/>
      <c r="G26" s="33"/>
      <c r="H26" s="33"/>
      <c r="I26" s="33"/>
      <c r="J26" s="33"/>
      <c r="K26" s="33"/>
      <c r="L26" s="33"/>
    </row>
    <row r="27" spans="2:12" ht="18" x14ac:dyDescent="0.2">
      <c r="B27" s="68" t="s">
        <v>30</v>
      </c>
      <c r="C27" s="68"/>
      <c r="D27" s="23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51" t="s">
        <v>32</v>
      </c>
      <c r="C28" s="25"/>
      <c r="D28" s="25" t="s">
        <v>40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51" t="s">
        <v>33</v>
      </c>
      <c r="C29" s="25"/>
      <c r="D29" s="25" t="s">
        <v>34</v>
      </c>
      <c r="E29" s="25"/>
      <c r="F29" s="25"/>
      <c r="G29" s="25"/>
      <c r="H29" s="25"/>
      <c r="I29" s="25"/>
      <c r="J29" s="25"/>
      <c r="K29" s="25"/>
      <c r="L29" s="25"/>
    </row>
    <row r="30" spans="2:12" ht="18" x14ac:dyDescent="0.2">
      <c r="B30" s="51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8" x14ac:dyDescent="0.2">
      <c r="B31" s="51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8" x14ac:dyDescent="0.2">
      <c r="B32" s="51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5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5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5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5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5" ht="16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5" ht="16" x14ac:dyDescent="0.2">
      <c r="B38" s="28"/>
      <c r="C38" s="25"/>
      <c r="D38" s="29"/>
      <c r="E38" s="29"/>
      <c r="F38" s="29"/>
      <c r="G38" s="29"/>
      <c r="H38" s="29"/>
      <c r="I38" s="29"/>
      <c r="J38" s="29"/>
      <c r="K38" s="29"/>
      <c r="L38" s="29"/>
    </row>
    <row r="39" spans="2:15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5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5" ht="17" thickBot="1" x14ac:dyDescent="0.25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5" ht="16" thickBot="1" x14ac:dyDescent="0.25">
      <c r="B42" s="30" t="s">
        <v>0</v>
      </c>
      <c r="C42" s="31"/>
      <c r="D42" s="31"/>
      <c r="E42" s="31"/>
      <c r="F42" s="31"/>
      <c r="G42" s="31"/>
      <c r="H42" s="31"/>
      <c r="I42" s="31"/>
      <c r="J42" s="31"/>
      <c r="K42" s="31"/>
      <c r="L42" s="32"/>
    </row>
    <row r="43" spans="2:15" ht="16" thickBot="1" x14ac:dyDescent="0.25">
      <c r="B43" s="9"/>
      <c r="C43" s="36" t="s">
        <v>1</v>
      </c>
      <c r="D43" s="37"/>
      <c r="E43" s="37"/>
      <c r="F43" s="38"/>
      <c r="G43" s="41" t="s">
        <v>2</v>
      </c>
      <c r="H43" s="42"/>
      <c r="I43" s="42"/>
      <c r="J43" s="39" t="s">
        <v>3</v>
      </c>
      <c r="K43" s="39"/>
      <c r="L43" s="40"/>
    </row>
    <row r="44" spans="2:15" ht="16" thickBot="1" x14ac:dyDescent="0.25">
      <c r="B44" s="9" t="s">
        <v>4</v>
      </c>
      <c r="C44" s="14" t="s">
        <v>5</v>
      </c>
      <c r="D44" s="12" t="s">
        <v>6</v>
      </c>
      <c r="E44" s="12" t="s">
        <v>7</v>
      </c>
      <c r="F44" s="15" t="s">
        <v>8</v>
      </c>
      <c r="G44" s="13" t="s">
        <v>6</v>
      </c>
      <c r="H44" s="10" t="s">
        <v>7</v>
      </c>
      <c r="I44" s="10" t="s">
        <v>8</v>
      </c>
      <c r="J44" s="11" t="s">
        <v>6</v>
      </c>
      <c r="K44" s="11" t="s">
        <v>7</v>
      </c>
      <c r="L44" s="11" t="s">
        <v>8</v>
      </c>
    </row>
    <row r="45" spans="2:15" ht="17" thickBot="1" x14ac:dyDescent="0.25">
      <c r="B45" s="6" t="s">
        <v>9</v>
      </c>
      <c r="C45" s="48">
        <v>0.1</v>
      </c>
      <c r="D45" s="49">
        <f>INT(E45*4/9)</f>
        <v>3</v>
      </c>
      <c r="E45" s="2">
        <v>8</v>
      </c>
      <c r="F45" s="49">
        <f>+$C45*D45</f>
        <v>0.30000000000000004</v>
      </c>
      <c r="G45" s="49">
        <f>INT(H45*4/9)</f>
        <v>2</v>
      </c>
      <c r="H45" s="2">
        <v>6</v>
      </c>
      <c r="I45" s="49">
        <f>+$C45*G45</f>
        <v>0.2</v>
      </c>
      <c r="J45" s="49">
        <f>INT(K45*4/9)</f>
        <v>2</v>
      </c>
      <c r="K45" s="2">
        <v>6</v>
      </c>
      <c r="L45" s="49">
        <f>+$C45*J45</f>
        <v>0.2</v>
      </c>
    </row>
    <row r="46" spans="2:15" ht="17" customHeight="1" thickBot="1" x14ac:dyDescent="0.25">
      <c r="B46" s="6" t="s">
        <v>10</v>
      </c>
      <c r="C46" s="48">
        <v>0.2</v>
      </c>
      <c r="D46" s="49">
        <f t="shared" ref="D46:D50" si="6">INT(E46*4/9)</f>
        <v>3</v>
      </c>
      <c r="E46" s="2">
        <v>8</v>
      </c>
      <c r="F46" s="49">
        <f t="shared" ref="F46:F51" si="7">+$C46*D46</f>
        <v>0.60000000000000009</v>
      </c>
      <c r="G46" s="49">
        <f t="shared" ref="G46:G51" si="8">INT(H46*4/9)</f>
        <v>2</v>
      </c>
      <c r="H46" s="2">
        <v>5</v>
      </c>
      <c r="I46" s="49">
        <f t="shared" ref="I46:I51" si="9">+$C46*G46</f>
        <v>0.4</v>
      </c>
      <c r="J46" s="72">
        <f t="shared" ref="J46:J51" si="10">INT(K46*4/9)</f>
        <v>1</v>
      </c>
      <c r="K46" s="2">
        <v>4</v>
      </c>
      <c r="L46" s="49">
        <f t="shared" ref="L46:L52" si="11">+$C46*J46</f>
        <v>0.2</v>
      </c>
      <c r="N46" s="71" t="s">
        <v>36</v>
      </c>
      <c r="O46" s="71"/>
    </row>
    <row r="47" spans="2:15" ht="17" thickBot="1" x14ac:dyDescent="0.25">
      <c r="B47" s="6" t="s">
        <v>11</v>
      </c>
      <c r="C47" s="48">
        <v>0.1</v>
      </c>
      <c r="D47" s="49">
        <f t="shared" si="6"/>
        <v>3</v>
      </c>
      <c r="E47" s="2">
        <v>7</v>
      </c>
      <c r="F47" s="49">
        <f t="shared" si="7"/>
        <v>0.30000000000000004</v>
      </c>
      <c r="G47" s="49">
        <f t="shared" si="8"/>
        <v>1</v>
      </c>
      <c r="H47" s="2">
        <v>3</v>
      </c>
      <c r="I47" s="49">
        <f t="shared" si="9"/>
        <v>0.1</v>
      </c>
      <c r="J47" s="49">
        <f t="shared" si="10"/>
        <v>1</v>
      </c>
      <c r="K47" s="2">
        <v>3</v>
      </c>
      <c r="L47" s="49">
        <f t="shared" si="11"/>
        <v>0.1</v>
      </c>
    </row>
    <row r="48" spans="2:15" ht="17" thickBot="1" x14ac:dyDescent="0.25">
      <c r="B48" s="6" t="s">
        <v>12</v>
      </c>
      <c r="C48" s="48">
        <v>0.2</v>
      </c>
      <c r="D48" s="49">
        <f t="shared" si="6"/>
        <v>3</v>
      </c>
      <c r="E48" s="2">
        <v>7</v>
      </c>
      <c r="F48" s="49">
        <f t="shared" si="7"/>
        <v>0.60000000000000009</v>
      </c>
      <c r="G48" s="49">
        <f t="shared" si="8"/>
        <v>1</v>
      </c>
      <c r="H48" s="2">
        <v>3</v>
      </c>
      <c r="I48" s="49">
        <f t="shared" si="9"/>
        <v>0.2</v>
      </c>
      <c r="J48" s="49">
        <f t="shared" si="10"/>
        <v>3</v>
      </c>
      <c r="K48" s="2">
        <v>7</v>
      </c>
      <c r="L48" s="49">
        <f t="shared" si="11"/>
        <v>0.60000000000000009</v>
      </c>
    </row>
    <row r="49" spans="2:37" ht="17" thickBot="1" x14ac:dyDescent="0.25">
      <c r="B49" s="6" t="s">
        <v>13</v>
      </c>
      <c r="C49" s="48">
        <v>0.1</v>
      </c>
      <c r="D49" s="49">
        <f t="shared" si="6"/>
        <v>2</v>
      </c>
      <c r="E49" s="2">
        <v>5</v>
      </c>
      <c r="F49" s="49">
        <f t="shared" si="7"/>
        <v>0.2</v>
      </c>
      <c r="G49" s="49">
        <f t="shared" si="8"/>
        <v>0</v>
      </c>
      <c r="H49" s="2">
        <v>2</v>
      </c>
      <c r="I49" s="49">
        <f t="shared" si="9"/>
        <v>0</v>
      </c>
      <c r="J49" s="49">
        <f>INT(K49*4/9)</f>
        <v>0</v>
      </c>
      <c r="K49" s="2">
        <v>2</v>
      </c>
      <c r="L49" s="49">
        <f t="shared" si="11"/>
        <v>0</v>
      </c>
    </row>
    <row r="50" spans="2:37" ht="17" thickBot="1" x14ac:dyDescent="0.25">
      <c r="B50" s="6" t="s">
        <v>14</v>
      </c>
      <c r="C50" s="48">
        <v>0.1</v>
      </c>
      <c r="D50" s="49">
        <f t="shared" si="6"/>
        <v>1</v>
      </c>
      <c r="E50" s="2">
        <v>4</v>
      </c>
      <c r="F50" s="49">
        <f t="shared" si="7"/>
        <v>0.1</v>
      </c>
      <c r="G50" s="49">
        <f t="shared" si="8"/>
        <v>2</v>
      </c>
      <c r="H50" s="2">
        <v>6</v>
      </c>
      <c r="I50" s="49">
        <f t="shared" si="9"/>
        <v>0.2</v>
      </c>
      <c r="J50" s="49">
        <f t="shared" si="10"/>
        <v>4</v>
      </c>
      <c r="K50" s="2">
        <v>9</v>
      </c>
      <c r="L50" s="49">
        <f t="shared" si="11"/>
        <v>0.4</v>
      </c>
    </row>
    <row r="51" spans="2:37" ht="17" thickBot="1" x14ac:dyDescent="0.25">
      <c r="B51" s="6" t="s">
        <v>15</v>
      </c>
      <c r="C51" s="48">
        <v>0.2</v>
      </c>
      <c r="D51" s="49">
        <f>INT(E51*4/9)</f>
        <v>1</v>
      </c>
      <c r="E51" s="2">
        <v>3</v>
      </c>
      <c r="F51" s="49">
        <f>+$C51*D51</f>
        <v>0.2</v>
      </c>
      <c r="G51" s="49">
        <f t="shared" si="8"/>
        <v>4</v>
      </c>
      <c r="H51" s="2">
        <v>9</v>
      </c>
      <c r="I51" s="49">
        <f t="shared" si="9"/>
        <v>0.8</v>
      </c>
      <c r="J51" s="49">
        <f t="shared" si="10"/>
        <v>1</v>
      </c>
      <c r="K51" s="2">
        <v>3</v>
      </c>
      <c r="L51" s="49">
        <f t="shared" si="11"/>
        <v>0.2</v>
      </c>
    </row>
    <row r="52" spans="2:37" ht="17" thickBot="1" x14ac:dyDescent="0.25">
      <c r="B52" s="6" t="s">
        <v>16</v>
      </c>
      <c r="C52" s="1">
        <f>+SUM(C45:C51)+SUM(C57:C59)</f>
        <v>1</v>
      </c>
      <c r="D52" s="49">
        <f>SUM(D45:D51)</f>
        <v>16</v>
      </c>
      <c r="E52" s="3">
        <v>42</v>
      </c>
      <c r="F52" s="69">
        <f>+SUM(F45:F51)+SUM(F57:F59)</f>
        <v>2.3000000000000007</v>
      </c>
      <c r="G52" s="49">
        <f>SUM(G45:G51)</f>
        <v>12</v>
      </c>
      <c r="H52" s="3">
        <v>34</v>
      </c>
      <c r="I52" s="70">
        <f>SUM(I45:I51)</f>
        <v>1.9000000000000001</v>
      </c>
      <c r="J52" s="49">
        <f>SUM(J45:J51)</f>
        <v>12</v>
      </c>
      <c r="K52" s="3">
        <v>33</v>
      </c>
      <c r="L52" s="70">
        <f>SUM(L45:L51)</f>
        <v>1.7</v>
      </c>
    </row>
    <row r="53" spans="2:37" ht="16" thickBot="1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37" ht="16" x14ac:dyDescent="0.2">
      <c r="B54" s="53" t="s">
        <v>17</v>
      </c>
      <c r="C54" s="54"/>
      <c r="D54" s="54"/>
      <c r="E54" s="54"/>
      <c r="F54" s="54"/>
      <c r="G54" s="54"/>
      <c r="H54" s="54"/>
      <c r="I54" s="54"/>
      <c r="J54" s="54"/>
      <c r="K54" s="54"/>
      <c r="L54" s="55"/>
    </row>
    <row r="55" spans="2:37" ht="17" thickBot="1" x14ac:dyDescent="0.25">
      <c r="B55" s="56" t="s">
        <v>18</v>
      </c>
      <c r="C55" s="57"/>
      <c r="D55" s="58" t="s">
        <v>19</v>
      </c>
      <c r="E55" s="59"/>
      <c r="F55" s="59"/>
      <c r="G55" s="59"/>
      <c r="H55" s="59"/>
      <c r="I55" s="59"/>
      <c r="J55" s="59"/>
      <c r="K55" s="59"/>
      <c r="L55" s="60"/>
    </row>
    <row r="56" spans="2:37" ht="17" customHeight="1" thickBot="1" x14ac:dyDescent="0.25">
      <c r="B56" s="56" t="s">
        <v>20</v>
      </c>
      <c r="C56" s="61"/>
      <c r="D56" s="62" t="s">
        <v>21</v>
      </c>
      <c r="E56" s="62"/>
      <c r="F56" s="62"/>
      <c r="G56" s="61" t="s">
        <v>22</v>
      </c>
      <c r="H56" s="62"/>
      <c r="I56" s="62" t="s">
        <v>23</v>
      </c>
      <c r="J56" s="61" t="s">
        <v>24</v>
      </c>
      <c r="K56" s="61" t="s">
        <v>25</v>
      </c>
      <c r="L56" s="62"/>
      <c r="W56" s="74" t="s">
        <v>38</v>
      </c>
      <c r="X56" s="75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7"/>
    </row>
    <row r="57" spans="2:37" ht="17" thickBot="1" x14ac:dyDescent="0.25">
      <c r="B57" s="56" t="s">
        <v>26</v>
      </c>
      <c r="C57" s="63"/>
      <c r="D57" s="64"/>
      <c r="E57" s="65">
        <v>15</v>
      </c>
      <c r="F57" s="64"/>
      <c r="G57" s="63"/>
      <c r="H57" s="66">
        <v>8</v>
      </c>
      <c r="I57" s="64"/>
      <c r="J57" s="63"/>
      <c r="K57" s="66">
        <v>10</v>
      </c>
      <c r="L57" s="64"/>
      <c r="W57" s="74"/>
      <c r="X57" s="78"/>
      <c r="AK57" s="79"/>
    </row>
    <row r="58" spans="2:37" ht="17" thickBot="1" x14ac:dyDescent="0.25">
      <c r="B58" s="56" t="s">
        <v>27</v>
      </c>
      <c r="C58" s="63"/>
      <c r="D58" s="64"/>
      <c r="E58" s="65">
        <v>15</v>
      </c>
      <c r="F58" s="64"/>
      <c r="G58" s="63"/>
      <c r="H58" s="66">
        <v>20</v>
      </c>
      <c r="I58" s="64"/>
      <c r="J58" s="63"/>
      <c r="K58" s="66">
        <v>19</v>
      </c>
      <c r="L58" s="64"/>
      <c r="W58" s="74"/>
      <c r="X58" s="78"/>
      <c r="AK58" s="79"/>
    </row>
    <row r="59" spans="2:37" ht="17" thickBot="1" x14ac:dyDescent="0.25">
      <c r="B59" s="56" t="s">
        <v>28</v>
      </c>
      <c r="C59" s="63"/>
      <c r="D59" s="64"/>
      <c r="E59" s="65">
        <v>15</v>
      </c>
      <c r="F59" s="64"/>
      <c r="G59" s="63"/>
      <c r="H59" s="66">
        <v>9</v>
      </c>
      <c r="I59" s="64"/>
      <c r="J59" s="63"/>
      <c r="K59" s="66">
        <v>10</v>
      </c>
      <c r="L59" s="64"/>
      <c r="W59" s="74"/>
      <c r="X59" s="78"/>
      <c r="AK59" s="79"/>
    </row>
    <row r="60" spans="2:37" x14ac:dyDescent="0.2">
      <c r="B60" s="67"/>
      <c r="C60" s="67"/>
      <c r="D60" s="67"/>
      <c r="E60" s="67"/>
      <c r="F60" s="67">
        <f>SUM(F57:F59)</f>
        <v>0</v>
      </c>
      <c r="G60" s="67"/>
      <c r="H60" s="67"/>
      <c r="I60" s="67">
        <f>SUM(I57:I59)</f>
        <v>0</v>
      </c>
      <c r="J60" s="67"/>
      <c r="K60" s="67"/>
      <c r="L60" s="67">
        <f>SUM(L57:L59)</f>
        <v>0</v>
      </c>
      <c r="W60" s="74"/>
      <c r="X60" s="78"/>
      <c r="AK60" s="79"/>
    </row>
    <row r="61" spans="2:37" ht="16" thickBot="1" x14ac:dyDescent="0.25">
      <c r="W61" s="74"/>
      <c r="X61" s="78"/>
      <c r="AK61" s="79"/>
    </row>
    <row r="62" spans="2:37" ht="16" thickBot="1" x14ac:dyDescent="0.25">
      <c r="B62" s="30" t="s">
        <v>0</v>
      </c>
      <c r="C62" s="31"/>
      <c r="D62" s="31"/>
      <c r="E62" s="31"/>
      <c r="F62" s="31"/>
      <c r="G62" s="31"/>
      <c r="H62" s="31"/>
      <c r="I62" s="31"/>
      <c r="J62" s="31"/>
      <c r="K62" s="31"/>
      <c r="L62" s="32"/>
      <c r="W62" s="74"/>
      <c r="X62" s="78"/>
      <c r="AK62" s="79"/>
    </row>
    <row r="63" spans="2:37" ht="16" thickBot="1" x14ac:dyDescent="0.25">
      <c r="B63" s="9"/>
      <c r="C63" s="36" t="s">
        <v>1</v>
      </c>
      <c r="D63" s="37"/>
      <c r="E63" s="37"/>
      <c r="F63" s="38"/>
      <c r="G63" s="41" t="s">
        <v>2</v>
      </c>
      <c r="H63" s="42"/>
      <c r="I63" s="42"/>
      <c r="J63" s="39" t="s">
        <v>3</v>
      </c>
      <c r="K63" s="39"/>
      <c r="L63" s="40"/>
      <c r="W63" s="74"/>
      <c r="X63" s="78"/>
      <c r="AK63" s="79"/>
    </row>
    <row r="64" spans="2:37" ht="16" thickBot="1" x14ac:dyDescent="0.25">
      <c r="B64" s="9" t="s">
        <v>4</v>
      </c>
      <c r="C64" s="14" t="s">
        <v>5</v>
      </c>
      <c r="D64" s="12" t="s">
        <v>6</v>
      </c>
      <c r="E64" s="12" t="s">
        <v>7</v>
      </c>
      <c r="F64" s="15" t="s">
        <v>8</v>
      </c>
      <c r="G64" s="13" t="s">
        <v>6</v>
      </c>
      <c r="H64" s="10" t="s">
        <v>7</v>
      </c>
      <c r="I64" s="10" t="s">
        <v>8</v>
      </c>
      <c r="J64" s="11" t="s">
        <v>6</v>
      </c>
      <c r="K64" s="11" t="s">
        <v>7</v>
      </c>
      <c r="L64" s="11" t="s">
        <v>8</v>
      </c>
      <c r="W64" s="74"/>
      <c r="X64" s="78"/>
      <c r="AK64" s="79"/>
    </row>
    <row r="65" spans="2:37" ht="17" thickBot="1" x14ac:dyDescent="0.25">
      <c r="B65" s="6" t="s">
        <v>9</v>
      </c>
      <c r="C65" s="48">
        <v>0.1</v>
      </c>
      <c r="D65" s="49">
        <f>INT(E65*4/9)</f>
        <v>3</v>
      </c>
      <c r="E65" s="2">
        <v>8</v>
      </c>
      <c r="F65" s="49">
        <f>+$C65*D65</f>
        <v>0.30000000000000004</v>
      </c>
      <c r="G65" s="49">
        <f>INT(H65*4/9)</f>
        <v>2</v>
      </c>
      <c r="H65" s="2">
        <v>6</v>
      </c>
      <c r="I65" s="49">
        <f>+$C65*G65</f>
        <v>0.2</v>
      </c>
      <c r="J65" s="49">
        <f>INT(K65*4/9)</f>
        <v>2</v>
      </c>
      <c r="K65" s="2">
        <v>6</v>
      </c>
      <c r="L65" s="49">
        <f>+$C65*J65</f>
        <v>0.2</v>
      </c>
      <c r="W65" s="74"/>
      <c r="X65" s="78"/>
      <c r="AK65" s="79"/>
    </row>
    <row r="66" spans="2:37" ht="17" thickBot="1" x14ac:dyDescent="0.25">
      <c r="B66" s="6" t="s">
        <v>10</v>
      </c>
      <c r="C66" s="48">
        <v>0.2</v>
      </c>
      <c r="D66" s="49">
        <f t="shared" ref="D66:D70" si="12">INT(E66*4/9)</f>
        <v>3</v>
      </c>
      <c r="E66" s="2">
        <v>8</v>
      </c>
      <c r="F66" s="49">
        <f t="shared" ref="F66:F71" si="13">+$C66*D66</f>
        <v>0.60000000000000009</v>
      </c>
      <c r="G66" s="49">
        <f t="shared" ref="G66:G71" si="14">INT(H66*4/9)</f>
        <v>2</v>
      </c>
      <c r="H66" s="2">
        <v>5</v>
      </c>
      <c r="I66" s="49">
        <f t="shared" ref="I66:I71" si="15">+$C66*G66</f>
        <v>0.4</v>
      </c>
      <c r="J66" s="73">
        <v>5</v>
      </c>
      <c r="K66" s="2">
        <v>4</v>
      </c>
      <c r="L66" s="49">
        <f t="shared" ref="L66:L72" si="16">+$C66*J66</f>
        <v>1</v>
      </c>
      <c r="W66" s="74"/>
      <c r="X66" s="78"/>
      <c r="AK66" s="79"/>
    </row>
    <row r="67" spans="2:37" ht="17" thickBot="1" x14ac:dyDescent="0.25">
      <c r="B67" s="6" t="s">
        <v>11</v>
      </c>
      <c r="C67" s="48">
        <v>0.1</v>
      </c>
      <c r="D67" s="49">
        <f t="shared" si="12"/>
        <v>3</v>
      </c>
      <c r="E67" s="2">
        <v>7</v>
      </c>
      <c r="F67" s="49">
        <f t="shared" si="13"/>
        <v>0.30000000000000004</v>
      </c>
      <c r="G67" s="49">
        <f t="shared" si="14"/>
        <v>1</v>
      </c>
      <c r="H67" s="2">
        <v>3</v>
      </c>
      <c r="I67" s="49">
        <f t="shared" si="15"/>
        <v>0.1</v>
      </c>
      <c r="J67" s="49">
        <f t="shared" ref="J66:J71" si="17">INT(K67*4/9)</f>
        <v>1</v>
      </c>
      <c r="K67" s="2">
        <v>3</v>
      </c>
      <c r="L67" s="49">
        <f t="shared" si="16"/>
        <v>0.1</v>
      </c>
      <c r="W67" s="74"/>
      <c r="X67" s="78"/>
      <c r="AK67" s="79"/>
    </row>
    <row r="68" spans="2:37" ht="17" thickBot="1" x14ac:dyDescent="0.25">
      <c r="B68" s="6" t="s">
        <v>12</v>
      </c>
      <c r="C68" s="48">
        <v>0.2</v>
      </c>
      <c r="D68" s="49">
        <f t="shared" si="12"/>
        <v>3</v>
      </c>
      <c r="E68" s="2">
        <v>7</v>
      </c>
      <c r="F68" s="49">
        <f t="shared" si="13"/>
        <v>0.60000000000000009</v>
      </c>
      <c r="G68" s="49">
        <f t="shared" si="14"/>
        <v>1</v>
      </c>
      <c r="H68" s="2">
        <v>3</v>
      </c>
      <c r="I68" s="49">
        <f t="shared" si="15"/>
        <v>0.2</v>
      </c>
      <c r="J68" s="49">
        <f t="shared" si="17"/>
        <v>3</v>
      </c>
      <c r="K68" s="2">
        <v>7</v>
      </c>
      <c r="L68" s="49">
        <f t="shared" si="16"/>
        <v>0.60000000000000009</v>
      </c>
      <c r="W68" s="74"/>
      <c r="X68" s="78"/>
      <c r="AK68" s="79"/>
    </row>
    <row r="69" spans="2:37" ht="17" thickBot="1" x14ac:dyDescent="0.25">
      <c r="B69" s="6" t="s">
        <v>13</v>
      </c>
      <c r="C69" s="48">
        <v>0.1</v>
      </c>
      <c r="D69" s="49">
        <f t="shared" si="12"/>
        <v>2</v>
      </c>
      <c r="E69" s="2">
        <v>5</v>
      </c>
      <c r="F69" s="49">
        <f t="shared" si="13"/>
        <v>0.2</v>
      </c>
      <c r="G69" s="49">
        <f t="shared" si="14"/>
        <v>0</v>
      </c>
      <c r="H69" s="2">
        <v>2</v>
      </c>
      <c r="I69" s="49">
        <f t="shared" si="15"/>
        <v>0</v>
      </c>
      <c r="J69" s="49">
        <f>INT(K69*4/9)</f>
        <v>0</v>
      </c>
      <c r="K69" s="2">
        <v>2</v>
      </c>
      <c r="L69" s="49">
        <f t="shared" si="16"/>
        <v>0</v>
      </c>
      <c r="W69" s="74"/>
      <c r="X69" s="78"/>
      <c r="AK69" s="79"/>
    </row>
    <row r="70" spans="2:37" ht="17" thickBot="1" x14ac:dyDescent="0.25">
      <c r="B70" s="6" t="s">
        <v>14</v>
      </c>
      <c r="C70" s="48">
        <v>0.1</v>
      </c>
      <c r="D70" s="49">
        <f t="shared" si="12"/>
        <v>1</v>
      </c>
      <c r="E70" s="2">
        <v>4</v>
      </c>
      <c r="F70" s="49">
        <f t="shared" si="13"/>
        <v>0.1</v>
      </c>
      <c r="G70" s="49">
        <f t="shared" si="14"/>
        <v>2</v>
      </c>
      <c r="H70" s="2">
        <v>6</v>
      </c>
      <c r="I70" s="49">
        <f t="shared" si="15"/>
        <v>0.2</v>
      </c>
      <c r="J70" s="49">
        <f t="shared" si="17"/>
        <v>4</v>
      </c>
      <c r="K70" s="2">
        <v>9</v>
      </c>
      <c r="L70" s="49">
        <f t="shared" si="16"/>
        <v>0.4</v>
      </c>
      <c r="W70" s="74"/>
      <c r="X70" s="78"/>
      <c r="AK70" s="79"/>
    </row>
    <row r="71" spans="2:37" ht="17" thickBot="1" x14ac:dyDescent="0.25">
      <c r="B71" s="6" t="s">
        <v>15</v>
      </c>
      <c r="C71" s="48">
        <v>0.2</v>
      </c>
      <c r="D71" s="49">
        <f>INT(E71*4/9)</f>
        <v>1</v>
      </c>
      <c r="E71" s="2">
        <v>3</v>
      </c>
      <c r="F71" s="49">
        <f>+$C71*D71</f>
        <v>0.2</v>
      </c>
      <c r="G71" s="49">
        <f t="shared" si="14"/>
        <v>4</v>
      </c>
      <c r="H71" s="2">
        <v>9</v>
      </c>
      <c r="I71" s="49">
        <f t="shared" si="15"/>
        <v>0.8</v>
      </c>
      <c r="J71" s="49">
        <f t="shared" si="17"/>
        <v>1</v>
      </c>
      <c r="K71" s="2">
        <v>3</v>
      </c>
      <c r="L71" s="49">
        <f t="shared" si="16"/>
        <v>0.2</v>
      </c>
      <c r="W71" s="74"/>
      <c r="X71" s="78"/>
      <c r="AK71" s="79"/>
    </row>
    <row r="72" spans="2:37" ht="17" thickBot="1" x14ac:dyDescent="0.25">
      <c r="B72" s="6" t="s">
        <v>16</v>
      </c>
      <c r="C72" s="1">
        <f>+SUM(C65:C71)+SUM(C77:C79)</f>
        <v>1</v>
      </c>
      <c r="D72" s="49">
        <f>SUM(D65:D71)</f>
        <v>16</v>
      </c>
      <c r="E72" s="3">
        <v>42</v>
      </c>
      <c r="F72" s="69">
        <f>+SUM(F65:F71)+SUM(F77:F79)</f>
        <v>2.3000000000000007</v>
      </c>
      <c r="G72" s="49">
        <f>SUM(G65:G71)</f>
        <v>12</v>
      </c>
      <c r="H72" s="3">
        <v>34</v>
      </c>
      <c r="I72" s="70">
        <f>SUM(I65:I71)</f>
        <v>1.9000000000000001</v>
      </c>
      <c r="J72" s="49">
        <f>SUM(J65:J71)</f>
        <v>16</v>
      </c>
      <c r="K72" s="3">
        <v>33</v>
      </c>
      <c r="L72" s="70">
        <f>SUM(L65:L71)</f>
        <v>2.5000000000000004</v>
      </c>
      <c r="W72" s="74"/>
      <c r="X72" s="78"/>
      <c r="AK72" s="79"/>
    </row>
    <row r="73" spans="2:37" ht="16" thickBot="1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W73" s="74"/>
      <c r="X73" s="78"/>
      <c r="AK73" s="79"/>
    </row>
    <row r="74" spans="2:37" ht="16" x14ac:dyDescent="0.2">
      <c r="B74" s="53" t="s">
        <v>17</v>
      </c>
      <c r="C74" s="54"/>
      <c r="D74" s="54"/>
      <c r="E74" s="54"/>
      <c r="F74" s="54"/>
      <c r="G74" s="54"/>
      <c r="H74" s="54"/>
      <c r="I74" s="54"/>
      <c r="J74" s="54"/>
      <c r="K74" s="54"/>
      <c r="L74" s="55"/>
      <c r="W74" s="74"/>
      <c r="X74" s="78"/>
      <c r="AK74" s="79"/>
    </row>
    <row r="75" spans="2:37" ht="17" thickBot="1" x14ac:dyDescent="0.25">
      <c r="B75" s="56" t="s">
        <v>18</v>
      </c>
      <c r="C75" s="57"/>
      <c r="D75" s="58" t="s">
        <v>19</v>
      </c>
      <c r="E75" s="59"/>
      <c r="F75" s="59"/>
      <c r="G75" s="59"/>
      <c r="H75" s="59"/>
      <c r="I75" s="59"/>
      <c r="J75" s="59"/>
      <c r="K75" s="59"/>
      <c r="L75" s="60"/>
      <c r="W75" s="74"/>
      <c r="X75" s="78"/>
      <c r="AK75" s="79"/>
    </row>
    <row r="76" spans="2:37" ht="17" thickBot="1" x14ac:dyDescent="0.25">
      <c r="B76" s="56" t="s">
        <v>20</v>
      </c>
      <c r="C76" s="61"/>
      <c r="D76" s="62" t="s">
        <v>21</v>
      </c>
      <c r="E76" s="62"/>
      <c r="F76" s="62"/>
      <c r="G76" s="61" t="s">
        <v>22</v>
      </c>
      <c r="H76" s="62"/>
      <c r="I76" s="62"/>
      <c r="J76" s="61" t="s">
        <v>24</v>
      </c>
      <c r="K76" s="61" t="s">
        <v>25</v>
      </c>
      <c r="L76" s="62"/>
      <c r="W76" s="74"/>
      <c r="X76" s="78"/>
      <c r="AK76" s="79"/>
    </row>
    <row r="77" spans="2:37" ht="17" thickBot="1" x14ac:dyDescent="0.25">
      <c r="B77" s="56" t="s">
        <v>26</v>
      </c>
      <c r="C77" s="63"/>
      <c r="D77" s="64"/>
      <c r="E77" s="65">
        <v>15</v>
      </c>
      <c r="F77" s="64"/>
      <c r="G77" s="63"/>
      <c r="H77" s="66">
        <v>8</v>
      </c>
      <c r="I77" s="64"/>
      <c r="J77" s="63"/>
      <c r="K77" s="66">
        <v>10</v>
      </c>
      <c r="L77" s="64"/>
      <c r="W77" s="74"/>
      <c r="X77" s="78"/>
      <c r="AK77" s="79"/>
    </row>
    <row r="78" spans="2:37" ht="17" thickBot="1" x14ac:dyDescent="0.25">
      <c r="B78" s="56" t="s">
        <v>27</v>
      </c>
      <c r="C78" s="63"/>
      <c r="D78" s="64"/>
      <c r="E78" s="65">
        <v>15</v>
      </c>
      <c r="F78" s="64"/>
      <c r="G78" s="63"/>
      <c r="H78" s="66">
        <v>20</v>
      </c>
      <c r="I78" s="64"/>
      <c r="J78" s="63"/>
      <c r="K78" s="66">
        <v>19</v>
      </c>
      <c r="L78" s="64"/>
      <c r="W78" s="74"/>
      <c r="X78" s="78"/>
      <c r="AK78" s="79"/>
    </row>
    <row r="79" spans="2:37" ht="17" thickBot="1" x14ac:dyDescent="0.25">
      <c r="B79" s="56" t="s">
        <v>28</v>
      </c>
      <c r="C79" s="63"/>
      <c r="D79" s="64"/>
      <c r="E79" s="65">
        <v>15</v>
      </c>
      <c r="F79" s="64"/>
      <c r="G79" s="63"/>
      <c r="H79" s="66">
        <v>9</v>
      </c>
      <c r="I79" s="64"/>
      <c r="J79" s="63"/>
      <c r="K79" s="66">
        <v>10</v>
      </c>
      <c r="L79" s="64"/>
      <c r="W79" s="74"/>
      <c r="X79" s="78"/>
      <c r="AK79" s="79"/>
    </row>
    <row r="80" spans="2:37" x14ac:dyDescent="0.2">
      <c r="B80" s="67"/>
      <c r="C80" s="67"/>
      <c r="D80" s="67"/>
      <c r="E80" s="67"/>
      <c r="F80" s="67">
        <f>SUM(F77:F79)</f>
        <v>0</v>
      </c>
      <c r="G80" s="67"/>
      <c r="H80" s="67"/>
      <c r="I80" s="67">
        <f>SUM(I77:I79)</f>
        <v>0</v>
      </c>
      <c r="J80" s="67"/>
      <c r="K80" s="67"/>
      <c r="L80" s="67">
        <f>SUM(L77:L79)</f>
        <v>0</v>
      </c>
      <c r="W80" s="74"/>
      <c r="X80" s="78"/>
      <c r="AK80" s="79"/>
    </row>
    <row r="81" spans="23:37" x14ac:dyDescent="0.2">
      <c r="W81" s="74"/>
      <c r="X81" s="78"/>
      <c r="AK81" s="79"/>
    </row>
    <row r="82" spans="23:37" x14ac:dyDescent="0.2">
      <c r="W82" s="74"/>
      <c r="X82" s="78"/>
      <c r="AK82" s="79"/>
    </row>
    <row r="83" spans="23:37" x14ac:dyDescent="0.2">
      <c r="W83" s="74"/>
      <c r="X83" s="78"/>
      <c r="AK83" s="79"/>
    </row>
    <row r="84" spans="23:37" x14ac:dyDescent="0.2">
      <c r="W84" s="74"/>
      <c r="X84" s="78"/>
      <c r="AK84" s="79"/>
    </row>
    <row r="85" spans="23:37" x14ac:dyDescent="0.2">
      <c r="W85" s="74"/>
      <c r="X85" s="78"/>
      <c r="AK85" s="79"/>
    </row>
    <row r="86" spans="23:37" x14ac:dyDescent="0.2">
      <c r="W86" s="74"/>
      <c r="X86" s="78"/>
      <c r="AK86" s="79"/>
    </row>
    <row r="87" spans="23:37" x14ac:dyDescent="0.2">
      <c r="W87" s="74"/>
      <c r="X87" s="78"/>
      <c r="AK87" s="79"/>
    </row>
    <row r="88" spans="23:37" ht="16" thickBot="1" x14ac:dyDescent="0.25">
      <c r="W88" s="74"/>
      <c r="X88" s="80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2"/>
    </row>
    <row r="89" spans="23:37" x14ac:dyDescent="0.2">
      <c r="X89" s="83" t="s">
        <v>37</v>
      </c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</sheetData>
  <mergeCells count="26">
    <mergeCell ref="W56:W88"/>
    <mergeCell ref="X89:AK89"/>
    <mergeCell ref="B62:L62"/>
    <mergeCell ref="C63:F63"/>
    <mergeCell ref="G63:I63"/>
    <mergeCell ref="J63:L63"/>
    <mergeCell ref="B74:L74"/>
    <mergeCell ref="D75:L75"/>
    <mergeCell ref="B42:L42"/>
    <mergeCell ref="C43:F43"/>
    <mergeCell ref="G43:I43"/>
    <mergeCell ref="J43:L43"/>
    <mergeCell ref="B54:L54"/>
    <mergeCell ref="D55:L55"/>
    <mergeCell ref="B25:L25"/>
    <mergeCell ref="G26:I26"/>
    <mergeCell ref="J26:L26"/>
    <mergeCell ref="B37:L37"/>
    <mergeCell ref="D38:L38"/>
    <mergeCell ref="B27:C27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3C94-214C-EE4D-8C52-BD9B07AFF518}">
  <dimension ref="B2:L32"/>
  <sheetViews>
    <sheetView zoomScale="118" zoomScaleNormal="86" workbookViewId="0">
      <selection activeCell="B26" sqref="B26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2:12" ht="16" thickBot="1" x14ac:dyDescent="0.25">
      <c r="B4" s="87"/>
      <c r="C4" s="88" t="s">
        <v>1</v>
      </c>
      <c r="D4" s="89"/>
      <c r="E4" s="89"/>
      <c r="F4" s="90"/>
      <c r="G4" s="91" t="s">
        <v>2</v>
      </c>
      <c r="H4" s="92"/>
      <c r="I4" s="92"/>
      <c r="J4" s="93" t="s">
        <v>3</v>
      </c>
      <c r="K4" s="93"/>
      <c r="L4" s="94"/>
    </row>
    <row r="5" spans="2:12" ht="16" thickBot="1" x14ac:dyDescent="0.25">
      <c r="B5" s="87" t="s">
        <v>4</v>
      </c>
      <c r="C5" s="95" t="s">
        <v>5</v>
      </c>
      <c r="D5" s="96" t="s">
        <v>6</v>
      </c>
      <c r="E5" s="96" t="s">
        <v>7</v>
      </c>
      <c r="F5" s="97" t="s">
        <v>8</v>
      </c>
      <c r="G5" s="98" t="s">
        <v>6</v>
      </c>
      <c r="H5" s="99" t="s">
        <v>7</v>
      </c>
      <c r="I5" s="99" t="s">
        <v>8</v>
      </c>
      <c r="J5" s="100" t="s">
        <v>6</v>
      </c>
      <c r="K5" s="100" t="s">
        <v>7</v>
      </c>
      <c r="L5" s="100" t="s">
        <v>8</v>
      </c>
    </row>
    <row r="6" spans="2:12" ht="17" thickBot="1" x14ac:dyDescent="0.25">
      <c r="B6" s="101" t="s">
        <v>9</v>
      </c>
      <c r="C6" s="63"/>
      <c r="D6" s="64"/>
      <c r="E6" s="65">
        <v>8</v>
      </c>
      <c r="F6" s="64"/>
      <c r="G6" s="64"/>
      <c r="H6" s="65">
        <v>6</v>
      </c>
      <c r="I6" s="64"/>
      <c r="J6" s="64"/>
      <c r="K6" s="65">
        <v>6</v>
      </c>
      <c r="L6" s="64"/>
    </row>
    <row r="7" spans="2:12" ht="17" thickBot="1" x14ac:dyDescent="0.25">
      <c r="B7" s="101" t="s">
        <v>10</v>
      </c>
      <c r="C7" s="63"/>
      <c r="D7" s="102"/>
      <c r="E7" s="65">
        <v>8</v>
      </c>
      <c r="F7" s="64"/>
      <c r="G7" s="64"/>
      <c r="H7" s="65">
        <v>5</v>
      </c>
      <c r="I7" s="64"/>
      <c r="J7" s="64"/>
      <c r="K7" s="65">
        <v>4</v>
      </c>
      <c r="L7" s="64"/>
    </row>
    <row r="8" spans="2:12" ht="17" thickBot="1" x14ac:dyDescent="0.25">
      <c r="B8" s="101" t="s">
        <v>11</v>
      </c>
      <c r="C8" s="63"/>
      <c r="D8" s="64"/>
      <c r="E8" s="65">
        <v>7</v>
      </c>
      <c r="F8" s="64"/>
      <c r="G8" s="64"/>
      <c r="H8" s="65">
        <v>3</v>
      </c>
      <c r="I8" s="64"/>
      <c r="J8" s="64"/>
      <c r="K8" s="65">
        <v>3</v>
      </c>
      <c r="L8" s="64"/>
    </row>
    <row r="9" spans="2:12" ht="17" thickBot="1" x14ac:dyDescent="0.25">
      <c r="B9" s="101" t="s">
        <v>12</v>
      </c>
      <c r="C9" s="63"/>
      <c r="D9" s="64"/>
      <c r="E9" s="65">
        <v>7</v>
      </c>
      <c r="F9" s="64"/>
      <c r="G9" s="64"/>
      <c r="H9" s="65">
        <v>3</v>
      </c>
      <c r="I9" s="64"/>
      <c r="J9" s="64"/>
      <c r="K9" s="65">
        <v>7</v>
      </c>
      <c r="L9" s="64"/>
    </row>
    <row r="10" spans="2:12" ht="17" thickBot="1" x14ac:dyDescent="0.25">
      <c r="B10" s="101" t="s">
        <v>13</v>
      </c>
      <c r="C10" s="63"/>
      <c r="D10" s="64"/>
      <c r="E10" s="65">
        <v>5</v>
      </c>
      <c r="F10" s="64"/>
      <c r="G10" s="64"/>
      <c r="H10" s="65">
        <v>2</v>
      </c>
      <c r="I10" s="64"/>
      <c r="J10" s="64"/>
      <c r="K10" s="65">
        <v>2</v>
      </c>
      <c r="L10" s="64"/>
    </row>
    <row r="11" spans="2:12" ht="17" thickBot="1" x14ac:dyDescent="0.25">
      <c r="B11" s="101" t="s">
        <v>14</v>
      </c>
      <c r="C11" s="63"/>
      <c r="D11" s="64"/>
      <c r="E11" s="65">
        <v>4</v>
      </c>
      <c r="F11" s="64"/>
      <c r="G11" s="64"/>
      <c r="H11" s="65">
        <v>6</v>
      </c>
      <c r="I11" s="64"/>
      <c r="J11" s="64"/>
      <c r="K11" s="65">
        <v>9</v>
      </c>
      <c r="L11" s="64"/>
    </row>
    <row r="12" spans="2:12" ht="17" thickBot="1" x14ac:dyDescent="0.25">
      <c r="B12" s="101" t="s">
        <v>15</v>
      </c>
      <c r="C12" s="63"/>
      <c r="D12" s="64"/>
      <c r="E12" s="65">
        <v>3</v>
      </c>
      <c r="F12" s="64"/>
      <c r="G12" s="64"/>
      <c r="H12" s="65">
        <v>9</v>
      </c>
      <c r="I12" s="64"/>
      <c r="J12" s="64"/>
      <c r="K12" s="65">
        <v>3</v>
      </c>
      <c r="L12" s="64"/>
    </row>
    <row r="13" spans="2:12" ht="17" thickBot="1" x14ac:dyDescent="0.25">
      <c r="B13" s="101" t="s">
        <v>16</v>
      </c>
      <c r="C13" s="103">
        <f>+SUM(C6:C12)</f>
        <v>0</v>
      </c>
      <c r="D13" s="104"/>
      <c r="E13" s="104">
        <v>42</v>
      </c>
      <c r="F13" s="103">
        <f>+SUM(F6:F12)+SUM(F18:F20)</f>
        <v>2.8</v>
      </c>
      <c r="G13" s="104"/>
      <c r="H13" s="104">
        <v>34</v>
      </c>
      <c r="I13" s="103">
        <f>+SUM(I6:I12)+SUM(I18:I20)</f>
        <v>2.4</v>
      </c>
      <c r="J13" s="104"/>
      <c r="K13" s="104">
        <v>33</v>
      </c>
      <c r="L13" s="103">
        <f>+SUM(L6:L12)+SUM(L18:L20)</f>
        <v>2.8000000000000003</v>
      </c>
    </row>
    <row r="14" spans="2:12" ht="16" thickBot="1" x14ac:dyDescent="0.25"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2:12" ht="16" x14ac:dyDescent="0.2">
      <c r="B15" s="43" t="s">
        <v>17</v>
      </c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17" thickBot="1" x14ac:dyDescent="0.25">
      <c r="B16" s="7" t="s">
        <v>18</v>
      </c>
      <c r="C16" s="18"/>
      <c r="D16" s="46" t="s">
        <v>19</v>
      </c>
      <c r="E16" s="29"/>
      <c r="F16" s="29"/>
      <c r="G16" s="29"/>
      <c r="H16" s="29"/>
      <c r="I16" s="29"/>
      <c r="J16" s="29"/>
      <c r="K16" s="29"/>
      <c r="L16" s="47"/>
    </row>
    <row r="17" spans="2:12" ht="17" thickBot="1" x14ac:dyDescent="0.25">
      <c r="B17" s="7" t="s">
        <v>20</v>
      </c>
      <c r="C17" s="48">
        <v>0.2</v>
      </c>
      <c r="D17" s="107">
        <f>ROUND(E17*4/35,0)</f>
        <v>2</v>
      </c>
      <c r="E17" s="8">
        <v>15</v>
      </c>
      <c r="F17" s="49">
        <f>D17*$C17</f>
        <v>0.4</v>
      </c>
      <c r="G17" s="107">
        <f>ROUND(H17*4/35,0)</f>
        <v>4</v>
      </c>
      <c r="H17" s="19">
        <v>35</v>
      </c>
      <c r="I17" s="49">
        <f>$C17*G17</f>
        <v>0.8</v>
      </c>
      <c r="J17" s="107">
        <f>ROUND(K17*4/35,0)</f>
        <v>4</v>
      </c>
      <c r="K17" s="19">
        <v>32</v>
      </c>
      <c r="L17" s="49">
        <f>$C17*J17</f>
        <v>0.8</v>
      </c>
    </row>
    <row r="18" spans="2:12" ht="17" thickBot="1" x14ac:dyDescent="0.25">
      <c r="B18" s="7" t="s">
        <v>26</v>
      </c>
      <c r="C18" s="48">
        <v>0.2</v>
      </c>
      <c r="D18" s="107">
        <f>ROUND(E18*4/15,0)</f>
        <v>4</v>
      </c>
      <c r="E18" s="2">
        <v>15</v>
      </c>
      <c r="F18" s="49">
        <f>D18*C18</f>
        <v>0.8</v>
      </c>
      <c r="G18" s="107">
        <f>ROUND(H18*4/15,0)</f>
        <v>2</v>
      </c>
      <c r="H18" s="16">
        <v>8</v>
      </c>
      <c r="I18" s="49">
        <f t="shared" ref="I18:I20" si="0">$C18*G18</f>
        <v>0.4</v>
      </c>
      <c r="J18" s="107">
        <f>ROUND(K18*4/15,0)</f>
        <v>3</v>
      </c>
      <c r="K18" s="16">
        <v>10</v>
      </c>
      <c r="L18" s="49">
        <f t="shared" ref="L18:L20" si="1">$C18*J18</f>
        <v>0.60000000000000009</v>
      </c>
    </row>
    <row r="19" spans="2:12" ht="17" thickBot="1" x14ac:dyDescent="0.25">
      <c r="B19" s="7" t="s">
        <v>27</v>
      </c>
      <c r="C19" s="48">
        <v>0.4</v>
      </c>
      <c r="D19" s="107">
        <f>ROUND(E19*4/20,0)</f>
        <v>3</v>
      </c>
      <c r="E19" s="2">
        <v>15</v>
      </c>
      <c r="F19" s="49">
        <f t="shared" ref="F19:F20" si="2">D19*C19</f>
        <v>1.2000000000000002</v>
      </c>
      <c r="G19" s="107">
        <f>ROUND(H19*4/20,0)</f>
        <v>4</v>
      </c>
      <c r="H19" s="16">
        <v>20</v>
      </c>
      <c r="I19" s="49">
        <f t="shared" si="0"/>
        <v>1.6</v>
      </c>
      <c r="J19" s="107">
        <f>ROUND(K19*4/20,0)</f>
        <v>4</v>
      </c>
      <c r="K19" s="16">
        <v>19</v>
      </c>
      <c r="L19" s="49">
        <f t="shared" si="1"/>
        <v>1.6</v>
      </c>
    </row>
    <row r="20" spans="2:12" ht="17" thickBot="1" x14ac:dyDescent="0.25">
      <c r="B20" s="7" t="s">
        <v>28</v>
      </c>
      <c r="C20" s="48">
        <v>0.2</v>
      </c>
      <c r="D20" s="107">
        <f>ROUND(E20*4/15,0)</f>
        <v>4</v>
      </c>
      <c r="E20" s="2">
        <v>15</v>
      </c>
      <c r="F20" s="49">
        <f t="shared" si="2"/>
        <v>0.8</v>
      </c>
      <c r="G20" s="107">
        <f>ROUND(H20*4/15,0)</f>
        <v>2</v>
      </c>
      <c r="H20" s="16">
        <v>9</v>
      </c>
      <c r="I20" s="49">
        <f t="shared" si="0"/>
        <v>0.4</v>
      </c>
      <c r="J20" s="107">
        <f>ROUND(K20*4/15,0)</f>
        <v>3</v>
      </c>
      <c r="K20" s="16">
        <v>10</v>
      </c>
      <c r="L20" s="49">
        <f t="shared" si="1"/>
        <v>0.60000000000000009</v>
      </c>
    </row>
    <row r="21" spans="2:12" x14ac:dyDescent="0.2">
      <c r="C21">
        <f>SUM(C17:C20)</f>
        <v>1</v>
      </c>
      <c r="F21">
        <f>SUM(F17:F20)</f>
        <v>3.2</v>
      </c>
      <c r="I21">
        <f>SUM(I17:I20)</f>
        <v>3.2</v>
      </c>
      <c r="L21">
        <f>SUM(L17:L20)</f>
        <v>3.6</v>
      </c>
    </row>
    <row r="22" spans="2:12" ht="16" thickBot="1" x14ac:dyDescent="0.25">
      <c r="B22" s="7" t="s">
        <v>28</v>
      </c>
      <c r="C22">
        <f>C21+C13</f>
        <v>1</v>
      </c>
    </row>
    <row r="25" spans="2:12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2:12" ht="18" x14ac:dyDescent="0.2">
      <c r="B26" s="51" t="s">
        <v>43</v>
      </c>
      <c r="C26" s="52"/>
      <c r="D26" s="52"/>
      <c r="E26" s="52"/>
      <c r="F26" s="52"/>
      <c r="G26" s="33"/>
      <c r="H26" s="33"/>
      <c r="I26" s="33"/>
      <c r="J26" s="33"/>
      <c r="K26" s="33"/>
      <c r="L26" s="33"/>
    </row>
    <row r="27" spans="2:12" ht="18" x14ac:dyDescent="0.2">
      <c r="B27" s="68" t="s">
        <v>30</v>
      </c>
      <c r="C27" s="68"/>
      <c r="D27" s="28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51" t="s">
        <v>32</v>
      </c>
      <c r="C28" s="25"/>
      <c r="D28" s="25" t="s">
        <v>39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51" t="s">
        <v>33</v>
      </c>
      <c r="C29" s="25"/>
      <c r="D29" s="25" t="s">
        <v>34</v>
      </c>
      <c r="E29" s="25"/>
      <c r="G29" s="25"/>
      <c r="H29" s="25"/>
      <c r="I29" s="25"/>
      <c r="J29" s="25"/>
      <c r="K29" s="25"/>
      <c r="L29" s="25"/>
    </row>
    <row r="30" spans="2:12" ht="18" x14ac:dyDescent="0.2">
      <c r="B30" s="51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</sheetData>
  <mergeCells count="10">
    <mergeCell ref="B25:L25"/>
    <mergeCell ref="G26:I26"/>
    <mergeCell ref="J26:L26"/>
    <mergeCell ref="B27:C27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E617-416C-AC4D-8611-34B881FD3D65}">
  <dimension ref="B2:L33"/>
  <sheetViews>
    <sheetView tabSelected="1" zoomScale="94" zoomScaleNormal="80" workbookViewId="0">
      <selection activeCell="K37" sqref="K37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2:12" ht="16" thickBot="1" x14ac:dyDescent="0.25">
      <c r="B4" s="9"/>
      <c r="C4" s="36" t="s">
        <v>1</v>
      </c>
      <c r="D4" s="37"/>
      <c r="E4" s="37"/>
      <c r="F4" s="38"/>
      <c r="G4" s="41" t="s">
        <v>2</v>
      </c>
      <c r="H4" s="42"/>
      <c r="I4" s="42"/>
      <c r="J4" s="39" t="s">
        <v>3</v>
      </c>
      <c r="K4" s="39"/>
      <c r="L4" s="40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48">
        <v>0.1</v>
      </c>
      <c r="D6" s="49">
        <f>INT(E6*4/9)</f>
        <v>3</v>
      </c>
      <c r="E6" s="2">
        <v>8</v>
      </c>
      <c r="F6" s="49">
        <f>+$C6*D6</f>
        <v>0.30000000000000004</v>
      </c>
      <c r="G6" s="49">
        <f>INT(H6*4/9)</f>
        <v>2</v>
      </c>
      <c r="H6" s="2">
        <v>6</v>
      </c>
      <c r="I6" s="49">
        <f>+$C6*G6</f>
        <v>0.2</v>
      </c>
      <c r="J6" s="49">
        <f>INT(K6*4/9)</f>
        <v>2</v>
      </c>
      <c r="K6" s="2">
        <v>6</v>
      </c>
      <c r="L6" s="49">
        <f>+$C6*J6</f>
        <v>0.2</v>
      </c>
    </row>
    <row r="7" spans="2:12" ht="17" thickBot="1" x14ac:dyDescent="0.25">
      <c r="B7" s="6" t="s">
        <v>10</v>
      </c>
      <c r="C7" s="48">
        <v>0.04</v>
      </c>
      <c r="D7" s="49">
        <f t="shared" ref="D7:D11" si="0">INT(E7*4/9)</f>
        <v>3</v>
      </c>
      <c r="E7" s="2">
        <v>8</v>
      </c>
      <c r="F7" s="49">
        <f t="shared" ref="F7:F12" si="1">+$C7*D7</f>
        <v>0.12</v>
      </c>
      <c r="G7" s="49">
        <f t="shared" ref="G7:G12" si="2">INT(H7*4/9)</f>
        <v>2</v>
      </c>
      <c r="H7" s="2">
        <v>5</v>
      </c>
      <c r="I7" s="49">
        <f t="shared" ref="I7:I12" si="3">+$C7*G7</f>
        <v>0.08</v>
      </c>
      <c r="J7" s="49">
        <f t="shared" ref="J7:J12" si="4">INT(K7*4/9)</f>
        <v>1</v>
      </c>
      <c r="K7" s="2">
        <v>4</v>
      </c>
      <c r="L7" s="49">
        <f t="shared" ref="L7:L13" si="5">+$C7*J7</f>
        <v>0.04</v>
      </c>
    </row>
    <row r="8" spans="2:12" ht="17" thickBot="1" x14ac:dyDescent="0.25">
      <c r="B8" s="6" t="s">
        <v>11</v>
      </c>
      <c r="C8" s="48">
        <v>0.04</v>
      </c>
      <c r="D8" s="49">
        <f t="shared" si="0"/>
        <v>3</v>
      </c>
      <c r="E8" s="2">
        <v>7</v>
      </c>
      <c r="F8" s="49">
        <f t="shared" si="1"/>
        <v>0.12</v>
      </c>
      <c r="G8" s="49">
        <f t="shared" si="2"/>
        <v>1</v>
      </c>
      <c r="H8" s="2">
        <v>3</v>
      </c>
      <c r="I8" s="49">
        <f t="shared" si="3"/>
        <v>0.04</v>
      </c>
      <c r="J8" s="49">
        <f t="shared" si="4"/>
        <v>1</v>
      </c>
      <c r="K8" s="2">
        <v>3</v>
      </c>
      <c r="L8" s="49">
        <f t="shared" si="5"/>
        <v>0.04</v>
      </c>
    </row>
    <row r="9" spans="2:12" ht="17" thickBot="1" x14ac:dyDescent="0.25">
      <c r="B9" s="6" t="s">
        <v>12</v>
      </c>
      <c r="C9" s="48">
        <v>0.19</v>
      </c>
      <c r="D9" s="49">
        <f t="shared" si="0"/>
        <v>3</v>
      </c>
      <c r="E9" s="2">
        <v>7</v>
      </c>
      <c r="F9" s="49">
        <f t="shared" si="1"/>
        <v>0.57000000000000006</v>
      </c>
      <c r="G9" s="49">
        <f t="shared" si="2"/>
        <v>1</v>
      </c>
      <c r="H9" s="2">
        <v>3</v>
      </c>
      <c r="I9" s="49">
        <f t="shared" si="3"/>
        <v>0.19</v>
      </c>
      <c r="J9" s="49">
        <f t="shared" si="4"/>
        <v>3</v>
      </c>
      <c r="K9" s="2">
        <v>7</v>
      </c>
      <c r="L9" s="49">
        <f t="shared" si="5"/>
        <v>0.57000000000000006</v>
      </c>
    </row>
    <row r="10" spans="2:12" ht="17" thickBot="1" x14ac:dyDescent="0.25">
      <c r="B10" s="6" t="s">
        <v>13</v>
      </c>
      <c r="C10" s="48">
        <v>0.1</v>
      </c>
      <c r="D10" s="49">
        <f t="shared" si="0"/>
        <v>2</v>
      </c>
      <c r="E10" s="2">
        <v>5</v>
      </c>
      <c r="F10" s="49">
        <f t="shared" si="1"/>
        <v>0.2</v>
      </c>
      <c r="G10" s="49">
        <f t="shared" si="2"/>
        <v>0</v>
      </c>
      <c r="H10" s="2">
        <v>2</v>
      </c>
      <c r="I10" s="49">
        <f t="shared" si="3"/>
        <v>0</v>
      </c>
      <c r="J10" s="49">
        <f t="shared" si="4"/>
        <v>0</v>
      </c>
      <c r="K10" s="2">
        <v>2</v>
      </c>
      <c r="L10" s="49">
        <f t="shared" si="5"/>
        <v>0</v>
      </c>
    </row>
    <row r="11" spans="2:12" ht="17" thickBot="1" x14ac:dyDescent="0.25">
      <c r="B11" s="6" t="s">
        <v>14</v>
      </c>
      <c r="C11" s="48">
        <v>0.05</v>
      </c>
      <c r="D11" s="49">
        <f t="shared" si="0"/>
        <v>1</v>
      </c>
      <c r="E11" s="2">
        <v>4</v>
      </c>
      <c r="F11" s="49">
        <f t="shared" si="1"/>
        <v>0.05</v>
      </c>
      <c r="G11" s="49">
        <f t="shared" si="2"/>
        <v>2</v>
      </c>
      <c r="H11" s="2">
        <v>6</v>
      </c>
      <c r="I11" s="49">
        <f t="shared" si="3"/>
        <v>0.1</v>
      </c>
      <c r="J11" s="49">
        <f t="shared" si="4"/>
        <v>4</v>
      </c>
      <c r="K11" s="2">
        <v>9</v>
      </c>
      <c r="L11" s="49">
        <f t="shared" si="5"/>
        <v>0.2</v>
      </c>
    </row>
    <row r="12" spans="2:12" ht="17" thickBot="1" x14ac:dyDescent="0.25">
      <c r="B12" s="6" t="s">
        <v>15</v>
      </c>
      <c r="C12" s="48">
        <v>0.03</v>
      </c>
      <c r="D12" s="49">
        <f>INT(E12*4/9)</f>
        <v>1</v>
      </c>
      <c r="E12" s="2">
        <v>3</v>
      </c>
      <c r="F12" s="49">
        <f>+$C12*D12</f>
        <v>0.03</v>
      </c>
      <c r="G12" s="49">
        <f t="shared" si="2"/>
        <v>4</v>
      </c>
      <c r="H12" s="2">
        <v>9</v>
      </c>
      <c r="I12" s="49">
        <f t="shared" si="3"/>
        <v>0.12</v>
      </c>
      <c r="J12" s="49">
        <f t="shared" si="4"/>
        <v>1</v>
      </c>
      <c r="K12" s="2">
        <v>3</v>
      </c>
      <c r="L12" s="49">
        <f t="shared" si="5"/>
        <v>0.03</v>
      </c>
    </row>
    <row r="13" spans="2:12" ht="17" thickBot="1" x14ac:dyDescent="0.25">
      <c r="B13" s="6" t="s">
        <v>16</v>
      </c>
      <c r="C13" s="1">
        <f>+SUM(C6:C12)</f>
        <v>0.55000000000000004</v>
      </c>
      <c r="D13" s="49">
        <f>SUM(D6:D12)</f>
        <v>16</v>
      </c>
      <c r="E13" s="3">
        <v>42</v>
      </c>
      <c r="F13" s="69">
        <f>+SUM(F6:F12)+SUM(F18:F20)</f>
        <v>2.54</v>
      </c>
      <c r="G13" s="49">
        <f>SUM(G6:G12)</f>
        <v>12</v>
      </c>
      <c r="H13" s="3">
        <v>34</v>
      </c>
      <c r="I13" s="70">
        <f>SUM(I6:I12)</f>
        <v>0.73</v>
      </c>
      <c r="J13" s="49">
        <f>SUM(J6:J12)</f>
        <v>12</v>
      </c>
      <c r="K13" s="3">
        <v>33</v>
      </c>
      <c r="L13" s="70">
        <f>SUM(L6:L12)</f>
        <v>1.08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43" t="s">
        <v>17</v>
      </c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17" thickBot="1" x14ac:dyDescent="0.25">
      <c r="B16" s="7" t="s">
        <v>18</v>
      </c>
      <c r="C16" s="18"/>
      <c r="D16" s="46" t="s">
        <v>19</v>
      </c>
      <c r="E16" s="29"/>
      <c r="F16" s="29"/>
      <c r="G16" s="29"/>
      <c r="H16" s="29"/>
      <c r="I16" s="29"/>
      <c r="J16" s="29"/>
      <c r="K16" s="29"/>
      <c r="L16" s="47"/>
    </row>
    <row r="17" spans="2:12" ht="17" thickBot="1" x14ac:dyDescent="0.25">
      <c r="B17" s="7" t="s">
        <v>20</v>
      </c>
      <c r="C17" s="48">
        <v>0.15</v>
      </c>
      <c r="D17" s="107">
        <f>ROUND(E17*4/35,0)</f>
        <v>2</v>
      </c>
      <c r="E17" s="8">
        <v>15</v>
      </c>
      <c r="F17" s="49">
        <f>D17*$C17</f>
        <v>0.3</v>
      </c>
      <c r="G17" s="107">
        <f>ROUND(H17*4/35,0)</f>
        <v>4</v>
      </c>
      <c r="H17" s="19">
        <v>35</v>
      </c>
      <c r="I17" s="49">
        <f>$C17*G17</f>
        <v>0.6</v>
      </c>
      <c r="J17" s="107">
        <f>ROUND(K17*4/35,0)</f>
        <v>4</v>
      </c>
      <c r="K17" s="19">
        <v>32</v>
      </c>
      <c r="L17" s="49">
        <f>$C17*J17</f>
        <v>0.6</v>
      </c>
    </row>
    <row r="18" spans="2:12" ht="17" thickBot="1" x14ac:dyDescent="0.25">
      <c r="B18" s="7" t="s">
        <v>26</v>
      </c>
      <c r="C18" s="48">
        <v>0.1</v>
      </c>
      <c r="D18" s="107">
        <f>ROUND(E18*4/15,0)</f>
        <v>4</v>
      </c>
      <c r="E18" s="2">
        <v>15</v>
      </c>
      <c r="F18" s="49">
        <f>D18*C18</f>
        <v>0.4</v>
      </c>
      <c r="G18" s="107">
        <f>ROUND(H18*4/15,0)</f>
        <v>2</v>
      </c>
      <c r="H18" s="16">
        <v>8</v>
      </c>
      <c r="I18" s="49">
        <f t="shared" ref="I18:I20" si="6">$C18*G18</f>
        <v>0.2</v>
      </c>
      <c r="J18" s="107">
        <f>ROUND(K18*4/15,0)</f>
        <v>3</v>
      </c>
      <c r="K18" s="16">
        <v>10</v>
      </c>
      <c r="L18" s="49">
        <f t="shared" ref="L18:L20" si="7">$C18*J18</f>
        <v>0.30000000000000004</v>
      </c>
    </row>
    <row r="19" spans="2:12" ht="17" thickBot="1" x14ac:dyDescent="0.25">
      <c r="B19" s="7" t="s">
        <v>27</v>
      </c>
      <c r="C19" s="48">
        <v>0.05</v>
      </c>
      <c r="D19" s="107">
        <f>ROUND(E19*4/20,0)</f>
        <v>3</v>
      </c>
      <c r="E19" s="2">
        <v>15</v>
      </c>
      <c r="F19" s="49">
        <f t="shared" ref="F19:F20" si="8">D19*C19</f>
        <v>0.15000000000000002</v>
      </c>
      <c r="G19" s="107">
        <f>ROUND(H19*4/20,0)</f>
        <v>4</v>
      </c>
      <c r="H19" s="16">
        <v>20</v>
      </c>
      <c r="I19" s="49">
        <f t="shared" si="6"/>
        <v>0.2</v>
      </c>
      <c r="J19" s="107">
        <f>ROUND(K19*4/20,0)</f>
        <v>4</v>
      </c>
      <c r="K19" s="16">
        <v>19</v>
      </c>
      <c r="L19" s="49">
        <f t="shared" si="7"/>
        <v>0.2</v>
      </c>
    </row>
    <row r="20" spans="2:12" ht="17" thickBot="1" x14ac:dyDescent="0.25">
      <c r="B20" s="7" t="s">
        <v>28</v>
      </c>
      <c r="C20" s="48">
        <v>0.15</v>
      </c>
      <c r="D20" s="115">
        <f>ROUND(E20*4/15,0)</f>
        <v>4</v>
      </c>
      <c r="E20" s="2">
        <v>15</v>
      </c>
      <c r="F20" s="49">
        <f t="shared" si="8"/>
        <v>0.6</v>
      </c>
      <c r="G20" s="115">
        <f>ROUND(H20*4/15,0)</f>
        <v>2</v>
      </c>
      <c r="H20" s="16">
        <v>9</v>
      </c>
      <c r="I20" s="49">
        <f t="shared" si="6"/>
        <v>0.3</v>
      </c>
      <c r="J20" s="115">
        <f>ROUND(K20*4/15,0)</f>
        <v>3</v>
      </c>
      <c r="K20" s="16">
        <v>10</v>
      </c>
      <c r="L20" s="49">
        <f t="shared" si="7"/>
        <v>0.44999999999999996</v>
      </c>
    </row>
    <row r="21" spans="2:12" ht="16" x14ac:dyDescent="0.2">
      <c r="B21" s="108" t="s">
        <v>16</v>
      </c>
      <c r="C21" s="114">
        <f>SUM(C17:C20)</f>
        <v>0.44999999999999996</v>
      </c>
      <c r="D21" s="117">
        <f>SUM(D17:D20)</f>
        <v>13</v>
      </c>
      <c r="E21" s="110"/>
      <c r="F21" s="111">
        <f>SUM(F17:F20)</f>
        <v>1.45</v>
      </c>
      <c r="G21" s="117">
        <f>SUM(G17:G20)</f>
        <v>12</v>
      </c>
      <c r="H21" s="110"/>
      <c r="I21" s="111">
        <f>SUM(I17:I20)</f>
        <v>1.3</v>
      </c>
      <c r="J21" s="117">
        <f>SUM(J17:J20)</f>
        <v>14</v>
      </c>
      <c r="K21" s="110"/>
      <c r="L21" s="111">
        <f>SUM(L17:L20)</f>
        <v>1.55</v>
      </c>
    </row>
    <row r="22" spans="2:12" ht="17" thickBot="1" x14ac:dyDescent="0.25">
      <c r="B22" s="109" t="s">
        <v>42</v>
      </c>
      <c r="C22" s="112">
        <f>C21+C13</f>
        <v>1</v>
      </c>
      <c r="D22" s="116"/>
      <c r="E22" s="112"/>
      <c r="F22" s="113">
        <f>F13+F21</f>
        <v>3.99</v>
      </c>
      <c r="G22" s="116"/>
      <c r="H22" s="112"/>
      <c r="I22" s="113">
        <f>I13+I21</f>
        <v>2.0300000000000002</v>
      </c>
      <c r="J22" s="116"/>
      <c r="K22" s="112"/>
      <c r="L22" s="113">
        <f>L13+L21</f>
        <v>2.63</v>
      </c>
    </row>
    <row r="23" spans="2:12" ht="16" thickTop="1" x14ac:dyDescent="0.2"/>
    <row r="25" spans="2:12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2:12" ht="18" x14ac:dyDescent="0.2">
      <c r="B26" s="51" t="s">
        <v>41</v>
      </c>
      <c r="C26" s="52"/>
      <c r="D26" s="52"/>
      <c r="E26" s="52"/>
      <c r="F26" s="52"/>
      <c r="G26" s="33"/>
      <c r="H26" s="33"/>
      <c r="I26" s="33"/>
      <c r="J26" s="33"/>
      <c r="K26" s="33"/>
      <c r="L26" s="33"/>
    </row>
    <row r="27" spans="2:12" ht="18" x14ac:dyDescent="0.2">
      <c r="B27" s="68" t="s">
        <v>30</v>
      </c>
      <c r="C27" s="68"/>
      <c r="D27" s="28" t="s">
        <v>31</v>
      </c>
      <c r="E27" s="23"/>
      <c r="F27" s="23"/>
      <c r="G27" s="23"/>
      <c r="H27" s="23"/>
      <c r="I27" s="23"/>
      <c r="J27" s="23"/>
      <c r="K27" s="23"/>
      <c r="L27" s="23"/>
    </row>
    <row r="28" spans="2:12" ht="18" x14ac:dyDescent="0.2">
      <c r="B28" s="51" t="s">
        <v>32</v>
      </c>
      <c r="C28" s="25"/>
      <c r="D28" s="25" t="s">
        <v>39</v>
      </c>
      <c r="E28" s="25"/>
      <c r="F28" s="25"/>
      <c r="G28" s="25"/>
      <c r="H28" s="25"/>
      <c r="I28" s="25"/>
      <c r="J28" s="25"/>
      <c r="K28" s="25"/>
      <c r="L28" s="25"/>
    </row>
    <row r="29" spans="2:12" ht="18" x14ac:dyDescent="0.2">
      <c r="B29" s="51" t="s">
        <v>33</v>
      </c>
      <c r="C29" s="25"/>
      <c r="D29" s="25" t="s">
        <v>34</v>
      </c>
      <c r="E29" s="25"/>
      <c r="G29" s="25"/>
      <c r="H29" s="25"/>
      <c r="I29" s="25"/>
      <c r="J29" s="25"/>
      <c r="K29" s="25"/>
      <c r="L29" s="25"/>
    </row>
    <row r="30" spans="2:12" ht="18" x14ac:dyDescent="0.2">
      <c r="B30" s="51" t="s">
        <v>35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</sheetData>
  <mergeCells count="10">
    <mergeCell ref="B25:L25"/>
    <mergeCell ref="G26:I26"/>
    <mergeCell ref="J26:L26"/>
    <mergeCell ref="B27:C27"/>
    <mergeCell ref="B3:L3"/>
    <mergeCell ref="C4:F4"/>
    <mergeCell ref="G4:I4"/>
    <mergeCell ref="J4:L4"/>
    <mergeCell ref="B15:L15"/>
    <mergeCell ref="D16:L1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3B5D-7425-416E-9B48-FA58B741D260}">
  <dimension ref="B2:L42"/>
  <sheetViews>
    <sheetView zoomScale="91" zoomScaleNormal="80" workbookViewId="0">
      <selection activeCell="C13" sqref="C13"/>
    </sheetView>
  </sheetViews>
  <sheetFormatPr baseColWidth="10" defaultColWidth="11.5" defaultRowHeight="15" x14ac:dyDescent="0.2"/>
  <cols>
    <col min="2" max="2" width="35.33203125" bestFit="1" customWidth="1"/>
    <col min="4" max="4" width="14.5" bestFit="1" customWidth="1"/>
  </cols>
  <sheetData>
    <row r="2" spans="2:12" ht="16" thickBot="1" x14ac:dyDescent="0.25"/>
    <row r="3" spans="2:12" ht="16" thickBo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2"/>
    </row>
    <row r="4" spans="2:12" ht="16" thickBot="1" x14ac:dyDescent="0.25">
      <c r="B4" s="9"/>
      <c r="C4" s="36" t="s">
        <v>1</v>
      </c>
      <c r="D4" s="37"/>
      <c r="E4" s="37"/>
      <c r="F4" s="38"/>
      <c r="G4" s="41" t="s">
        <v>2</v>
      </c>
      <c r="H4" s="42"/>
      <c r="I4" s="42"/>
      <c r="J4" s="39" t="s">
        <v>3</v>
      </c>
      <c r="K4" s="39"/>
      <c r="L4" s="40"/>
    </row>
    <row r="5" spans="2:12" ht="16" thickBot="1" x14ac:dyDescent="0.25">
      <c r="B5" s="9" t="s">
        <v>4</v>
      </c>
      <c r="C5" s="14" t="s">
        <v>5</v>
      </c>
      <c r="D5" s="12" t="s">
        <v>6</v>
      </c>
      <c r="E5" s="12" t="s">
        <v>7</v>
      </c>
      <c r="F5" s="15" t="s">
        <v>8</v>
      </c>
      <c r="G5" s="13" t="s">
        <v>6</v>
      </c>
      <c r="H5" s="10" t="s">
        <v>7</v>
      </c>
      <c r="I5" s="10" t="s">
        <v>8</v>
      </c>
      <c r="J5" s="11" t="s">
        <v>6</v>
      </c>
      <c r="K5" s="11" t="s">
        <v>7</v>
      </c>
      <c r="L5" s="11" t="s">
        <v>8</v>
      </c>
    </row>
    <row r="6" spans="2:12" ht="17" thickBot="1" x14ac:dyDescent="0.25">
      <c r="B6" s="6" t="s">
        <v>9</v>
      </c>
      <c r="C6" s="20">
        <v>0.2</v>
      </c>
      <c r="D6" s="17">
        <f>INT(E6*4/9)</f>
        <v>3</v>
      </c>
      <c r="E6" s="2">
        <v>8</v>
      </c>
      <c r="F6" s="17">
        <f>+$C6*D6</f>
        <v>0.60000000000000009</v>
      </c>
      <c r="G6" s="17">
        <f>INT(H6*4/9)</f>
        <v>2</v>
      </c>
      <c r="H6" s="2">
        <v>6</v>
      </c>
      <c r="I6" s="17">
        <f>+$C6*G6</f>
        <v>0.4</v>
      </c>
      <c r="J6" s="17">
        <f>INT(K6*4/9)</f>
        <v>2</v>
      </c>
      <c r="K6" s="2">
        <v>6</v>
      </c>
      <c r="L6" s="17">
        <f>+$C6*J6</f>
        <v>0.4</v>
      </c>
    </row>
    <row r="7" spans="2:12" ht="17" thickBot="1" x14ac:dyDescent="0.25">
      <c r="B7" s="6" t="s">
        <v>10</v>
      </c>
      <c r="C7" s="20">
        <v>0.15</v>
      </c>
      <c r="D7" s="22">
        <f t="shared" ref="D7:D11" si="0">INT(E7*4/9)</f>
        <v>3</v>
      </c>
      <c r="E7" s="2">
        <v>8</v>
      </c>
      <c r="F7" s="17">
        <f t="shared" ref="F7:F12" si="1">+$C7*D7</f>
        <v>0.44999999999999996</v>
      </c>
      <c r="G7" s="17">
        <f t="shared" ref="G7:G11" si="2">INT(H7*4/9)</f>
        <v>2</v>
      </c>
      <c r="H7" s="2">
        <v>5</v>
      </c>
      <c r="I7" s="17">
        <f t="shared" ref="I7:I12" si="3">+$C7*G7</f>
        <v>0.3</v>
      </c>
      <c r="J7" s="17">
        <f t="shared" ref="J7:J11" si="4">INT(K7*4/9)</f>
        <v>1</v>
      </c>
      <c r="K7" s="2">
        <v>4</v>
      </c>
      <c r="L7" s="17">
        <f t="shared" ref="L7:L12" si="5">+$C7*J7</f>
        <v>0.15</v>
      </c>
    </row>
    <row r="8" spans="2:12" ht="17" thickBot="1" x14ac:dyDescent="0.25">
      <c r="B8" s="6" t="s">
        <v>11</v>
      </c>
      <c r="C8" s="20">
        <v>0.15</v>
      </c>
      <c r="D8" s="17">
        <f t="shared" si="0"/>
        <v>3</v>
      </c>
      <c r="E8" s="2">
        <v>7</v>
      </c>
      <c r="F8" s="17">
        <f t="shared" si="1"/>
        <v>0.44999999999999996</v>
      </c>
      <c r="G8" s="17">
        <f t="shared" si="2"/>
        <v>1</v>
      </c>
      <c r="H8" s="2">
        <v>3</v>
      </c>
      <c r="I8" s="17">
        <f t="shared" si="3"/>
        <v>0.15</v>
      </c>
      <c r="J8" s="17">
        <f t="shared" si="4"/>
        <v>1</v>
      </c>
      <c r="K8" s="2">
        <v>3</v>
      </c>
      <c r="L8" s="17">
        <f t="shared" si="5"/>
        <v>0.15</v>
      </c>
    </row>
    <row r="9" spans="2:12" ht="17" thickBot="1" x14ac:dyDescent="0.25">
      <c r="B9" s="6" t="s">
        <v>12</v>
      </c>
      <c r="C9" s="20">
        <v>0.15</v>
      </c>
      <c r="D9" s="17">
        <f t="shared" si="0"/>
        <v>3</v>
      </c>
      <c r="E9" s="2">
        <v>7</v>
      </c>
      <c r="F9" s="17">
        <f t="shared" si="1"/>
        <v>0.44999999999999996</v>
      </c>
      <c r="G9" s="17">
        <f t="shared" si="2"/>
        <v>1</v>
      </c>
      <c r="H9" s="2">
        <v>3</v>
      </c>
      <c r="I9" s="17">
        <f t="shared" si="3"/>
        <v>0.15</v>
      </c>
      <c r="J9" s="17">
        <f t="shared" si="4"/>
        <v>3</v>
      </c>
      <c r="K9" s="2">
        <v>7</v>
      </c>
      <c r="L9" s="17">
        <f t="shared" si="5"/>
        <v>0.44999999999999996</v>
      </c>
    </row>
    <row r="10" spans="2:12" ht="17" thickBot="1" x14ac:dyDescent="0.25">
      <c r="B10" s="6" t="s">
        <v>13</v>
      </c>
      <c r="C10" s="20">
        <v>0.15</v>
      </c>
      <c r="D10" s="17">
        <f t="shared" si="0"/>
        <v>2</v>
      </c>
      <c r="E10" s="2">
        <v>5</v>
      </c>
      <c r="F10" s="17">
        <f t="shared" si="1"/>
        <v>0.3</v>
      </c>
      <c r="G10" s="21">
        <v>1</v>
      </c>
      <c r="H10" s="2">
        <v>2</v>
      </c>
      <c r="I10" s="17">
        <f t="shared" si="3"/>
        <v>0.15</v>
      </c>
      <c r="J10" s="21">
        <v>1</v>
      </c>
      <c r="K10" s="2">
        <v>2</v>
      </c>
      <c r="L10" s="17">
        <f t="shared" si="5"/>
        <v>0.15</v>
      </c>
    </row>
    <row r="11" spans="2:12" ht="17" thickBot="1" x14ac:dyDescent="0.25">
      <c r="B11" s="6" t="s">
        <v>14</v>
      </c>
      <c r="C11" s="20">
        <v>0.1</v>
      </c>
      <c r="D11" s="17">
        <f t="shared" si="0"/>
        <v>1</v>
      </c>
      <c r="E11" s="2">
        <v>4</v>
      </c>
      <c r="F11" s="17">
        <f t="shared" si="1"/>
        <v>0.1</v>
      </c>
      <c r="G11" s="17">
        <f t="shared" si="2"/>
        <v>2</v>
      </c>
      <c r="H11" s="2">
        <v>6</v>
      </c>
      <c r="I11" s="17">
        <f t="shared" si="3"/>
        <v>0.2</v>
      </c>
      <c r="J11" s="17">
        <f t="shared" si="4"/>
        <v>4</v>
      </c>
      <c r="K11" s="2">
        <v>9</v>
      </c>
      <c r="L11" s="17">
        <f t="shared" si="5"/>
        <v>0.4</v>
      </c>
    </row>
    <row r="12" spans="2:12" ht="17" thickBot="1" x14ac:dyDescent="0.25">
      <c r="B12" s="6" t="s">
        <v>15</v>
      </c>
      <c r="C12" s="20">
        <v>0.1</v>
      </c>
      <c r="D12" s="17">
        <f>INT(E12*4/9)</f>
        <v>1</v>
      </c>
      <c r="E12" s="2">
        <v>3</v>
      </c>
      <c r="F12" s="17">
        <f t="shared" si="1"/>
        <v>0.1</v>
      </c>
      <c r="G12" s="17">
        <f>INT(H12*4/9)</f>
        <v>4</v>
      </c>
      <c r="H12" s="2">
        <v>9</v>
      </c>
      <c r="I12" s="17">
        <f t="shared" si="3"/>
        <v>0.4</v>
      </c>
      <c r="J12" s="17">
        <f>INT(K12*4/9)</f>
        <v>1</v>
      </c>
      <c r="K12" s="2">
        <v>3</v>
      </c>
      <c r="L12" s="17">
        <f t="shared" si="5"/>
        <v>0.1</v>
      </c>
    </row>
    <row r="13" spans="2:12" ht="17" thickBot="1" x14ac:dyDescent="0.25">
      <c r="B13" s="6" t="s">
        <v>16</v>
      </c>
      <c r="C13" s="1">
        <f>+SUM(C6:C12)+SUM(C18:C20)</f>
        <v>1</v>
      </c>
      <c r="D13" s="3"/>
      <c r="E13" s="3">
        <v>42</v>
      </c>
      <c r="F13" s="1">
        <f>+SUM(F6:F12)+SUM(F18:F20)</f>
        <v>2.4500000000000002</v>
      </c>
      <c r="G13" s="3"/>
      <c r="H13" s="3">
        <v>34</v>
      </c>
      <c r="I13" s="1">
        <f>+SUM(I6:I12)+SUM(I18:I20)</f>
        <v>1.75</v>
      </c>
      <c r="J13" s="3"/>
      <c r="K13" s="3">
        <v>33</v>
      </c>
      <c r="L13" s="1">
        <f>+SUM(L6:L12)+SUM(L18:L20)</f>
        <v>1.7999999999999998</v>
      </c>
    </row>
    <row r="14" spans="2:12" ht="16" thickBot="1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12" ht="16" x14ac:dyDescent="0.2">
      <c r="B15" s="43" t="s">
        <v>17</v>
      </c>
      <c r="C15" s="44"/>
      <c r="D15" s="44"/>
      <c r="E15" s="44"/>
      <c r="F15" s="44"/>
      <c r="G15" s="44"/>
      <c r="H15" s="44"/>
      <c r="I15" s="44"/>
      <c r="J15" s="44"/>
      <c r="K15" s="44"/>
      <c r="L15" s="45"/>
    </row>
    <row r="16" spans="2:12" ht="17" thickBot="1" x14ac:dyDescent="0.25">
      <c r="B16" s="7" t="s">
        <v>18</v>
      </c>
      <c r="C16" s="18"/>
      <c r="D16" s="46" t="s">
        <v>19</v>
      </c>
      <c r="E16" s="29"/>
      <c r="F16" s="29"/>
      <c r="G16" s="29"/>
      <c r="H16" s="29"/>
      <c r="I16" s="29"/>
      <c r="J16" s="29"/>
      <c r="K16" s="29"/>
      <c r="L16" s="47"/>
    </row>
    <row r="17" spans="2:12" ht="17" thickBot="1" x14ac:dyDescent="0.25">
      <c r="B17" s="7" t="s">
        <v>20</v>
      </c>
      <c r="C17" s="19"/>
      <c r="D17" s="8" t="s">
        <v>21</v>
      </c>
      <c r="E17" s="8"/>
      <c r="F17" s="8"/>
      <c r="G17" s="19" t="s">
        <v>22</v>
      </c>
      <c r="H17" s="8"/>
      <c r="I17" s="8" t="s">
        <v>23</v>
      </c>
      <c r="J17" s="19" t="s">
        <v>24</v>
      </c>
      <c r="K17" s="19" t="s">
        <v>25</v>
      </c>
      <c r="L17" s="8"/>
    </row>
    <row r="18" spans="2:12" ht="17" thickBot="1" x14ac:dyDescent="0.25">
      <c r="B18" s="7" t="s">
        <v>26</v>
      </c>
      <c r="C18" s="20"/>
      <c r="D18" s="17">
        <v>4</v>
      </c>
      <c r="E18" s="2">
        <v>15</v>
      </c>
      <c r="F18" s="17">
        <f>+$C18*D18</f>
        <v>0</v>
      </c>
      <c r="G18" s="20">
        <v>3</v>
      </c>
      <c r="H18" s="16">
        <v>8</v>
      </c>
      <c r="I18" s="17">
        <f>+$C18*G18</f>
        <v>0</v>
      </c>
      <c r="J18" s="20">
        <v>3</v>
      </c>
      <c r="K18" s="16">
        <v>10</v>
      </c>
      <c r="L18" s="17">
        <f>+$C18*J18</f>
        <v>0</v>
      </c>
    </row>
    <row r="19" spans="2:12" ht="17" thickBot="1" x14ac:dyDescent="0.25">
      <c r="B19" s="7" t="s">
        <v>27</v>
      </c>
      <c r="C19" s="20"/>
      <c r="D19" s="17">
        <v>1</v>
      </c>
      <c r="E19" s="2">
        <v>15</v>
      </c>
      <c r="F19" s="17">
        <f t="shared" ref="F19:F20" si="6">+$C19*D19</f>
        <v>0</v>
      </c>
      <c r="G19" s="20">
        <v>4</v>
      </c>
      <c r="H19" s="16">
        <v>20</v>
      </c>
      <c r="I19" s="17">
        <f t="shared" ref="I19:I20" si="7">+$C19*G19</f>
        <v>0</v>
      </c>
      <c r="J19" s="20">
        <v>4</v>
      </c>
      <c r="K19" s="16">
        <v>19</v>
      </c>
      <c r="L19" s="17">
        <f t="shared" ref="L19:L20" si="8">+$C19*J19</f>
        <v>0</v>
      </c>
    </row>
    <row r="20" spans="2:12" ht="17" thickBot="1" x14ac:dyDescent="0.25">
      <c r="B20" s="7" t="s">
        <v>28</v>
      </c>
      <c r="C20" s="20"/>
      <c r="D20" s="17">
        <v>4</v>
      </c>
      <c r="E20" s="2">
        <v>15</v>
      </c>
      <c r="F20" s="17">
        <f t="shared" si="6"/>
        <v>0</v>
      </c>
      <c r="G20" s="20">
        <v>3</v>
      </c>
      <c r="H20" s="16">
        <v>9</v>
      </c>
      <c r="I20" s="17">
        <f t="shared" si="7"/>
        <v>0</v>
      </c>
      <c r="J20" s="20">
        <v>3</v>
      </c>
      <c r="K20" s="16">
        <v>10</v>
      </c>
      <c r="L20" s="17">
        <f t="shared" si="8"/>
        <v>0</v>
      </c>
    </row>
    <row r="21" spans="2:12" x14ac:dyDescent="0.2">
      <c r="F21">
        <f>SUM(F18:F20)</f>
        <v>0</v>
      </c>
      <c r="I21">
        <f>SUM(I18:I20)</f>
        <v>0</v>
      </c>
      <c r="L21">
        <f>SUM(L18:L20)</f>
        <v>0</v>
      </c>
    </row>
    <row r="25" spans="2:12" x14ac:dyDescent="0.2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2:12" x14ac:dyDescent="0.2">
      <c r="B26" s="2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 x14ac:dyDescent="0.2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2:12" ht="16" x14ac:dyDescent="0.2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2:12" ht="16" x14ac:dyDescent="0.2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2:12" ht="16" x14ac:dyDescent="0.2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2:12" ht="16" x14ac:dyDescent="0.2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2:12" ht="16" x14ac:dyDescent="0.2">
      <c r="B32" s="24"/>
      <c r="C32" s="25"/>
      <c r="D32" s="25"/>
      <c r="E32" s="26"/>
      <c r="F32" s="25"/>
      <c r="G32" s="25"/>
      <c r="H32" s="25"/>
      <c r="I32" s="25"/>
      <c r="J32" s="25"/>
      <c r="K32" s="25"/>
      <c r="L32" s="25"/>
    </row>
    <row r="33" spans="2:12" ht="16" x14ac:dyDescent="0.2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</row>
    <row r="34" spans="2:12" ht="16" x14ac:dyDescent="0.2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2:12" ht="16" x14ac:dyDescent="0.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 x14ac:dyDescent="0.2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6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 ht="16" x14ac:dyDescent="0.2">
      <c r="B38" s="28"/>
      <c r="C38" s="25"/>
      <c r="D38" s="29"/>
      <c r="E38" s="29"/>
      <c r="F38" s="29"/>
      <c r="G38" s="29"/>
      <c r="H38" s="29"/>
      <c r="I38" s="29"/>
      <c r="J38" s="29"/>
      <c r="K38" s="29"/>
      <c r="L38" s="29"/>
    </row>
    <row r="39" spans="2:12" ht="16" x14ac:dyDescent="0.2">
      <c r="B39" s="28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2:12" ht="16" x14ac:dyDescent="0.2">
      <c r="B40" s="28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spans="2:12" ht="16" x14ac:dyDescent="0.2">
      <c r="B41" s="28"/>
      <c r="C41" s="25"/>
      <c r="D41" s="25"/>
      <c r="E41" s="25"/>
      <c r="F41" s="25"/>
      <c r="G41" s="25"/>
      <c r="H41" s="25"/>
      <c r="I41" s="25"/>
      <c r="J41" s="25"/>
      <c r="K41" s="25"/>
      <c r="L41" s="25"/>
    </row>
    <row r="42" spans="2:12" ht="16" x14ac:dyDescent="0.2">
      <c r="B42" s="28"/>
      <c r="C42" s="25"/>
      <c r="D42" s="25"/>
      <c r="E42" s="25"/>
      <c r="F42" s="25"/>
      <c r="G42" s="25"/>
      <c r="H42" s="25"/>
      <c r="I42" s="25"/>
      <c r="J42" s="25"/>
      <c r="K42" s="25"/>
      <c r="L42" s="25"/>
    </row>
  </sheetData>
  <mergeCells count="12">
    <mergeCell ref="D38:L38"/>
    <mergeCell ref="B3:L3"/>
    <mergeCell ref="C26:F26"/>
    <mergeCell ref="G26:I26"/>
    <mergeCell ref="J26:L26"/>
    <mergeCell ref="B37:L37"/>
    <mergeCell ref="B25:L25"/>
    <mergeCell ref="C4:F4"/>
    <mergeCell ref="J4:L4"/>
    <mergeCell ref="G4:I4"/>
    <mergeCell ref="B15:L15"/>
    <mergeCell ref="D16:L1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0921871D9BE4C8BA04B77337C88B8" ma:contentTypeVersion="4" ma:contentTypeDescription="Crear nuevo documento." ma:contentTypeScope="" ma:versionID="2f2ced159c6e68b16e5c38d90f2df0c1">
  <xsd:schema xmlns:xsd="http://www.w3.org/2001/XMLSchema" xmlns:xs="http://www.w3.org/2001/XMLSchema" xmlns:p="http://schemas.microsoft.com/office/2006/metadata/properties" xmlns:ns2="3e25797b-b115-4352-ab4e-20010ac6e30c" targetNamespace="http://schemas.microsoft.com/office/2006/metadata/properties" ma:root="true" ma:fieldsID="1bec9d74dcefd7421ea04c6aa9a08b01" ns2:_="">
    <xsd:import namespace="3e25797b-b115-4352-ab4e-20010ac6e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5797b-b115-4352-ab4e-20010ac6e3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1C6F0-B12E-40F3-A4A2-751AA823EC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94E782-9519-44B3-AC2F-AE3D1B0F6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5797b-b115-4352-ab4e-20010ac6e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546543-41D5-4CFF-8606-D0D39F83CE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EFI (interno)</vt:lpstr>
      <vt:lpstr>EFE (Externo)</vt:lpstr>
      <vt:lpstr>MCM</vt:lpstr>
      <vt:lpstr>EJERCICIO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Garrido Gutiérrez</dc:creator>
  <cp:keywords/>
  <dc:description/>
  <cp:lastModifiedBy>Paloma Pérez De Madrid Laguna</cp:lastModifiedBy>
  <cp:revision/>
  <dcterms:created xsi:type="dcterms:W3CDTF">2021-10-24T15:53:31Z</dcterms:created>
  <dcterms:modified xsi:type="dcterms:W3CDTF">2025-01-12T17:42:02Z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0x0101002E10921871D9BE4C8BA04B77337C88B8</vt:lpwstr>
  </property>
</Properties>
</file>