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omaperezdemadrid/Desktop/"/>
    </mc:Choice>
  </mc:AlternateContent>
  <xr:revisionPtr revIDLastSave="0" documentId="8_{6CF40611-756A-9B4C-97FC-ECB6A77376A4}" xr6:coauthVersionLast="47" xr6:coauthVersionMax="47" xr10:uidLastSave="{00000000-0000-0000-0000-000000000000}"/>
  <bookViews>
    <workbookView xWindow="0" yWindow="760" windowWidth="34560" windowHeight="20100" xr2:uid="{14BA8D24-00D8-4B71-B6D8-8DB22512EF6C}"/>
  </bookViews>
  <sheets>
    <sheet name="Enunciado" sheetId="2" r:id="rId1"/>
    <sheet name="EFI (interno)" sheetId="6" r:id="rId2"/>
    <sheet name="EFE (Externo)" sheetId="5" r:id="rId3"/>
    <sheet name="MCM" sheetId="4" r:id="rId4"/>
    <sheet name="Mapa competitivo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J8" i="5"/>
  <c r="L8" i="5" s="1"/>
  <c r="G8" i="5"/>
  <c r="I8" i="5" s="1"/>
  <c r="D8" i="5"/>
  <c r="F8" i="5" s="1"/>
  <c r="J7" i="5"/>
  <c r="L7" i="5" s="1"/>
  <c r="G7" i="5"/>
  <c r="I7" i="5" s="1"/>
  <c r="D7" i="5"/>
  <c r="F7" i="5" s="1"/>
  <c r="L6" i="5"/>
  <c r="J6" i="5"/>
  <c r="G6" i="5"/>
  <c r="I6" i="5" s="1"/>
  <c r="D6" i="5"/>
  <c r="F6" i="5" s="1"/>
  <c r="J5" i="5"/>
  <c r="L5" i="5" s="1"/>
  <c r="G5" i="5"/>
  <c r="I5" i="5" s="1"/>
  <c r="D5" i="5"/>
  <c r="F5" i="5" s="1"/>
  <c r="C50" i="4"/>
  <c r="J49" i="4"/>
  <c r="L49" i="4" s="1"/>
  <c r="G49" i="4"/>
  <c r="I49" i="4" s="1"/>
  <c r="D49" i="4"/>
  <c r="F49" i="4" s="1"/>
  <c r="L48" i="4"/>
  <c r="J48" i="4"/>
  <c r="G48" i="4"/>
  <c r="I48" i="4" s="1"/>
  <c r="F48" i="4"/>
  <c r="J47" i="4"/>
  <c r="L47" i="4" s="1"/>
  <c r="G47" i="4"/>
  <c r="I47" i="4" s="1"/>
  <c r="D47" i="4"/>
  <c r="F47" i="4" s="1"/>
  <c r="J46" i="4"/>
  <c r="L46" i="4" s="1"/>
  <c r="L50" i="4" s="1"/>
  <c r="I46" i="4"/>
  <c r="I50" i="4" s="1"/>
  <c r="G46" i="4"/>
  <c r="D46" i="4"/>
  <c r="F46" i="4" s="1"/>
  <c r="J41" i="4"/>
  <c r="G41" i="4"/>
  <c r="D41" i="4"/>
  <c r="C41" i="4"/>
  <c r="I41" i="4" s="1"/>
  <c r="J40" i="4"/>
  <c r="G40" i="4"/>
  <c r="D40" i="4"/>
  <c r="C40" i="4"/>
  <c r="L40" i="4" s="1"/>
  <c r="J39" i="4"/>
  <c r="G39" i="4"/>
  <c r="D39" i="4"/>
  <c r="C39" i="4"/>
  <c r="L39" i="4" s="1"/>
  <c r="J38" i="4"/>
  <c r="G38" i="4"/>
  <c r="D38" i="4"/>
  <c r="C38" i="4"/>
  <c r="L38" i="4" s="1"/>
  <c r="J37" i="4"/>
  <c r="G37" i="4"/>
  <c r="D37" i="4"/>
  <c r="C37" i="4"/>
  <c r="F37" i="4" s="1"/>
  <c r="J36" i="4"/>
  <c r="G36" i="4"/>
  <c r="D36" i="4"/>
  <c r="C36" i="4"/>
  <c r="L36" i="4" s="1"/>
  <c r="J35" i="4"/>
  <c r="L35" i="4" s="1"/>
  <c r="G35" i="4"/>
  <c r="I35" i="4" s="1"/>
  <c r="D35" i="4"/>
  <c r="F35" i="4" s="1"/>
  <c r="J20" i="4"/>
  <c r="L20" i="4" s="1"/>
  <c r="G20" i="4"/>
  <c r="I20" i="4" s="1"/>
  <c r="D20" i="4"/>
  <c r="F20" i="4" s="1"/>
  <c r="J19" i="4"/>
  <c r="L19" i="4" s="1"/>
  <c r="G19" i="4"/>
  <c r="I19" i="4" s="1"/>
  <c r="D19" i="4"/>
  <c r="F19" i="4" s="1"/>
  <c r="J18" i="4"/>
  <c r="G18" i="4"/>
  <c r="D18" i="4"/>
  <c r="L18" i="4"/>
  <c r="J17" i="4"/>
  <c r="L17" i="4" s="1"/>
  <c r="G17" i="4"/>
  <c r="I17" i="4" s="1"/>
  <c r="D17" i="4"/>
  <c r="F17" i="4" s="1"/>
  <c r="K8" i="6"/>
  <c r="K9" i="6"/>
  <c r="K10" i="6"/>
  <c r="K11" i="6"/>
  <c r="K12" i="6"/>
  <c r="M12" i="6" s="1"/>
  <c r="K13" i="6"/>
  <c r="M13" i="6" s="1"/>
  <c r="K7" i="6"/>
  <c r="J12" i="4"/>
  <c r="J11" i="4"/>
  <c r="J10" i="4"/>
  <c r="J9" i="4"/>
  <c r="J8" i="4"/>
  <c r="L8" i="4" s="1"/>
  <c r="J7" i="4"/>
  <c r="L7" i="4" s="1"/>
  <c r="J6" i="4"/>
  <c r="M7" i="6"/>
  <c r="M8" i="6"/>
  <c r="M9" i="6"/>
  <c r="M10" i="6"/>
  <c r="M11" i="6"/>
  <c r="J14" i="6"/>
  <c r="J8" i="6"/>
  <c r="J9" i="6"/>
  <c r="J10" i="6"/>
  <c r="J11" i="6"/>
  <c r="J12" i="6"/>
  <c r="J13" i="6"/>
  <c r="J7" i="6"/>
  <c r="G8" i="6"/>
  <c r="G9" i="6"/>
  <c r="G10" i="6"/>
  <c r="G11" i="6"/>
  <c r="G12" i="6"/>
  <c r="G13" i="6"/>
  <c r="E7" i="6"/>
  <c r="G7" i="6" s="1"/>
  <c r="H13" i="6"/>
  <c r="H12" i="6"/>
  <c r="H11" i="6"/>
  <c r="H10" i="6"/>
  <c r="H9" i="6"/>
  <c r="H8" i="6"/>
  <c r="H7" i="6"/>
  <c r="E13" i="6"/>
  <c r="E12" i="6"/>
  <c r="E11" i="6"/>
  <c r="E10" i="6"/>
  <c r="E9" i="6"/>
  <c r="E8" i="6"/>
  <c r="D7" i="4"/>
  <c r="D8" i="4"/>
  <c r="D9" i="4"/>
  <c r="D10" i="4"/>
  <c r="D11" i="4"/>
  <c r="D12" i="4"/>
  <c r="F12" i="4"/>
  <c r="G17" i="6"/>
  <c r="L6" i="4"/>
  <c r="I7" i="4"/>
  <c r="I8" i="4"/>
  <c r="I9" i="4"/>
  <c r="I10" i="4"/>
  <c r="I12" i="4"/>
  <c r="G7" i="4"/>
  <c r="G8" i="4"/>
  <c r="G9" i="4"/>
  <c r="G10" i="4"/>
  <c r="G11" i="4"/>
  <c r="G12" i="4"/>
  <c r="G6" i="4"/>
  <c r="I6" i="4" s="1"/>
  <c r="I13" i="4" s="1"/>
  <c r="C12" i="4"/>
  <c r="L12" i="4" s="1"/>
  <c r="C11" i="4"/>
  <c r="I11" i="4" s="1"/>
  <c r="F6" i="4"/>
  <c r="D6" i="4"/>
  <c r="C8" i="4"/>
  <c r="F8" i="4" s="1"/>
  <c r="C9" i="4"/>
  <c r="F9" i="4" s="1"/>
  <c r="C10" i="4"/>
  <c r="F10" i="4" s="1"/>
  <c r="C7" i="4"/>
  <c r="F7" i="4" s="1"/>
  <c r="I9" i="5" l="1"/>
  <c r="F9" i="5"/>
  <c r="L9" i="5"/>
  <c r="F50" i="4"/>
  <c r="I39" i="4"/>
  <c r="L41" i="4"/>
  <c r="I37" i="4"/>
  <c r="I36" i="4"/>
  <c r="I42" i="4" s="1"/>
  <c r="I52" i="4" s="1"/>
  <c r="I38" i="4"/>
  <c r="I40" i="4"/>
  <c r="F41" i="4"/>
  <c r="L37" i="4"/>
  <c r="L42" i="4" s="1"/>
  <c r="L52" i="4" s="1"/>
  <c r="F38" i="4"/>
  <c r="F40" i="4"/>
  <c r="F39" i="4"/>
  <c r="C42" i="4"/>
  <c r="F36" i="4"/>
  <c r="F42" i="4" s="1"/>
  <c r="L21" i="4"/>
  <c r="L11" i="4"/>
  <c r="L10" i="4"/>
  <c r="C13" i="4"/>
  <c r="L9" i="4"/>
  <c r="F11" i="4"/>
  <c r="F13" i="4" s="1"/>
  <c r="C21" i="4"/>
  <c r="I18" i="4"/>
  <c r="I21" i="4" s="1"/>
  <c r="I23" i="4" s="1"/>
  <c r="F18" i="4"/>
  <c r="F21" i="4" s="1"/>
  <c r="L13" i="4"/>
  <c r="L23" i="4" s="1"/>
  <c r="M14" i="6"/>
  <c r="G14" i="6"/>
  <c r="F52" i="4" l="1"/>
  <c r="F23" i="4"/>
</calcChain>
</file>

<file path=xl/sharedStrings.xml><?xml version="1.0" encoding="utf-8"?>
<sst xmlns="http://schemas.openxmlformats.org/spreadsheetml/2006/main" count="155" uniqueCount="43">
  <si>
    <t>ELEMENTO</t>
  </si>
  <si>
    <t>FACTOR PONDERACION</t>
  </si>
  <si>
    <t>PONDERACION</t>
  </si>
  <si>
    <t>VALOR</t>
  </si>
  <si>
    <t>calidad del producto</t>
  </si>
  <si>
    <t>imagen corporativa</t>
  </si>
  <si>
    <t>innovación tecnológica.</t>
  </si>
  <si>
    <t>elementos diferenciados</t>
  </si>
  <si>
    <t>situación de coste</t>
  </si>
  <si>
    <t>nivel de la fuerza comercial</t>
  </si>
  <si>
    <t>TOTAL</t>
  </si>
  <si>
    <t>DATOS ECONOMICOS</t>
  </si>
  <si>
    <t>% CRECIMIENTO MERCADO</t>
  </si>
  <si>
    <t>15,3% ANUAL</t>
  </si>
  <si>
    <t>FACTURACIÓN</t>
  </si>
  <si>
    <t>15B€</t>
  </si>
  <si>
    <t>35B€</t>
  </si>
  <si>
    <t>32B€</t>
  </si>
  <si>
    <t>% MERCADO DE LA EMPRESA</t>
  </si>
  <si>
    <t>% CRECIMIENTO DE LA EMPRESA</t>
  </si>
  <si>
    <t>CRECIMIENTO DE LA EMPRESA</t>
  </si>
  <si>
    <t>1=BAJO ;10=ALTO O MUY BUENO</t>
  </si>
  <si>
    <t>SALESFORCE</t>
  </si>
  <si>
    <t>SAP</t>
  </si>
  <si>
    <t>MICROSOFT</t>
  </si>
  <si>
    <t> 0,20</t>
  </si>
  <si>
    <t> 1,6</t>
  </si>
  <si>
    <t> 1,2</t>
  </si>
  <si>
    <t> 0,15</t>
  </si>
  <si>
    <t> 0,75</t>
  </si>
  <si>
    <t> 0,6</t>
  </si>
  <si>
    <t> 1,05</t>
  </si>
  <si>
    <t> 0,45</t>
  </si>
  <si>
    <t>capacidad del mktg</t>
  </si>
  <si>
    <t> 0,3</t>
  </si>
  <si>
    <t> 0,1</t>
  </si>
  <si>
    <t> 0,4</t>
  </si>
  <si>
    <t> 0,9</t>
  </si>
  <si>
    <t>%MARGEN</t>
  </si>
  <si>
    <t>TOTAL EXTERNO</t>
  </si>
  <si>
    <t>TOTAL INTERNO</t>
  </si>
  <si>
    <t>VALOR TOTAL</t>
  </si>
  <si>
    <t>ELEMENTOS DIFERENCIADOS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</si>
</sst>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FF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CEEF"/>
        <bgColor rgb="FFF2CE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4D5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5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5" borderId="7" xfId="0" applyFill="1" applyBorder="1" applyAlignment="1">
      <alignment horizontal="center" vertical="center" textRotation="90"/>
    </xf>
    <xf numFmtId="0" fontId="0" fillId="5" borderId="9" xfId="0" applyFill="1" applyBorder="1" applyAlignment="1">
      <alignment horizontal="center"/>
    </xf>
    <xf numFmtId="0" fontId="2" fillId="2" borderId="1" xfId="0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justify" vertical="center"/>
    </xf>
    <xf numFmtId="0" fontId="2" fillId="2" borderId="3" xfId="0" applyFont="1" applyFill="1" applyBorder="1" applyAlignment="1">
      <alignment horizontal="justify" vertical="center"/>
    </xf>
    <xf numFmtId="0" fontId="2" fillId="2" borderId="4" xfId="0" applyFont="1" applyFill="1" applyBorder="1" applyAlignment="1">
      <alignment horizontal="justify" vertical="center"/>
    </xf>
    <xf numFmtId="0" fontId="4" fillId="2" borderId="3" xfId="0" applyFont="1" applyFill="1" applyBorder="1" applyAlignment="1">
      <alignment horizontal="justify" vertical="center"/>
    </xf>
    <xf numFmtId="0" fontId="5" fillId="0" borderId="4" xfId="0" applyFont="1" applyBorder="1" applyAlignment="1">
      <alignment horizontal="justify" vertical="center"/>
    </xf>
    <xf numFmtId="0" fontId="4" fillId="2" borderId="4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2" fillId="2" borderId="15" xfId="0" applyFont="1" applyFill="1" applyBorder="1" applyAlignment="1">
      <alignment horizontal="justify" vertical="center"/>
    </xf>
    <xf numFmtId="0" fontId="2" fillId="2" borderId="17" xfId="0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justify" vertical="center"/>
    </xf>
    <xf numFmtId="0" fontId="3" fillId="2" borderId="17" xfId="0" applyFont="1" applyFill="1" applyBorder="1" applyAlignment="1">
      <alignment horizontal="justify" vertical="center"/>
    </xf>
    <xf numFmtId="0" fontId="3" fillId="2" borderId="2" xfId="0" applyFont="1" applyFill="1" applyBorder="1" applyAlignment="1">
      <alignment horizontal="justify" vertical="center"/>
    </xf>
    <xf numFmtId="0" fontId="4" fillId="2" borderId="17" xfId="0" applyFont="1" applyFill="1" applyBorder="1" applyAlignment="1">
      <alignment horizontal="justify" vertical="center"/>
    </xf>
    <xf numFmtId="0" fontId="4" fillId="2" borderId="15" xfId="0" applyFont="1" applyFill="1" applyBorder="1" applyAlignment="1">
      <alignment horizontal="justify" vertical="center"/>
    </xf>
    <xf numFmtId="0" fontId="4" fillId="2" borderId="2" xfId="0" applyFont="1" applyFill="1" applyBorder="1" applyAlignment="1">
      <alignment horizontal="justify" vertical="center"/>
    </xf>
    <xf numFmtId="0" fontId="5" fillId="0" borderId="17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/>
    </xf>
    <xf numFmtId="0" fontId="4" fillId="2" borderId="6" xfId="0" applyFont="1" applyFill="1" applyBorder="1" applyAlignment="1">
      <alignment horizontal="justify" vertical="center"/>
    </xf>
    <xf numFmtId="0" fontId="8" fillId="2" borderId="4" xfId="0" applyFont="1" applyFill="1" applyBorder="1" applyAlignment="1">
      <alignment horizontal="justify" vertical="center"/>
    </xf>
    <xf numFmtId="0" fontId="2" fillId="7" borderId="1" xfId="0" applyFont="1" applyFill="1" applyBorder="1" applyAlignment="1">
      <alignment horizontal="justify" vertical="center"/>
    </xf>
    <xf numFmtId="0" fontId="2" fillId="7" borderId="2" xfId="0" applyFont="1" applyFill="1" applyBorder="1" applyAlignment="1">
      <alignment horizontal="justify" vertical="center"/>
    </xf>
    <xf numFmtId="0" fontId="2" fillId="7" borderId="15" xfId="0" applyFont="1" applyFill="1" applyBorder="1" applyAlignment="1">
      <alignment horizontal="justify" vertical="center"/>
    </xf>
    <xf numFmtId="0" fontId="2" fillId="7" borderId="3" xfId="0" applyFont="1" applyFill="1" applyBorder="1" applyAlignment="1">
      <alignment horizontal="justify" vertical="center"/>
    </xf>
    <xf numFmtId="0" fontId="2" fillId="7" borderId="4" xfId="0" applyFont="1" applyFill="1" applyBorder="1" applyAlignment="1">
      <alignment horizontal="justify" vertical="center"/>
    </xf>
    <xf numFmtId="0" fontId="3" fillId="7" borderId="15" xfId="0" applyFont="1" applyFill="1" applyBorder="1" applyAlignment="1">
      <alignment horizontal="justify" vertical="center"/>
    </xf>
    <xf numFmtId="0" fontId="4" fillId="7" borderId="3" xfId="0" applyFont="1" applyFill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0" fontId="4" fillId="7" borderId="4" xfId="0" applyFont="1" applyFill="1" applyBorder="1" applyAlignment="1">
      <alignment horizontal="justify" vertical="center"/>
    </xf>
    <xf numFmtId="0" fontId="8" fillId="7" borderId="4" xfId="0" applyFont="1" applyFill="1" applyBorder="1" applyAlignment="1">
      <alignment horizontal="justify" vertical="center"/>
    </xf>
    <xf numFmtId="0" fontId="2" fillId="7" borderId="15" xfId="0" applyFont="1" applyFill="1" applyBorder="1" applyAlignment="1">
      <alignment horizontal="justify" vertical="center"/>
    </xf>
    <xf numFmtId="0" fontId="2" fillId="7" borderId="17" xfId="0" applyFont="1" applyFill="1" applyBorder="1" applyAlignment="1">
      <alignment horizontal="justify" vertical="center"/>
    </xf>
    <xf numFmtId="0" fontId="2" fillId="7" borderId="18" xfId="0" applyFont="1" applyFill="1" applyBorder="1" applyAlignment="1">
      <alignment horizontal="justify" vertical="center"/>
    </xf>
    <xf numFmtId="0" fontId="3" fillId="7" borderId="17" xfId="0" applyFont="1" applyFill="1" applyBorder="1" applyAlignment="1">
      <alignment horizontal="justify" vertical="center"/>
    </xf>
    <xf numFmtId="0" fontId="3" fillId="7" borderId="18" xfId="0" applyFont="1" applyFill="1" applyBorder="1" applyAlignment="1">
      <alignment horizontal="justify" vertical="center"/>
    </xf>
    <xf numFmtId="0" fontId="3" fillId="7" borderId="19" xfId="0" applyFont="1" applyFill="1" applyBorder="1" applyAlignment="1">
      <alignment horizontal="justify" vertical="center"/>
    </xf>
    <xf numFmtId="0" fontId="5" fillId="0" borderId="0" xfId="0" applyFont="1" applyBorder="1" applyAlignment="1">
      <alignment horizontal="justify" vertical="center"/>
    </xf>
    <xf numFmtId="0" fontId="5" fillId="0" borderId="15" xfId="0" applyFont="1" applyBorder="1" applyAlignment="1">
      <alignment vertical="center"/>
    </xf>
    <xf numFmtId="0" fontId="6" fillId="2" borderId="5" xfId="0" applyFont="1" applyFill="1" applyBorder="1" applyAlignment="1">
      <alignment horizontal="justify" vertical="center"/>
    </xf>
    <xf numFmtId="0" fontId="5" fillId="0" borderId="20" xfId="0" applyFont="1" applyBorder="1" applyAlignment="1">
      <alignment horizontal="justify" vertical="center"/>
    </xf>
    <xf numFmtId="0" fontId="5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3" borderId="4" xfId="0" applyFont="1" applyFill="1" applyBorder="1" applyAlignment="1">
      <alignment horizontal="justify" vertical="center"/>
    </xf>
    <xf numFmtId="0" fontId="4" fillId="3" borderId="4" xfId="0" applyFont="1" applyFill="1" applyBorder="1" applyAlignment="1">
      <alignment horizontal="justify" vertical="center"/>
    </xf>
    <xf numFmtId="0" fontId="2" fillId="7" borderId="16" xfId="0" applyFont="1" applyFill="1" applyBorder="1" applyAlignment="1">
      <alignment horizontal="justify" vertical="center"/>
    </xf>
    <xf numFmtId="0" fontId="0" fillId="0" borderId="21" xfId="0" applyBorder="1"/>
    <xf numFmtId="0" fontId="9" fillId="2" borderId="23" xfId="0" applyFont="1" applyFill="1" applyBorder="1" applyAlignment="1">
      <alignment horizontal="justify" vertical="center"/>
    </xf>
    <xf numFmtId="0" fontId="0" fillId="3" borderId="22" xfId="0" applyFill="1" applyBorder="1"/>
    <xf numFmtId="0" fontId="0" fillId="3" borderId="21" xfId="0" applyFill="1" applyBorder="1"/>
    <xf numFmtId="0" fontId="10" fillId="3" borderId="21" xfId="0" applyFont="1" applyFill="1" applyBorder="1"/>
    <xf numFmtId="0" fontId="4" fillId="8" borderId="3" xfId="0" applyFont="1" applyFill="1" applyBorder="1" applyAlignment="1">
      <alignment horizontal="justify" vertical="center"/>
    </xf>
    <xf numFmtId="0" fontId="4" fillId="9" borderId="4" xfId="0" applyFont="1" applyFill="1" applyBorder="1" applyAlignment="1">
      <alignment horizontal="justify" vertical="center"/>
    </xf>
    <xf numFmtId="0" fontId="6" fillId="9" borderId="3" xfId="0" applyFont="1" applyFill="1" applyBorder="1" applyAlignment="1">
      <alignment horizontal="justify" vertical="center"/>
    </xf>
    <xf numFmtId="0" fontId="5" fillId="9" borderId="4" xfId="0" applyFont="1" applyFill="1" applyBorder="1" applyAlignment="1">
      <alignment horizontal="justify" vertical="center"/>
    </xf>
    <xf numFmtId="0" fontId="4" fillId="10" borderId="4" xfId="0" applyFont="1" applyFill="1" applyBorder="1" applyAlignment="1">
      <alignment horizontal="justify" vertical="center"/>
    </xf>
    <xf numFmtId="0" fontId="5" fillId="4" borderId="4" xfId="0" applyFont="1" applyFill="1" applyBorder="1" applyAlignment="1">
      <alignment horizontal="justify" vertical="center"/>
    </xf>
    <xf numFmtId="0" fontId="5" fillId="6" borderId="4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3</xdr:row>
      <xdr:rowOff>139700</xdr:rowOff>
    </xdr:from>
    <xdr:to>
      <xdr:col>19</xdr:col>
      <xdr:colOff>76200</xdr:colOff>
      <xdr:row>13</xdr:row>
      <xdr:rowOff>88900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F35233F-DEE2-B444-B683-3F1CAF0F4D2A}"/>
            </a:ext>
          </a:extLst>
        </xdr:cNvPr>
        <xdr:cNvSpPr/>
      </xdr:nvSpPr>
      <xdr:spPr>
        <a:xfrm>
          <a:off x="8699500" y="723900"/>
          <a:ext cx="4584700" cy="5080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 kern="1200"/>
        </a:p>
      </xdr:txBody>
    </xdr:sp>
    <xdr:clientData/>
  </xdr:twoCellAnchor>
  <xdr:twoCellAnchor>
    <xdr:from>
      <xdr:col>14</xdr:col>
      <xdr:colOff>76200</xdr:colOff>
      <xdr:row>6</xdr:row>
      <xdr:rowOff>76200</xdr:rowOff>
    </xdr:from>
    <xdr:to>
      <xdr:col>18</xdr:col>
      <xdr:colOff>520700</xdr:colOff>
      <xdr:row>7</xdr:row>
      <xdr:rowOff>228600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22E337D-0799-6D47-8744-D31253893EFC}"/>
            </a:ext>
          </a:extLst>
        </xdr:cNvPr>
        <xdr:cNvSpPr/>
      </xdr:nvSpPr>
      <xdr:spPr>
        <a:xfrm>
          <a:off x="11633200" y="1384300"/>
          <a:ext cx="3746500" cy="8128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Salesforce 2,9</a:t>
          </a:r>
        </a:p>
        <a:p>
          <a:pPr algn="l"/>
          <a:endParaRPr lang="es-ES_tradnl" sz="1100" kern="1200"/>
        </a:p>
        <a:p>
          <a:pPr algn="l"/>
          <a:r>
            <a:rPr lang="es-ES_tradnl" sz="1100" kern="1200"/>
            <a:t>GANADORA</a:t>
          </a:r>
        </a:p>
      </xdr:txBody>
    </xdr:sp>
    <xdr:clientData/>
  </xdr:twoCellAnchor>
  <xdr:twoCellAnchor>
    <xdr:from>
      <xdr:col>14</xdr:col>
      <xdr:colOff>76200</xdr:colOff>
      <xdr:row>7</xdr:row>
      <xdr:rowOff>444500</xdr:rowOff>
    </xdr:from>
    <xdr:to>
      <xdr:col>18</xdr:col>
      <xdr:colOff>508000</xdr:colOff>
      <xdr:row>8</xdr:row>
      <xdr:rowOff>146058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7543E2-05B4-1D47-BF91-DA5DB247432D}"/>
            </a:ext>
          </a:extLst>
        </xdr:cNvPr>
        <xdr:cNvSpPr/>
      </xdr:nvSpPr>
      <xdr:spPr>
        <a:xfrm>
          <a:off x="11633200" y="2413000"/>
          <a:ext cx="3733800" cy="36195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SAP</a:t>
          </a:r>
          <a:r>
            <a:rPr lang="es-ES_tradnl" sz="1100" kern="1200" baseline="0"/>
            <a:t> 2,05</a:t>
          </a:r>
          <a:endParaRPr lang="es-ES_tradnl" sz="1100" kern="1200"/>
        </a:p>
      </xdr:txBody>
    </xdr:sp>
    <xdr:clientData/>
  </xdr:twoCellAnchor>
  <xdr:twoCellAnchor>
    <xdr:from>
      <xdr:col>14</xdr:col>
      <xdr:colOff>101600</xdr:colOff>
      <xdr:row>8</xdr:row>
      <xdr:rowOff>444500</xdr:rowOff>
    </xdr:from>
    <xdr:to>
      <xdr:col>18</xdr:col>
      <xdr:colOff>508000</xdr:colOff>
      <xdr:row>8</xdr:row>
      <xdr:rowOff>838200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6F2666F9-BD25-5F4B-B609-CEFBDE5D16C6}"/>
            </a:ext>
          </a:extLst>
        </xdr:cNvPr>
        <xdr:cNvSpPr/>
      </xdr:nvSpPr>
      <xdr:spPr>
        <a:xfrm>
          <a:off x="11658600" y="3073400"/>
          <a:ext cx="3708400" cy="393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Microsoft</a:t>
          </a:r>
          <a:r>
            <a:rPr lang="es-ES_tradnl" sz="1100" kern="1200" baseline="0"/>
            <a:t> 2,15</a:t>
          </a:r>
          <a:endParaRPr lang="es-ES_tradnl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27188</xdr:rowOff>
    </xdr:from>
    <xdr:to>
      <xdr:col>1</xdr:col>
      <xdr:colOff>0</xdr:colOff>
      <xdr:row>47</xdr:row>
      <xdr:rowOff>53662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41E6B4E6-D1F3-D846-B896-F69193E8D958}"/>
            </a:ext>
          </a:extLst>
        </xdr:cNvPr>
        <xdr:cNvSpPr/>
      </xdr:nvSpPr>
      <xdr:spPr>
        <a:xfrm>
          <a:off x="4463246" y="9031488"/>
          <a:ext cx="4109075" cy="78847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Nueva Estrategia:</a:t>
          </a:r>
        </a:p>
        <a:p>
          <a:pPr algn="l"/>
          <a:r>
            <a:rPr lang="es-ES_tradnl" sz="1100" kern="1200"/>
            <a:t>- Aumentar la facturación</a:t>
          </a:r>
        </a:p>
        <a:p>
          <a:pPr algn="l"/>
          <a:r>
            <a:rPr lang="es-ES_tradnl" sz="1100" kern="1200"/>
            <a:t>- Aumentar el Crecimiento de la empresa</a:t>
          </a:r>
        </a:p>
      </xdr:txBody>
    </xdr:sp>
    <xdr:clientData/>
  </xdr:twoCellAnchor>
  <xdr:twoCellAnchor>
    <xdr:from>
      <xdr:col>2</xdr:col>
      <xdr:colOff>63957</xdr:colOff>
      <xdr:row>11</xdr:row>
      <xdr:rowOff>63958</xdr:rowOff>
    </xdr:from>
    <xdr:to>
      <xdr:col>11</xdr:col>
      <xdr:colOff>694389</xdr:colOff>
      <xdr:row>16</xdr:row>
      <xdr:rowOff>127915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D7A2908-4014-F644-9D43-FF1D1CD3BD1B}"/>
            </a:ext>
          </a:extLst>
        </xdr:cNvPr>
        <xdr:cNvSpPr/>
      </xdr:nvSpPr>
      <xdr:spPr>
        <a:xfrm>
          <a:off x="3636403" y="2384677"/>
          <a:ext cx="8752950" cy="10233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 kern="1200"/>
        </a:p>
      </xdr:txBody>
    </xdr:sp>
    <xdr:clientData/>
  </xdr:twoCellAnchor>
  <xdr:twoCellAnchor>
    <xdr:from>
      <xdr:col>2</xdr:col>
      <xdr:colOff>274101</xdr:colOff>
      <xdr:row>11</xdr:row>
      <xdr:rowOff>188309</xdr:rowOff>
    </xdr:from>
    <xdr:to>
      <xdr:col>4</xdr:col>
      <xdr:colOff>776618</xdr:colOff>
      <xdr:row>14</xdr:row>
      <xdr:rowOff>7988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79C2F4A-D07F-AB4C-ACD5-1020BCE92CC0}"/>
            </a:ext>
          </a:extLst>
        </xdr:cNvPr>
        <xdr:cNvSpPr/>
      </xdr:nvSpPr>
      <xdr:spPr>
        <a:xfrm>
          <a:off x="3844478" y="2504661"/>
          <a:ext cx="2259750" cy="39477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Salesforce 3</a:t>
          </a:r>
        </a:p>
      </xdr:txBody>
    </xdr:sp>
    <xdr:clientData/>
  </xdr:twoCellAnchor>
  <xdr:twoCellAnchor>
    <xdr:from>
      <xdr:col>5</xdr:col>
      <xdr:colOff>325998</xdr:colOff>
      <xdr:row>12</xdr:row>
      <xdr:rowOff>42761</xdr:rowOff>
    </xdr:from>
    <xdr:to>
      <xdr:col>7</xdr:col>
      <xdr:colOff>828515</xdr:colOff>
      <xdr:row>13</xdr:row>
      <xdr:rowOff>161538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5F5A2C2A-CBB8-8149-8A50-67BB71FF2E2C}"/>
            </a:ext>
          </a:extLst>
        </xdr:cNvPr>
        <xdr:cNvSpPr/>
      </xdr:nvSpPr>
      <xdr:spPr>
        <a:xfrm>
          <a:off x="6758228" y="2555351"/>
          <a:ext cx="2256762" cy="31064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SAP 3,6</a:t>
          </a:r>
        </a:p>
      </xdr:txBody>
    </xdr:sp>
    <xdr:clientData/>
  </xdr:twoCellAnchor>
  <xdr:twoCellAnchor>
    <xdr:from>
      <xdr:col>8</xdr:col>
      <xdr:colOff>651995</xdr:colOff>
      <xdr:row>12</xdr:row>
      <xdr:rowOff>21564</xdr:rowOff>
    </xdr:from>
    <xdr:to>
      <xdr:col>11</xdr:col>
      <xdr:colOff>277390</xdr:colOff>
      <xdr:row>15</xdr:row>
      <xdr:rowOff>151761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19E3C9B-0E6A-7042-A8FC-E05D6E47374C}"/>
            </a:ext>
          </a:extLst>
        </xdr:cNvPr>
        <xdr:cNvSpPr/>
      </xdr:nvSpPr>
      <xdr:spPr>
        <a:xfrm>
          <a:off x="9717718" y="2529614"/>
          <a:ext cx="2261244" cy="70529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Micorsoft</a:t>
          </a:r>
          <a:r>
            <a:rPr lang="es-ES_tradnl" sz="1100" kern="1200" baseline="0"/>
            <a:t> 3,8</a:t>
          </a:r>
        </a:p>
        <a:p>
          <a:pPr algn="l"/>
          <a:endParaRPr lang="es-ES_tradnl" sz="1100" kern="1200" baseline="0"/>
        </a:p>
        <a:p>
          <a:pPr algn="l"/>
          <a:r>
            <a:rPr lang="es-ES_tradnl" sz="1100" kern="1200" baseline="0"/>
            <a:t>GANDORA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35943</xdr:colOff>
      <xdr:row>26</xdr:row>
      <xdr:rowOff>179717</xdr:rowOff>
    </xdr:from>
    <xdr:to>
      <xdr:col>11</xdr:col>
      <xdr:colOff>862642</xdr:colOff>
      <xdr:row>29</xdr:row>
      <xdr:rowOff>53116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AD5297D-8A64-6F4C-AC73-AC59C3A36502}"/>
            </a:ext>
          </a:extLst>
        </xdr:cNvPr>
        <xdr:cNvSpPr/>
      </xdr:nvSpPr>
      <xdr:spPr>
        <a:xfrm>
          <a:off x="910566" y="5738962"/>
          <a:ext cx="11873302" cy="44849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2000" kern="1200"/>
            <a:t>Cambio de estrategia de SALESFORCE </a:t>
          </a:r>
        </a:p>
      </xdr:txBody>
    </xdr:sp>
    <xdr:clientData/>
  </xdr:twoCellAnchor>
  <xdr:twoCellAnchor>
    <xdr:from>
      <xdr:col>1</xdr:col>
      <xdr:colOff>1065508</xdr:colOff>
      <xdr:row>54</xdr:row>
      <xdr:rowOff>34725</xdr:rowOff>
    </xdr:from>
    <xdr:to>
      <xdr:col>9</xdr:col>
      <xdr:colOff>316586</xdr:colOff>
      <xdr:row>56</xdr:row>
      <xdr:rowOff>101853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85FF855-D807-8647-ABE5-F0CA2D13D07D}"/>
            </a:ext>
          </a:extLst>
        </xdr:cNvPr>
        <xdr:cNvSpPr/>
      </xdr:nvSpPr>
      <xdr:spPr>
        <a:xfrm>
          <a:off x="1937288" y="11529301"/>
          <a:ext cx="8539298" cy="4545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200" kern="1200"/>
            <a:t>Como</a:t>
          </a:r>
          <a:r>
            <a:rPr lang="es-ES_tradnl" sz="1200" kern="1200" baseline="0"/>
            <a:t> cambio de estrategia, se ha decido poner el foco en el crecimiento de la empresa, pasando de una valoración de "3" a "4". Con esto, conseguimos pasar de una valoración general del 2,95 a 3,25, superando a Microsoft. </a:t>
          </a:r>
          <a:endParaRPr lang="es-ES_tradnl" sz="12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63500</xdr:colOff>
      <xdr:row>24</xdr:row>
      <xdr:rowOff>76200</xdr:rowOff>
    </xdr:from>
    <xdr:ext cx="2006600" cy="1836059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D647CCF2-33ED-B647-9791-A3AB2F0425D0}"/>
            </a:ext>
          </a:extLst>
        </xdr:cNvPr>
        <xdr:cNvSpPr/>
      </xdr:nvSpPr>
      <xdr:spPr>
        <a:xfrm>
          <a:off x="14922500" y="4660900"/>
          <a:ext cx="2006600" cy="183605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C2F1C8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MICROSOFT</a:t>
          </a: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1200" cap="none" spc="0" baseline="0">
            <a:solidFill>
              <a:srgbClr val="FFFFFF"/>
            </a:solidFill>
            <a:uFillTx/>
            <a:latin typeface="Aptos Narrow"/>
          </a:endParaRPr>
        </a:p>
      </xdr:txBody>
    </xdr:sp>
    <xdr:clientData/>
  </xdr:oneCellAnchor>
  <xdr:twoCellAnchor>
    <xdr:from>
      <xdr:col>20</xdr:col>
      <xdr:colOff>38100</xdr:colOff>
      <xdr:row>5</xdr:row>
      <xdr:rowOff>25400</xdr:rowOff>
    </xdr:from>
    <xdr:to>
      <xdr:col>23</xdr:col>
      <xdr:colOff>63500</xdr:colOff>
      <xdr:row>8</xdr:row>
      <xdr:rowOff>165100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9677EEFA-2E07-084C-BACC-F08A41075A39}"/>
            </a:ext>
          </a:extLst>
        </xdr:cNvPr>
        <xdr:cNvSpPr/>
      </xdr:nvSpPr>
      <xdr:spPr>
        <a:xfrm>
          <a:off x="37134800" y="11582400"/>
          <a:ext cx="2654300" cy="7874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Facturación: 15B€</a:t>
          </a:r>
        </a:p>
        <a:p>
          <a:pPr algn="l"/>
          <a:r>
            <a:rPr lang="es-ES_tradnl" sz="1100" kern="1200"/>
            <a:t>Crecimiento: 4</a:t>
          </a:r>
          <a:r>
            <a:rPr lang="es-ES_tradnl" sz="1100" kern="1200" baseline="0"/>
            <a:t> (antes 3)</a:t>
          </a:r>
          <a:endParaRPr lang="es-ES_tradnl" sz="1100" kern="1200"/>
        </a:p>
        <a:p>
          <a:pPr algn="l"/>
          <a:r>
            <a:rPr lang="es-ES_tradnl" sz="1100" kern="1200"/>
            <a:t>Calidad: 4</a:t>
          </a:r>
        </a:p>
        <a:p>
          <a:pPr algn="l"/>
          <a:endParaRPr lang="es-ES_tradnl" sz="1100" kern="1200"/>
        </a:p>
      </xdr:txBody>
    </xdr:sp>
    <xdr:clientData/>
  </xdr:twoCellAnchor>
  <xdr:twoCellAnchor>
    <xdr:from>
      <xdr:col>20</xdr:col>
      <xdr:colOff>800100</xdr:colOff>
      <xdr:row>13</xdr:row>
      <xdr:rowOff>63500</xdr:rowOff>
    </xdr:from>
    <xdr:to>
      <xdr:col>23</xdr:col>
      <xdr:colOff>139700</xdr:colOff>
      <xdr:row>17</xdr:row>
      <xdr:rowOff>0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C5711534-3BA2-B440-BC7D-FBF72973800B}"/>
            </a:ext>
          </a:extLst>
        </xdr:cNvPr>
        <xdr:cNvSpPr/>
      </xdr:nvSpPr>
      <xdr:spPr>
        <a:xfrm>
          <a:off x="37896800" y="13284200"/>
          <a:ext cx="1968500" cy="7874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Facturación: 35B€</a:t>
          </a:r>
        </a:p>
        <a:p>
          <a:pPr algn="l"/>
          <a:r>
            <a:rPr lang="es-ES_tradnl" sz="1100" kern="1200"/>
            <a:t>Crecimiento:</a:t>
          </a:r>
          <a:r>
            <a:rPr lang="es-ES_tradnl" sz="1100" kern="1200" baseline="0"/>
            <a:t> 4</a:t>
          </a:r>
        </a:p>
        <a:p>
          <a:pPr algn="l"/>
          <a:r>
            <a:rPr lang="es-ES_tradnl" sz="1100" kern="1200" baseline="0"/>
            <a:t>Calidad: 3</a:t>
          </a:r>
          <a:endParaRPr lang="es-ES_tradnl" sz="1100" kern="1200"/>
        </a:p>
      </xdr:txBody>
    </xdr:sp>
    <xdr:clientData/>
  </xdr:twoCellAnchor>
  <xdr:twoCellAnchor>
    <xdr:from>
      <xdr:col>21</xdr:col>
      <xdr:colOff>254000</xdr:colOff>
      <xdr:row>25</xdr:row>
      <xdr:rowOff>88900</xdr:rowOff>
    </xdr:from>
    <xdr:to>
      <xdr:col>24</xdr:col>
      <xdr:colOff>279400</xdr:colOff>
      <xdr:row>29</xdr:row>
      <xdr:rowOff>12700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2A7BF27D-B1B7-A448-9132-6A9E0D4E088F}"/>
            </a:ext>
          </a:extLst>
        </xdr:cNvPr>
        <xdr:cNvSpPr/>
      </xdr:nvSpPr>
      <xdr:spPr>
        <a:xfrm>
          <a:off x="38227000" y="15862300"/>
          <a:ext cx="2654300" cy="7874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kern="1200"/>
            <a:t>Facturación: 32B€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kern="1200"/>
            <a:t>Crecimiento:</a:t>
          </a:r>
          <a:r>
            <a:rPr lang="es-ES_tradnl" sz="1100" kern="1200" baseline="0"/>
            <a:t> 4</a:t>
          </a:r>
          <a:endParaRPr lang="es-ES_tradnl" sz="1100" kern="12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kern="1200"/>
            <a:t>Calidad: 3</a:t>
          </a:r>
        </a:p>
      </xdr:txBody>
    </xdr:sp>
    <xdr:clientData/>
  </xdr:twoCellAnchor>
  <xdr:oneCellAnchor>
    <xdr:from>
      <xdr:col>17</xdr:col>
      <xdr:colOff>685800</xdr:colOff>
      <xdr:row>10</xdr:row>
      <xdr:rowOff>88900</xdr:rowOff>
    </xdr:from>
    <xdr:ext cx="2400299" cy="2235200"/>
    <xdr:sp macro="" textlink="">
      <xdr:nvSpPr>
        <xdr:cNvPr id="14" name="Elipse 3">
          <a:extLst>
            <a:ext uri="{FF2B5EF4-FFF2-40B4-BE49-F238E27FC236}">
              <a16:creationId xmlns:a16="http://schemas.microsoft.com/office/drawing/2014/main" id="{5EC3B15C-EB21-FF47-BC20-2751E91502DD}"/>
            </a:ext>
          </a:extLst>
        </xdr:cNvPr>
        <xdr:cNvSpPr/>
      </xdr:nvSpPr>
      <xdr:spPr>
        <a:xfrm>
          <a:off x="35153600" y="12700000"/>
          <a:ext cx="2400299" cy="2235200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F2CFEE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SAP</a:t>
          </a:r>
        </a:p>
      </xdr:txBody>
    </xdr:sp>
    <xdr:clientData/>
  </xdr:oneCellAnchor>
  <xdr:oneCellAnchor>
    <xdr:from>
      <xdr:col>18</xdr:col>
      <xdr:colOff>266700</xdr:colOff>
      <xdr:row>5</xdr:row>
      <xdr:rowOff>0</xdr:rowOff>
    </xdr:from>
    <xdr:ext cx="1016000" cy="713009"/>
    <xdr:sp macro="" textlink="">
      <xdr:nvSpPr>
        <xdr:cNvPr id="15" name="Elipse 4">
          <a:extLst>
            <a:ext uri="{FF2B5EF4-FFF2-40B4-BE49-F238E27FC236}">
              <a16:creationId xmlns:a16="http://schemas.microsoft.com/office/drawing/2014/main" id="{B838D7D8-C767-E44B-ABDE-F6B08B24151A}"/>
            </a:ext>
          </a:extLst>
        </xdr:cNvPr>
        <xdr:cNvSpPr/>
      </xdr:nvSpPr>
      <xdr:spPr>
        <a:xfrm>
          <a:off x="35610800" y="11557000"/>
          <a:ext cx="1016000" cy="71300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156082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FFFFFF"/>
              </a:solidFill>
              <a:uFillTx/>
              <a:latin typeface="Aptos Narrow"/>
            </a:rPr>
            <a:t>SALESFORCE</a:t>
          </a:r>
        </a:p>
      </xdr:txBody>
    </xdr:sp>
    <xdr:clientData/>
  </xdr:oneCellAnchor>
  <xdr:oneCellAnchor>
    <xdr:from>
      <xdr:col>6</xdr:col>
      <xdr:colOff>317500</xdr:colOff>
      <xdr:row>7</xdr:row>
      <xdr:rowOff>114300</xdr:rowOff>
    </xdr:from>
    <xdr:ext cx="1016000" cy="713009"/>
    <xdr:sp macro="" textlink="">
      <xdr:nvSpPr>
        <xdr:cNvPr id="16" name="Elipse 4">
          <a:extLst>
            <a:ext uri="{FF2B5EF4-FFF2-40B4-BE49-F238E27FC236}">
              <a16:creationId xmlns:a16="http://schemas.microsoft.com/office/drawing/2014/main" id="{820F9DBF-DEB1-454E-94A3-31524A8F5CFA}"/>
            </a:ext>
          </a:extLst>
        </xdr:cNvPr>
        <xdr:cNvSpPr/>
      </xdr:nvSpPr>
      <xdr:spPr>
        <a:xfrm>
          <a:off x="5270500" y="1460500"/>
          <a:ext cx="1016000" cy="71300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156082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FFFFFF"/>
              </a:solidFill>
              <a:uFillTx/>
              <a:latin typeface="Aptos Narrow"/>
            </a:rPr>
            <a:t>SALESFORCE</a:t>
          </a:r>
        </a:p>
      </xdr:txBody>
    </xdr:sp>
    <xdr:clientData/>
  </xdr:oneCellAnchor>
  <xdr:oneCellAnchor>
    <xdr:from>
      <xdr:col>11</xdr:col>
      <xdr:colOff>292100</xdr:colOff>
      <xdr:row>24</xdr:row>
      <xdr:rowOff>25400</xdr:rowOff>
    </xdr:from>
    <xdr:ext cx="2400299" cy="2235200"/>
    <xdr:sp macro="" textlink="">
      <xdr:nvSpPr>
        <xdr:cNvPr id="18" name="Elipse 3">
          <a:extLst>
            <a:ext uri="{FF2B5EF4-FFF2-40B4-BE49-F238E27FC236}">
              <a16:creationId xmlns:a16="http://schemas.microsoft.com/office/drawing/2014/main" id="{E5B852C6-6CC4-B44B-AD9A-0EA66E0136C6}"/>
            </a:ext>
          </a:extLst>
        </xdr:cNvPr>
        <xdr:cNvSpPr/>
      </xdr:nvSpPr>
      <xdr:spPr>
        <a:xfrm>
          <a:off x="9372600" y="4610100"/>
          <a:ext cx="2400299" cy="2235200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F2CFEE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SAP</a:t>
          </a:r>
        </a:p>
      </xdr:txBody>
    </xdr:sp>
    <xdr:clientData/>
  </xdr:oneCellAnchor>
  <xdr:oneCellAnchor>
    <xdr:from>
      <xdr:col>10</xdr:col>
      <xdr:colOff>203200</xdr:colOff>
      <xdr:row>13</xdr:row>
      <xdr:rowOff>152400</xdr:rowOff>
    </xdr:from>
    <xdr:ext cx="2006600" cy="1836059"/>
    <xdr:sp macro="" textlink="">
      <xdr:nvSpPr>
        <xdr:cNvPr id="19" name="Elipse 2">
          <a:extLst>
            <a:ext uri="{FF2B5EF4-FFF2-40B4-BE49-F238E27FC236}">
              <a16:creationId xmlns:a16="http://schemas.microsoft.com/office/drawing/2014/main" id="{F699196E-8591-8B41-A284-03632B0890E3}"/>
            </a:ext>
          </a:extLst>
        </xdr:cNvPr>
        <xdr:cNvSpPr/>
      </xdr:nvSpPr>
      <xdr:spPr>
        <a:xfrm>
          <a:off x="8458200" y="2641600"/>
          <a:ext cx="2006600" cy="183605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C2F1C8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MICROSOFT</a:t>
          </a: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1200" cap="none" spc="0" baseline="0">
            <a:solidFill>
              <a:srgbClr val="FFFFFF"/>
            </a:solidFill>
            <a:uFillTx/>
            <a:latin typeface="Aptos Narrow"/>
          </a:endParaRPr>
        </a:p>
      </xdr:txBody>
    </xdr:sp>
    <xdr:clientData/>
  </xdr:oneCellAnchor>
  <xdr:oneCellAnchor>
    <xdr:from>
      <xdr:col>10</xdr:col>
      <xdr:colOff>571500</xdr:colOff>
      <xdr:row>7</xdr:row>
      <xdr:rowOff>101600</xdr:rowOff>
    </xdr:from>
    <xdr:ext cx="1016000" cy="713009"/>
    <xdr:sp macro="" textlink="">
      <xdr:nvSpPr>
        <xdr:cNvPr id="20" name="Elipse 4">
          <a:extLst>
            <a:ext uri="{FF2B5EF4-FFF2-40B4-BE49-F238E27FC236}">
              <a16:creationId xmlns:a16="http://schemas.microsoft.com/office/drawing/2014/main" id="{3D5CECC8-8A38-464F-81F4-B0B73EE715EA}"/>
            </a:ext>
          </a:extLst>
        </xdr:cNvPr>
        <xdr:cNvSpPr/>
      </xdr:nvSpPr>
      <xdr:spPr>
        <a:xfrm>
          <a:off x="8826500" y="1447800"/>
          <a:ext cx="1016000" cy="71300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156082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FFFFFF"/>
              </a:solidFill>
              <a:uFillTx/>
              <a:latin typeface="Aptos Narrow"/>
            </a:rPr>
            <a:t>SALESFORCE</a:t>
          </a:r>
        </a:p>
      </xdr:txBody>
    </xdr:sp>
    <xdr:clientData/>
  </xdr:oneCellAnchor>
  <xdr:twoCellAnchor>
    <xdr:from>
      <xdr:col>7</xdr:col>
      <xdr:colOff>508000</xdr:colOff>
      <xdr:row>9</xdr:row>
      <xdr:rowOff>77105</xdr:rowOff>
    </xdr:from>
    <xdr:to>
      <xdr:col>10</xdr:col>
      <xdr:colOff>571500</xdr:colOff>
      <xdr:row>9</xdr:row>
      <xdr:rowOff>89805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D20ED8F-4C94-E5D3-53D2-95B5D3583CE3}"/>
            </a:ext>
          </a:extLst>
        </xdr:cNvPr>
        <xdr:cNvCxnSpPr>
          <a:stCxn id="16" idx="1"/>
          <a:endCxn id="20" idx="3"/>
        </xdr:cNvCxnSpPr>
      </xdr:nvCxnSpPr>
      <xdr:spPr>
        <a:xfrm flipV="1">
          <a:off x="6286500" y="1804305"/>
          <a:ext cx="2540000" cy="12700"/>
        </a:xfrm>
        <a:prstGeom prst="straightConnector1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71DF-1B97-0A41-A830-E8B72B88D4F1}">
  <dimension ref="B2:L42"/>
  <sheetViews>
    <sheetView tabSelected="1" zoomScaleNormal="80" workbookViewId="0">
      <selection activeCell="B3" sqref="B3:I13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9" ht="16" thickBot="1" x14ac:dyDescent="0.25"/>
    <row r="3" spans="2:9" ht="16" customHeight="1" thickBot="1" x14ac:dyDescent="0.25">
      <c r="B3" s="24"/>
      <c r="C3" s="25"/>
      <c r="D3" s="33" t="s">
        <v>21</v>
      </c>
      <c r="E3" s="32"/>
      <c r="F3" s="32"/>
      <c r="G3" s="32"/>
      <c r="H3" s="32"/>
      <c r="I3" s="34"/>
    </row>
    <row r="4" spans="2:9" ht="16" thickBot="1" x14ac:dyDescent="0.25">
      <c r="B4" s="26"/>
      <c r="C4" s="27"/>
      <c r="D4" s="35" t="s">
        <v>22</v>
      </c>
      <c r="E4" s="36"/>
      <c r="F4" s="35" t="s">
        <v>23</v>
      </c>
      <c r="G4" s="36"/>
      <c r="H4" s="35" t="s">
        <v>24</v>
      </c>
      <c r="I4" s="36"/>
    </row>
    <row r="5" spans="2:9" ht="25" thickBot="1" x14ac:dyDescent="0.25">
      <c r="B5" s="26" t="s">
        <v>0</v>
      </c>
      <c r="C5" s="27" t="s">
        <v>1</v>
      </c>
      <c r="D5" s="27" t="s">
        <v>2</v>
      </c>
      <c r="E5" s="27" t="s">
        <v>3</v>
      </c>
      <c r="F5" s="27" t="s">
        <v>2</v>
      </c>
      <c r="G5" s="27" t="s">
        <v>3</v>
      </c>
      <c r="H5" s="27" t="s">
        <v>2</v>
      </c>
      <c r="I5" s="27" t="s">
        <v>3</v>
      </c>
    </row>
    <row r="6" spans="2:9" ht="18" thickBot="1" x14ac:dyDescent="0.25">
      <c r="B6" s="28" t="s">
        <v>4</v>
      </c>
      <c r="C6" s="29" t="s">
        <v>25</v>
      </c>
      <c r="D6" s="29">
        <v>8</v>
      </c>
      <c r="E6" s="29" t="s">
        <v>26</v>
      </c>
      <c r="F6" s="29">
        <v>6</v>
      </c>
      <c r="G6" s="29" t="s">
        <v>27</v>
      </c>
      <c r="H6" s="29">
        <v>6</v>
      </c>
      <c r="I6" s="29" t="s">
        <v>27</v>
      </c>
    </row>
    <row r="7" spans="2:9" ht="18" thickBot="1" x14ac:dyDescent="0.25">
      <c r="B7" s="28" t="s">
        <v>5</v>
      </c>
      <c r="C7" s="29" t="s">
        <v>28</v>
      </c>
      <c r="D7" s="29">
        <v>8</v>
      </c>
      <c r="E7" s="29" t="s">
        <v>27</v>
      </c>
      <c r="F7" s="29">
        <v>5</v>
      </c>
      <c r="G7" s="29" t="s">
        <v>29</v>
      </c>
      <c r="H7" s="29">
        <v>4</v>
      </c>
      <c r="I7" s="29" t="s">
        <v>30</v>
      </c>
    </row>
    <row r="8" spans="2:9" ht="18" thickBot="1" x14ac:dyDescent="0.25">
      <c r="B8" s="28" t="s">
        <v>6</v>
      </c>
      <c r="C8" s="29" t="s">
        <v>28</v>
      </c>
      <c r="D8" s="29">
        <v>7</v>
      </c>
      <c r="E8" s="29" t="s">
        <v>31</v>
      </c>
      <c r="F8" s="29">
        <v>3</v>
      </c>
      <c r="G8" s="29" t="s">
        <v>32</v>
      </c>
      <c r="H8" s="29">
        <v>3</v>
      </c>
      <c r="I8" s="29" t="s">
        <v>32</v>
      </c>
    </row>
    <row r="9" spans="2:9" ht="18" thickBot="1" x14ac:dyDescent="0.25">
      <c r="B9" s="28" t="s">
        <v>33</v>
      </c>
      <c r="C9" s="29" t="s">
        <v>28</v>
      </c>
      <c r="D9" s="29">
        <v>7</v>
      </c>
      <c r="E9" s="29" t="s">
        <v>31</v>
      </c>
      <c r="F9" s="29">
        <v>3</v>
      </c>
      <c r="G9" s="29" t="s">
        <v>32</v>
      </c>
      <c r="H9" s="29">
        <v>7</v>
      </c>
      <c r="I9" s="29" t="s">
        <v>31</v>
      </c>
    </row>
    <row r="10" spans="2:9" ht="18" thickBot="1" x14ac:dyDescent="0.25">
      <c r="B10" s="28" t="s">
        <v>7</v>
      </c>
      <c r="C10" s="29" t="s">
        <v>28</v>
      </c>
      <c r="D10" s="29">
        <v>5</v>
      </c>
      <c r="E10" s="29" t="s">
        <v>29</v>
      </c>
      <c r="F10" s="29">
        <v>2</v>
      </c>
      <c r="G10" s="29" t="s">
        <v>34</v>
      </c>
      <c r="H10" s="29">
        <v>2</v>
      </c>
      <c r="I10" s="29" t="s">
        <v>34</v>
      </c>
    </row>
    <row r="11" spans="2:9" ht="18" thickBot="1" x14ac:dyDescent="0.25">
      <c r="B11" s="28" t="s">
        <v>8</v>
      </c>
      <c r="C11" s="29" t="s">
        <v>35</v>
      </c>
      <c r="D11" s="29">
        <v>4</v>
      </c>
      <c r="E11" s="29" t="s">
        <v>36</v>
      </c>
      <c r="F11" s="29">
        <v>6</v>
      </c>
      <c r="G11" s="29" t="s">
        <v>30</v>
      </c>
      <c r="H11" s="29">
        <v>9</v>
      </c>
      <c r="I11" s="29" t="s">
        <v>37</v>
      </c>
    </row>
    <row r="12" spans="2:9" ht="18" thickBot="1" x14ac:dyDescent="0.25">
      <c r="B12" s="28" t="s">
        <v>9</v>
      </c>
      <c r="C12" s="29" t="s">
        <v>35</v>
      </c>
      <c r="D12" s="29">
        <v>3</v>
      </c>
      <c r="E12" s="29" t="s">
        <v>34</v>
      </c>
      <c r="F12" s="29">
        <v>9</v>
      </c>
      <c r="G12" s="29" t="s">
        <v>37</v>
      </c>
      <c r="H12" s="29">
        <v>3</v>
      </c>
      <c r="I12" s="29" t="s">
        <v>34</v>
      </c>
    </row>
    <row r="13" spans="2:9" ht="18" thickBot="1" x14ac:dyDescent="0.25">
      <c r="B13" s="28" t="s">
        <v>10</v>
      </c>
      <c r="C13" s="30">
        <v>1</v>
      </c>
      <c r="D13" s="30">
        <v>42</v>
      </c>
      <c r="E13" s="44">
        <v>7.25</v>
      </c>
      <c r="F13" s="30">
        <v>34</v>
      </c>
      <c r="G13" s="44">
        <v>4.6500000000000004</v>
      </c>
      <c r="H13" s="30">
        <v>33</v>
      </c>
      <c r="I13" s="44">
        <v>4.7</v>
      </c>
    </row>
    <row r="14" spans="2:9" ht="16" thickBot="1" x14ac:dyDescent="0.25">
      <c r="B14" s="1"/>
      <c r="C14" s="2"/>
      <c r="D14" s="2"/>
      <c r="E14" s="2"/>
      <c r="F14" s="2"/>
      <c r="G14" s="2"/>
      <c r="H14" s="2"/>
      <c r="I14" s="2"/>
    </row>
    <row r="15" spans="2:9" ht="17" customHeight="1" thickBot="1" x14ac:dyDescent="0.25">
      <c r="B15" s="37" t="s">
        <v>11</v>
      </c>
      <c r="C15" s="38"/>
      <c r="D15" s="38"/>
      <c r="E15" s="38"/>
      <c r="F15" s="38"/>
      <c r="G15" s="38"/>
      <c r="H15" s="38"/>
      <c r="I15" s="39"/>
    </row>
    <row r="16" spans="2:9" ht="17" customHeight="1" thickBot="1" x14ac:dyDescent="0.25">
      <c r="B16" s="31" t="s">
        <v>12</v>
      </c>
      <c r="C16" s="29"/>
      <c r="D16" s="40" t="s">
        <v>13</v>
      </c>
      <c r="E16" s="41"/>
      <c r="F16" s="41"/>
      <c r="G16" s="41"/>
      <c r="H16" s="41"/>
      <c r="I16" s="42"/>
    </row>
    <row r="17" spans="2:12" ht="18" thickBot="1" x14ac:dyDescent="0.25">
      <c r="B17" s="31" t="s">
        <v>14</v>
      </c>
      <c r="C17" s="29"/>
      <c r="D17" s="29" t="s">
        <v>15</v>
      </c>
      <c r="E17" s="29"/>
      <c r="F17" s="29" t="s">
        <v>16</v>
      </c>
      <c r="G17" s="29"/>
      <c r="H17" s="29" t="s">
        <v>17</v>
      </c>
      <c r="I17" s="29"/>
    </row>
    <row r="18" spans="2:12" ht="17" thickBot="1" x14ac:dyDescent="0.25">
      <c r="B18" s="31" t="s">
        <v>18</v>
      </c>
      <c r="C18" s="29"/>
      <c r="D18" s="29">
        <v>15</v>
      </c>
      <c r="E18" s="29"/>
      <c r="F18" s="29">
        <v>8</v>
      </c>
      <c r="G18" s="29"/>
      <c r="H18" s="29">
        <v>10</v>
      </c>
      <c r="I18" s="29"/>
    </row>
    <row r="19" spans="2:12" ht="17" thickBot="1" x14ac:dyDescent="0.25">
      <c r="B19" s="31" t="s">
        <v>19</v>
      </c>
      <c r="C19" s="29"/>
      <c r="D19" s="29">
        <v>15</v>
      </c>
      <c r="E19" s="29"/>
      <c r="F19" s="29">
        <v>20</v>
      </c>
      <c r="G19" s="29"/>
      <c r="H19" s="29">
        <v>19</v>
      </c>
      <c r="I19" s="29"/>
    </row>
    <row r="20" spans="2:12" ht="17" thickBot="1" x14ac:dyDescent="0.25">
      <c r="B20" s="31" t="s">
        <v>38</v>
      </c>
      <c r="C20" s="29"/>
      <c r="D20" s="29">
        <v>15</v>
      </c>
      <c r="E20" s="29"/>
      <c r="F20" s="29">
        <v>9</v>
      </c>
      <c r="G20" s="29"/>
      <c r="H20" s="29">
        <v>10</v>
      </c>
      <c r="I20" s="29"/>
    </row>
    <row r="25" spans="2:12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2:12" x14ac:dyDescent="0.2">
      <c r="B26" s="4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2:12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2:12" ht="16" x14ac:dyDescent="0.2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2:12" ht="16" x14ac:dyDescent="0.2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2:12" ht="16" x14ac:dyDescent="0.2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2:12" ht="16" x14ac:dyDescent="0.2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2:12" ht="16" x14ac:dyDescent="0.2">
      <c r="B32" s="5"/>
      <c r="C32" s="6"/>
      <c r="D32" s="6"/>
      <c r="E32" s="7"/>
      <c r="F32" s="6"/>
      <c r="G32" s="6"/>
      <c r="H32" s="6"/>
      <c r="I32" s="6"/>
      <c r="J32" s="6"/>
      <c r="K32" s="6"/>
      <c r="L32" s="6"/>
    </row>
    <row r="33" spans="2:12" ht="16" x14ac:dyDescent="0.2">
      <c r="B33" s="5"/>
      <c r="C33" s="6"/>
      <c r="D33" s="6"/>
      <c r="E33" s="7"/>
      <c r="F33" s="6"/>
      <c r="G33" s="6"/>
      <c r="H33" s="6"/>
      <c r="I33" s="6"/>
      <c r="J33" s="6"/>
      <c r="K33" s="6"/>
      <c r="L33" s="6"/>
    </row>
    <row r="34" spans="2:12" ht="16" x14ac:dyDescent="0.2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2:12" ht="16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2" ht="16" x14ac:dyDescent="0.2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2:12" ht="16" x14ac:dyDescent="0.2">
      <c r="B38" s="9"/>
      <c r="C38" s="6"/>
      <c r="D38" s="21"/>
      <c r="E38" s="21"/>
      <c r="F38" s="21"/>
      <c r="G38" s="21"/>
      <c r="H38" s="21"/>
      <c r="I38" s="21"/>
      <c r="J38" s="21"/>
      <c r="K38" s="21"/>
      <c r="L38" s="21"/>
    </row>
    <row r="39" spans="2:12" ht="16" x14ac:dyDescent="0.2"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2:12" ht="16" x14ac:dyDescent="0.2"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2:12" ht="16" x14ac:dyDescent="0.2"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2:12" ht="16" x14ac:dyDescent="0.2"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</row>
  </sheetData>
  <mergeCells count="12">
    <mergeCell ref="D16:I16"/>
    <mergeCell ref="D3:I3"/>
    <mergeCell ref="D4:E4"/>
    <mergeCell ref="F4:G4"/>
    <mergeCell ref="H4:I4"/>
    <mergeCell ref="B15:I15"/>
    <mergeCell ref="D38:L38"/>
    <mergeCell ref="B25:L25"/>
    <mergeCell ref="C26:F26"/>
    <mergeCell ref="G26:I26"/>
    <mergeCell ref="J26:L26"/>
    <mergeCell ref="B37:L3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AF91-E239-AF4E-BD9F-3C78120125E8}">
  <dimension ref="C3:M17"/>
  <sheetViews>
    <sheetView workbookViewId="0">
      <selection activeCell="L19" sqref="L19"/>
    </sheetView>
  </sheetViews>
  <sheetFormatPr baseColWidth="10" defaultRowHeight="15" x14ac:dyDescent="0.2"/>
  <cols>
    <col min="13" max="13" width="10.83203125" customWidth="1"/>
  </cols>
  <sheetData>
    <row r="3" spans="3:13" ht="16" thickBot="1" x14ac:dyDescent="0.25"/>
    <row r="4" spans="3:13" ht="16" thickBot="1" x14ac:dyDescent="0.25">
      <c r="C4" s="45"/>
      <c r="D4" s="46"/>
      <c r="E4" s="47"/>
      <c r="F4" s="56" t="s">
        <v>21</v>
      </c>
      <c r="G4" s="55"/>
      <c r="H4" s="55"/>
      <c r="I4" s="55"/>
      <c r="J4" s="55"/>
      <c r="K4" s="55"/>
      <c r="L4" s="55"/>
      <c r="M4" s="57"/>
    </row>
    <row r="5" spans="3:13" ht="16" thickBot="1" x14ac:dyDescent="0.25">
      <c r="C5" s="48"/>
      <c r="D5" s="49"/>
      <c r="E5" s="69"/>
      <c r="F5" s="58" t="s">
        <v>22</v>
      </c>
      <c r="G5" s="59"/>
      <c r="H5" s="50"/>
      <c r="I5" s="60" t="s">
        <v>23</v>
      </c>
      <c r="J5" s="59"/>
      <c r="K5" s="50"/>
      <c r="L5" s="60" t="s">
        <v>24</v>
      </c>
      <c r="M5" s="59"/>
    </row>
    <row r="6" spans="3:13" ht="25" thickBot="1" x14ac:dyDescent="0.25">
      <c r="C6" s="48" t="s">
        <v>0</v>
      </c>
      <c r="D6" s="49" t="s">
        <v>1</v>
      </c>
      <c r="E6" s="49"/>
      <c r="F6" s="49" t="s">
        <v>2</v>
      </c>
      <c r="G6" s="49" t="s">
        <v>3</v>
      </c>
      <c r="H6" s="49"/>
      <c r="I6" s="49" t="s">
        <v>2</v>
      </c>
      <c r="J6" s="49" t="s">
        <v>3</v>
      </c>
      <c r="K6" s="49"/>
      <c r="L6" s="49" t="s">
        <v>2</v>
      </c>
      <c r="M6" s="49" t="s">
        <v>3</v>
      </c>
    </row>
    <row r="7" spans="3:13" ht="52" thickBot="1" x14ac:dyDescent="0.25">
      <c r="C7" s="51" t="s">
        <v>4</v>
      </c>
      <c r="D7" s="52">
        <v>0.2</v>
      </c>
      <c r="E7" s="67">
        <f>ROUND(F7*4/9,0)</f>
        <v>4</v>
      </c>
      <c r="F7" s="52">
        <v>8</v>
      </c>
      <c r="G7" s="79">
        <f>+$D7*E7</f>
        <v>0.8</v>
      </c>
      <c r="H7" s="67">
        <f>ROUND(I7*4/9,0)</f>
        <v>3</v>
      </c>
      <c r="I7" s="52">
        <v>6</v>
      </c>
      <c r="J7" s="79">
        <f>+$D7*H7</f>
        <v>0.60000000000000009</v>
      </c>
      <c r="K7" s="67">
        <f>ROUND(L7*4/9,0)</f>
        <v>3</v>
      </c>
      <c r="L7" s="52">
        <v>6</v>
      </c>
      <c r="M7" s="79">
        <f>+$D7*K7</f>
        <v>0.60000000000000009</v>
      </c>
    </row>
    <row r="8" spans="3:13" ht="52" thickBot="1" x14ac:dyDescent="0.25">
      <c r="C8" s="51" t="s">
        <v>5</v>
      </c>
      <c r="D8" s="52">
        <v>0.15</v>
      </c>
      <c r="E8" s="67">
        <f t="shared" ref="E8:E13" si="0">ROUND(F8*4/9,0)</f>
        <v>4</v>
      </c>
      <c r="F8" s="52">
        <v>8</v>
      </c>
      <c r="G8" s="79">
        <f t="shared" ref="G8:G13" si="1">+$D8*E8</f>
        <v>0.6</v>
      </c>
      <c r="H8" s="67">
        <f t="shared" ref="H8:H13" si="2">ROUND(I8*4/9,0)</f>
        <v>2</v>
      </c>
      <c r="I8" s="52">
        <v>5</v>
      </c>
      <c r="J8" s="79">
        <f t="shared" ref="J8:J13" si="3">+$D8*H8</f>
        <v>0.3</v>
      </c>
      <c r="K8" s="67">
        <f t="shared" ref="K8:K13" si="4">ROUND(L8*4/9,0)</f>
        <v>2</v>
      </c>
      <c r="L8" s="52">
        <v>4</v>
      </c>
      <c r="M8" s="79">
        <f t="shared" ref="M8:M13" si="5">+$D8*K8</f>
        <v>0.3</v>
      </c>
    </row>
    <row r="9" spans="3:13" ht="69" thickBot="1" x14ac:dyDescent="0.25">
      <c r="C9" s="51" t="s">
        <v>6</v>
      </c>
      <c r="D9" s="52">
        <v>0.15</v>
      </c>
      <c r="E9" s="67">
        <f t="shared" si="0"/>
        <v>3</v>
      </c>
      <c r="F9" s="52">
        <v>7</v>
      </c>
      <c r="G9" s="79">
        <f t="shared" si="1"/>
        <v>0.44999999999999996</v>
      </c>
      <c r="H9" s="67">
        <f t="shared" si="2"/>
        <v>1</v>
      </c>
      <c r="I9" s="52">
        <v>3</v>
      </c>
      <c r="J9" s="79">
        <f t="shared" si="3"/>
        <v>0.15</v>
      </c>
      <c r="K9" s="67">
        <f t="shared" si="4"/>
        <v>1</v>
      </c>
      <c r="L9" s="52">
        <v>3</v>
      </c>
      <c r="M9" s="79">
        <f t="shared" si="5"/>
        <v>0.15</v>
      </c>
    </row>
    <row r="10" spans="3:13" ht="35" thickBot="1" x14ac:dyDescent="0.25">
      <c r="C10" s="51" t="s">
        <v>33</v>
      </c>
      <c r="D10" s="52">
        <v>0.15</v>
      </c>
      <c r="E10" s="67">
        <f t="shared" si="0"/>
        <v>3</v>
      </c>
      <c r="F10" s="52">
        <v>7</v>
      </c>
      <c r="G10" s="79">
        <f t="shared" si="1"/>
        <v>0.44999999999999996</v>
      </c>
      <c r="H10" s="67">
        <f t="shared" si="2"/>
        <v>1</v>
      </c>
      <c r="I10" s="52">
        <v>3</v>
      </c>
      <c r="J10" s="79">
        <f t="shared" si="3"/>
        <v>0.15</v>
      </c>
      <c r="K10" s="67">
        <f t="shared" si="4"/>
        <v>3</v>
      </c>
      <c r="L10" s="52">
        <v>7</v>
      </c>
      <c r="M10" s="79">
        <f t="shared" si="5"/>
        <v>0.44999999999999996</v>
      </c>
    </row>
    <row r="11" spans="3:13" ht="52" thickBot="1" x14ac:dyDescent="0.25">
      <c r="C11" s="51" t="s">
        <v>7</v>
      </c>
      <c r="D11" s="52">
        <v>0.15</v>
      </c>
      <c r="E11" s="67">
        <f t="shared" si="0"/>
        <v>2</v>
      </c>
      <c r="F11" s="52">
        <v>5</v>
      </c>
      <c r="G11" s="79">
        <f t="shared" si="1"/>
        <v>0.3</v>
      </c>
      <c r="H11" s="67">
        <f t="shared" si="2"/>
        <v>1</v>
      </c>
      <c r="I11" s="52">
        <v>2</v>
      </c>
      <c r="J11" s="79">
        <f t="shared" si="3"/>
        <v>0.15</v>
      </c>
      <c r="K11" s="67">
        <f t="shared" si="4"/>
        <v>1</v>
      </c>
      <c r="L11" s="52">
        <v>2</v>
      </c>
      <c r="M11" s="79">
        <f t="shared" si="5"/>
        <v>0.15</v>
      </c>
    </row>
    <row r="12" spans="3:13" ht="35" thickBot="1" x14ac:dyDescent="0.25">
      <c r="C12" s="51" t="s">
        <v>8</v>
      </c>
      <c r="D12" s="52">
        <v>0.1</v>
      </c>
      <c r="E12" s="67">
        <f t="shared" si="0"/>
        <v>2</v>
      </c>
      <c r="F12" s="52">
        <v>4</v>
      </c>
      <c r="G12" s="79">
        <f t="shared" si="1"/>
        <v>0.2</v>
      </c>
      <c r="H12" s="67">
        <f t="shared" si="2"/>
        <v>3</v>
      </c>
      <c r="I12" s="52">
        <v>6</v>
      </c>
      <c r="J12" s="79">
        <f t="shared" si="3"/>
        <v>0.30000000000000004</v>
      </c>
      <c r="K12" s="67">
        <f t="shared" si="4"/>
        <v>4</v>
      </c>
      <c r="L12" s="52">
        <v>9</v>
      </c>
      <c r="M12" s="79">
        <f t="shared" si="5"/>
        <v>0.4</v>
      </c>
    </row>
    <row r="13" spans="3:13" ht="52" thickBot="1" x14ac:dyDescent="0.25">
      <c r="C13" s="51" t="s">
        <v>9</v>
      </c>
      <c r="D13" s="52">
        <v>0.1</v>
      </c>
      <c r="E13" s="67">
        <f t="shared" si="0"/>
        <v>1</v>
      </c>
      <c r="F13" s="52">
        <v>3</v>
      </c>
      <c r="G13" s="79">
        <f t="shared" si="1"/>
        <v>0.1</v>
      </c>
      <c r="H13" s="67">
        <f t="shared" si="2"/>
        <v>4</v>
      </c>
      <c r="I13" s="52">
        <v>9</v>
      </c>
      <c r="J13" s="79">
        <f t="shared" si="3"/>
        <v>0.4</v>
      </c>
      <c r="K13" s="67">
        <f t="shared" si="4"/>
        <v>1</v>
      </c>
      <c r="L13" s="52">
        <v>3</v>
      </c>
      <c r="M13" s="79">
        <f t="shared" si="5"/>
        <v>0.1</v>
      </c>
    </row>
    <row r="14" spans="3:13" ht="18" thickBot="1" x14ac:dyDescent="0.25">
      <c r="C14" s="51" t="s">
        <v>10</v>
      </c>
      <c r="D14" s="53">
        <v>1</v>
      </c>
      <c r="E14" s="53"/>
      <c r="F14" s="53">
        <v>42</v>
      </c>
      <c r="G14" s="54">
        <f>SUM(G7:G13)</f>
        <v>2.9</v>
      </c>
      <c r="H14" s="54"/>
      <c r="I14" s="53">
        <v>34</v>
      </c>
      <c r="J14" s="54">
        <f>SUM(J7:J13)</f>
        <v>2.0499999999999998</v>
      </c>
      <c r="K14" s="54"/>
      <c r="L14" s="53">
        <v>33</v>
      </c>
      <c r="M14" s="54">
        <f>SUM(M7:M13)</f>
        <v>2.15</v>
      </c>
    </row>
    <row r="17" spans="7:7" x14ac:dyDescent="0.2">
      <c r="G17">
        <f>1.6+1.2+1.05+1.05+0.75+0.4+0.3</f>
        <v>6.35</v>
      </c>
    </row>
  </sheetData>
  <mergeCells count="4">
    <mergeCell ref="F4:M4"/>
    <mergeCell ref="F5:G5"/>
    <mergeCell ref="I5:J5"/>
    <mergeCell ref="L5:M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3C94-214C-EE4D-8C52-BD9B07AFF518}">
  <dimension ref="B2:L9"/>
  <sheetViews>
    <sheetView zoomScale="159" zoomScaleNormal="86" workbookViewId="0">
      <selection activeCell="J19" sqref="J19"/>
    </sheetView>
  </sheetViews>
  <sheetFormatPr baseColWidth="10" defaultColWidth="11.5" defaultRowHeight="15" x14ac:dyDescent="0.2"/>
  <cols>
    <col min="2" max="2" width="35.33203125" bestFit="1" customWidth="1"/>
    <col min="5" max="5" width="14.5" bestFit="1" customWidth="1"/>
  </cols>
  <sheetData>
    <row r="2" spans="2:12" ht="17" customHeight="1" thickBot="1" x14ac:dyDescent="0.25"/>
    <row r="3" spans="2:12" ht="17" customHeight="1" thickBot="1" x14ac:dyDescent="0.25">
      <c r="B3" s="37" t="s">
        <v>11</v>
      </c>
      <c r="C3" s="43"/>
      <c r="D3" s="43"/>
      <c r="E3" s="43"/>
      <c r="F3" s="38"/>
      <c r="G3" s="38"/>
      <c r="H3" s="38"/>
      <c r="I3" s="38"/>
      <c r="J3" s="38"/>
      <c r="K3" s="38"/>
      <c r="L3" s="39"/>
    </row>
    <row r="4" spans="2:12" ht="17" thickBot="1" x14ac:dyDescent="0.25">
      <c r="B4" s="63" t="s">
        <v>12</v>
      </c>
      <c r="C4" s="64"/>
      <c r="D4" s="65"/>
      <c r="E4" s="66" t="s">
        <v>13</v>
      </c>
      <c r="F4" s="62"/>
      <c r="G4" s="62"/>
      <c r="H4" s="62"/>
      <c r="I4" s="62"/>
      <c r="J4" s="62"/>
      <c r="K4" s="62"/>
      <c r="L4" s="3"/>
    </row>
    <row r="5" spans="2:12" ht="18" thickBot="1" x14ac:dyDescent="0.25">
      <c r="B5" s="31" t="s">
        <v>14</v>
      </c>
      <c r="C5" s="29">
        <v>0.2</v>
      </c>
      <c r="D5" s="67">
        <f>ROUND(15*4/35,0)</f>
        <v>2</v>
      </c>
      <c r="E5" s="29" t="s">
        <v>15</v>
      </c>
      <c r="F5" s="29">
        <f>$C5*D5</f>
        <v>0.4</v>
      </c>
      <c r="G5" s="67">
        <f>ROUND(35*4/35,0)</f>
        <v>4</v>
      </c>
      <c r="H5" s="29" t="s">
        <v>16</v>
      </c>
      <c r="I5" s="29">
        <f>$C5*G5</f>
        <v>0.8</v>
      </c>
      <c r="J5" s="68">
        <f>ROUND(32*4/35,0)</f>
        <v>4</v>
      </c>
      <c r="K5" s="29" t="s">
        <v>17</v>
      </c>
      <c r="L5" s="29">
        <f>$C5*J5</f>
        <v>0.8</v>
      </c>
    </row>
    <row r="6" spans="2:12" ht="17" thickBot="1" x14ac:dyDescent="0.25">
      <c r="B6" s="31" t="s">
        <v>18</v>
      </c>
      <c r="C6" s="29">
        <v>0.1</v>
      </c>
      <c r="D6" s="67">
        <f>ROUND(E6*4/15,0)</f>
        <v>4</v>
      </c>
      <c r="E6" s="29">
        <v>15</v>
      </c>
      <c r="F6" s="29">
        <f t="shared" ref="F6:F8" si="0">C6*D6</f>
        <v>0.4</v>
      </c>
      <c r="G6" s="68">
        <f>ROUND(H6*4/15,0)</f>
        <v>2</v>
      </c>
      <c r="H6" s="29">
        <v>8</v>
      </c>
      <c r="I6" s="29">
        <f t="shared" ref="I6:I8" si="1">$C6*G6</f>
        <v>0.2</v>
      </c>
      <c r="J6" s="68">
        <f>ROUND(K6*4/15,0)</f>
        <v>3</v>
      </c>
      <c r="K6" s="29">
        <v>10</v>
      </c>
      <c r="L6" s="29">
        <f t="shared" ref="L6:L8" si="2">$C6*J6</f>
        <v>0.30000000000000004</v>
      </c>
    </row>
    <row r="7" spans="2:12" ht="17" thickBot="1" x14ac:dyDescent="0.25">
      <c r="B7" s="77" t="s">
        <v>19</v>
      </c>
      <c r="C7" s="29">
        <v>0.6</v>
      </c>
      <c r="D7" s="78">
        <f>ROUND(E7*4/20,0)</f>
        <v>3</v>
      </c>
      <c r="E7" s="78">
        <v>15</v>
      </c>
      <c r="F7" s="78">
        <f t="shared" si="0"/>
        <v>1.7999999999999998</v>
      </c>
      <c r="G7" s="78">
        <f>ROUND(H7*4/20,0)</f>
        <v>4</v>
      </c>
      <c r="H7" s="78">
        <v>20</v>
      </c>
      <c r="I7" s="78">
        <f t="shared" si="1"/>
        <v>2.4</v>
      </c>
      <c r="J7" s="78">
        <f>ROUND(K7*4/20,0)</f>
        <v>4</v>
      </c>
      <c r="K7" s="78">
        <v>19</v>
      </c>
      <c r="L7" s="78">
        <f t="shared" si="2"/>
        <v>2.4</v>
      </c>
    </row>
    <row r="8" spans="2:12" ht="17" thickBot="1" x14ac:dyDescent="0.25">
      <c r="B8" s="31" t="s">
        <v>38</v>
      </c>
      <c r="C8" s="29">
        <v>0.1</v>
      </c>
      <c r="D8" s="67">
        <f>ROUND(E8*4/15,0)</f>
        <v>4</v>
      </c>
      <c r="E8" s="29">
        <v>15</v>
      </c>
      <c r="F8" s="29">
        <f t="shared" si="0"/>
        <v>0.4</v>
      </c>
      <c r="G8" s="67">
        <f>ROUND(H8*4/15,0)</f>
        <v>2</v>
      </c>
      <c r="H8" s="29">
        <v>9</v>
      </c>
      <c r="I8" s="29">
        <f t="shared" si="1"/>
        <v>0.2</v>
      </c>
      <c r="J8" s="67">
        <f>ROUND(K8*4/15,0)</f>
        <v>3</v>
      </c>
      <c r="K8" s="29">
        <v>10</v>
      </c>
      <c r="L8" s="29">
        <f t="shared" si="2"/>
        <v>0.30000000000000004</v>
      </c>
    </row>
    <row r="9" spans="2:12" ht="17" thickBot="1" x14ac:dyDescent="0.25">
      <c r="B9" s="31" t="s">
        <v>39</v>
      </c>
      <c r="C9" s="81">
        <f>SUM(C5:C8)</f>
        <v>1</v>
      </c>
      <c r="D9" s="61"/>
      <c r="F9" s="29">
        <f>SUM(F5:F8)</f>
        <v>2.9999999999999996</v>
      </c>
      <c r="I9" s="29">
        <f>SUM(I5:I8)</f>
        <v>3.6</v>
      </c>
      <c r="L9" s="29">
        <f>SUM(L5:L8)</f>
        <v>3.8</v>
      </c>
    </row>
  </sheetData>
  <mergeCells count="1">
    <mergeCell ref="B3:L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E617-416C-AC4D-8611-34B881FD3D65}">
  <dimension ref="B2:L53"/>
  <sheetViews>
    <sheetView zoomScale="75" zoomScaleNormal="80" workbookViewId="0">
      <selection activeCell="E51" sqref="E51"/>
    </sheetView>
  </sheetViews>
  <sheetFormatPr baseColWidth="10" defaultColWidth="11.5" defaultRowHeight="15" x14ac:dyDescent="0.2"/>
  <cols>
    <col min="2" max="2" width="35.33203125" bestFit="1" customWidth="1"/>
    <col min="3" max="3" width="14.83203125" customWidth="1"/>
    <col min="5" max="5" width="14.5" bestFit="1" customWidth="1"/>
  </cols>
  <sheetData>
    <row r="2" spans="2:12" ht="16" thickBot="1" x14ac:dyDescent="0.25"/>
    <row r="3" spans="2:12" ht="16" thickBot="1" x14ac:dyDescent="0.25">
      <c r="B3" s="45"/>
      <c r="C3" s="46"/>
      <c r="D3" s="47"/>
      <c r="E3" s="56" t="s">
        <v>21</v>
      </c>
      <c r="F3" s="55"/>
      <c r="G3" s="55"/>
      <c r="H3" s="55"/>
      <c r="I3" s="55"/>
      <c r="J3" s="55"/>
      <c r="K3" s="55"/>
      <c r="L3" s="57"/>
    </row>
    <row r="4" spans="2:12" ht="16" thickBot="1" x14ac:dyDescent="0.25">
      <c r="B4" s="48"/>
      <c r="C4" s="49"/>
      <c r="D4" s="69"/>
      <c r="E4" s="58" t="s">
        <v>22</v>
      </c>
      <c r="F4" s="59"/>
      <c r="G4" s="50"/>
      <c r="H4" s="60" t="s">
        <v>23</v>
      </c>
      <c r="I4" s="59"/>
      <c r="J4" s="50"/>
      <c r="K4" s="60" t="s">
        <v>24</v>
      </c>
      <c r="L4" s="59"/>
    </row>
    <row r="5" spans="2:12" ht="16" thickBot="1" x14ac:dyDescent="0.25">
      <c r="B5" s="48" t="s">
        <v>0</v>
      </c>
      <c r="C5" s="49" t="s">
        <v>1</v>
      </c>
      <c r="D5" s="49"/>
      <c r="E5" s="49" t="s">
        <v>2</v>
      </c>
      <c r="F5" s="49" t="s">
        <v>3</v>
      </c>
      <c r="G5" s="49"/>
      <c r="H5" s="49" t="s">
        <v>2</v>
      </c>
      <c r="I5" s="49" t="s">
        <v>3</v>
      </c>
      <c r="J5" s="49"/>
      <c r="K5" s="49" t="s">
        <v>2</v>
      </c>
      <c r="L5" s="49" t="s">
        <v>3</v>
      </c>
    </row>
    <row r="6" spans="2:12" ht="18" thickBot="1" x14ac:dyDescent="0.25">
      <c r="B6" s="75" t="s">
        <v>4</v>
      </c>
      <c r="C6" s="76">
        <v>0.1</v>
      </c>
      <c r="D6" s="67">
        <f>ROUND(E6*4/9,0)</f>
        <v>4</v>
      </c>
      <c r="E6" s="76">
        <v>8</v>
      </c>
      <c r="F6" s="79">
        <f>+$C6*D6</f>
        <v>0.4</v>
      </c>
      <c r="G6" s="67">
        <f>ROUND(H6*4/9,0)</f>
        <v>3</v>
      </c>
      <c r="H6" s="76">
        <v>6</v>
      </c>
      <c r="I6" s="79">
        <f>+$C6*G6</f>
        <v>0.30000000000000004</v>
      </c>
      <c r="J6" s="67">
        <f>ROUND(K6*4/9,0)</f>
        <v>3</v>
      </c>
      <c r="K6" s="76">
        <v>6</v>
      </c>
      <c r="L6" s="79">
        <f>+$C6*J6</f>
        <v>0.30000000000000004</v>
      </c>
    </row>
    <row r="7" spans="2:12" ht="18" thickBot="1" x14ac:dyDescent="0.25">
      <c r="B7" s="51" t="s">
        <v>5</v>
      </c>
      <c r="C7" s="52">
        <f>0.15/2</f>
        <v>7.4999999999999997E-2</v>
      </c>
      <c r="D7" s="67">
        <f t="shared" ref="D7:D12" si="0">ROUND(E7*4/9,0)</f>
        <v>4</v>
      </c>
      <c r="E7" s="52">
        <v>8</v>
      </c>
      <c r="F7" s="79">
        <f t="shared" ref="F7:F12" si="1">+$C7*D7</f>
        <v>0.3</v>
      </c>
      <c r="G7" s="67">
        <f t="shared" ref="G7:G12" si="2">ROUND(H7*4/9,0)</f>
        <v>2</v>
      </c>
      <c r="H7" s="52">
        <v>5</v>
      </c>
      <c r="I7" s="79">
        <f t="shared" ref="I7:I12" si="3">+$C7*G7</f>
        <v>0.15</v>
      </c>
      <c r="J7" s="67">
        <f t="shared" ref="J7:J12" si="4">ROUND(K7*4/9,0)</f>
        <v>2</v>
      </c>
      <c r="K7" s="52">
        <v>4</v>
      </c>
      <c r="L7" s="79">
        <f t="shared" ref="L7:L12" si="5">+$C7*J7</f>
        <v>0.15</v>
      </c>
    </row>
    <row r="8" spans="2:12" ht="18" thickBot="1" x14ac:dyDescent="0.25">
      <c r="B8" s="51" t="s">
        <v>6</v>
      </c>
      <c r="C8" s="52">
        <f t="shared" ref="C8:C10" si="6">0.15/2</f>
        <v>7.4999999999999997E-2</v>
      </c>
      <c r="D8" s="67">
        <f t="shared" si="0"/>
        <v>3</v>
      </c>
      <c r="E8" s="52">
        <v>7</v>
      </c>
      <c r="F8" s="79">
        <f t="shared" si="1"/>
        <v>0.22499999999999998</v>
      </c>
      <c r="G8" s="67">
        <f t="shared" si="2"/>
        <v>1</v>
      </c>
      <c r="H8" s="52">
        <v>3</v>
      </c>
      <c r="I8" s="79">
        <f t="shared" si="3"/>
        <v>7.4999999999999997E-2</v>
      </c>
      <c r="J8" s="67">
        <f t="shared" si="4"/>
        <v>1</v>
      </c>
      <c r="K8" s="52">
        <v>3</v>
      </c>
      <c r="L8" s="79">
        <f t="shared" si="5"/>
        <v>7.4999999999999997E-2</v>
      </c>
    </row>
    <row r="9" spans="2:12" ht="18" thickBot="1" x14ac:dyDescent="0.25">
      <c r="B9" s="51" t="s">
        <v>33</v>
      </c>
      <c r="C9" s="52">
        <f t="shared" si="6"/>
        <v>7.4999999999999997E-2</v>
      </c>
      <c r="D9" s="67">
        <f t="shared" si="0"/>
        <v>3</v>
      </c>
      <c r="E9" s="52">
        <v>7</v>
      </c>
      <c r="F9" s="79">
        <f t="shared" si="1"/>
        <v>0.22499999999999998</v>
      </c>
      <c r="G9" s="67">
        <f t="shared" si="2"/>
        <v>1</v>
      </c>
      <c r="H9" s="52">
        <v>3</v>
      </c>
      <c r="I9" s="79">
        <f t="shared" si="3"/>
        <v>7.4999999999999997E-2</v>
      </c>
      <c r="J9" s="67">
        <f t="shared" si="4"/>
        <v>3</v>
      </c>
      <c r="K9" s="52">
        <v>7</v>
      </c>
      <c r="L9" s="79">
        <f t="shared" si="5"/>
        <v>0.22499999999999998</v>
      </c>
    </row>
    <row r="10" spans="2:12" ht="18" thickBot="1" x14ac:dyDescent="0.25">
      <c r="B10" s="51" t="s">
        <v>7</v>
      </c>
      <c r="C10" s="52">
        <f t="shared" si="6"/>
        <v>7.4999999999999997E-2</v>
      </c>
      <c r="D10" s="67">
        <f t="shared" si="0"/>
        <v>2</v>
      </c>
      <c r="E10" s="52">
        <v>5</v>
      </c>
      <c r="F10" s="79">
        <f t="shared" si="1"/>
        <v>0.15</v>
      </c>
      <c r="G10" s="67">
        <f t="shared" si="2"/>
        <v>1</v>
      </c>
      <c r="H10" s="52">
        <v>2</v>
      </c>
      <c r="I10" s="79">
        <f t="shared" si="3"/>
        <v>7.4999999999999997E-2</v>
      </c>
      <c r="J10" s="67">
        <f t="shared" si="4"/>
        <v>1</v>
      </c>
      <c r="K10" s="52">
        <v>2</v>
      </c>
      <c r="L10" s="79">
        <f t="shared" si="5"/>
        <v>7.4999999999999997E-2</v>
      </c>
    </row>
    <row r="11" spans="2:12" ht="18" thickBot="1" x14ac:dyDescent="0.25">
      <c r="B11" s="51" t="s">
        <v>8</v>
      </c>
      <c r="C11" s="52">
        <f>0.1/2</f>
        <v>0.05</v>
      </c>
      <c r="D11" s="67">
        <f t="shared" si="0"/>
        <v>2</v>
      </c>
      <c r="E11" s="52">
        <v>4</v>
      </c>
      <c r="F11" s="79">
        <f t="shared" si="1"/>
        <v>0.1</v>
      </c>
      <c r="G11" s="67">
        <f t="shared" si="2"/>
        <v>3</v>
      </c>
      <c r="H11" s="52">
        <v>6</v>
      </c>
      <c r="I11" s="79">
        <f t="shared" si="3"/>
        <v>0.15000000000000002</v>
      </c>
      <c r="J11" s="67">
        <f t="shared" si="4"/>
        <v>4</v>
      </c>
      <c r="K11" s="52">
        <v>9</v>
      </c>
      <c r="L11" s="79">
        <f t="shared" si="5"/>
        <v>0.2</v>
      </c>
    </row>
    <row r="12" spans="2:12" ht="18" thickBot="1" x14ac:dyDescent="0.25">
      <c r="B12" s="51" t="s">
        <v>9</v>
      </c>
      <c r="C12" s="52">
        <f>0.1/2</f>
        <v>0.05</v>
      </c>
      <c r="D12" s="67">
        <f t="shared" si="0"/>
        <v>1</v>
      </c>
      <c r="E12" s="52">
        <v>3</v>
      </c>
      <c r="F12" s="79">
        <f t="shared" si="1"/>
        <v>0.05</v>
      </c>
      <c r="G12" s="67">
        <f t="shared" si="2"/>
        <v>4</v>
      </c>
      <c r="H12" s="52">
        <v>9</v>
      </c>
      <c r="I12" s="79">
        <f t="shared" si="3"/>
        <v>0.2</v>
      </c>
      <c r="J12" s="67">
        <f t="shared" si="4"/>
        <v>1</v>
      </c>
      <c r="K12" s="52">
        <v>3</v>
      </c>
      <c r="L12" s="79">
        <f t="shared" si="5"/>
        <v>0.05</v>
      </c>
    </row>
    <row r="13" spans="2:12" ht="18" thickBot="1" x14ac:dyDescent="0.25">
      <c r="B13" s="51" t="s">
        <v>40</v>
      </c>
      <c r="C13" s="53">
        <f>SUM(C6:C12)</f>
        <v>0.5</v>
      </c>
      <c r="D13" s="53"/>
      <c r="E13" s="53">
        <v>42</v>
      </c>
      <c r="F13" s="54">
        <f>SUM(F6:F12)</f>
        <v>1.45</v>
      </c>
      <c r="G13" s="54"/>
      <c r="H13" s="53">
        <v>34</v>
      </c>
      <c r="I13" s="54">
        <f>SUM(I6:I12)</f>
        <v>1.0249999999999999</v>
      </c>
      <c r="J13" s="54"/>
      <c r="K13" s="53">
        <v>33</v>
      </c>
      <c r="L13" s="54">
        <f>SUM(L6:L12)</f>
        <v>1.075</v>
      </c>
    </row>
    <row r="14" spans="2:12" ht="16" thickBot="1" x14ac:dyDescent="0.25"/>
    <row r="15" spans="2:12" ht="17" customHeight="1" thickBot="1" x14ac:dyDescent="0.25">
      <c r="B15" s="37" t="s">
        <v>11</v>
      </c>
      <c r="C15" s="43"/>
      <c r="D15" s="43"/>
      <c r="E15" s="43"/>
      <c r="F15" s="38"/>
      <c r="G15" s="38"/>
      <c r="H15" s="38"/>
      <c r="I15" s="38"/>
      <c r="J15" s="38"/>
      <c r="K15" s="38"/>
      <c r="L15" s="39"/>
    </row>
    <row r="16" spans="2:12" ht="17" thickBot="1" x14ac:dyDescent="0.25">
      <c r="B16" s="63" t="s">
        <v>12</v>
      </c>
      <c r="C16" s="64"/>
      <c r="D16" s="65"/>
      <c r="E16" s="66" t="s">
        <v>13</v>
      </c>
      <c r="F16" s="62"/>
      <c r="G16" s="62"/>
      <c r="H16" s="62"/>
      <c r="I16" s="62"/>
      <c r="J16" s="62"/>
      <c r="K16" s="62"/>
      <c r="L16" s="3"/>
    </row>
    <row r="17" spans="2:12" ht="18" thickBot="1" x14ac:dyDescent="0.25">
      <c r="B17" s="31" t="s">
        <v>14</v>
      </c>
      <c r="C17" s="29">
        <v>0.1</v>
      </c>
      <c r="D17" s="67">
        <f>ROUND(15*4/35,0)</f>
        <v>2</v>
      </c>
      <c r="E17" s="29" t="s">
        <v>15</v>
      </c>
      <c r="F17" s="29">
        <f>$C17*D17</f>
        <v>0.2</v>
      </c>
      <c r="G17" s="67">
        <f>ROUND(35*4/35,0)</f>
        <v>4</v>
      </c>
      <c r="H17" s="29" t="s">
        <v>16</v>
      </c>
      <c r="I17" s="29">
        <f>$C17*G17</f>
        <v>0.4</v>
      </c>
      <c r="J17" s="68">
        <f>ROUND(32*4/35,0)</f>
        <v>4</v>
      </c>
      <c r="K17" s="29" t="s">
        <v>17</v>
      </c>
      <c r="L17" s="29">
        <f>$C17*J17</f>
        <v>0.4</v>
      </c>
    </row>
    <row r="18" spans="2:12" ht="17" thickBot="1" x14ac:dyDescent="0.25">
      <c r="B18" s="31" t="s">
        <v>18</v>
      </c>
      <c r="C18" s="29">
        <v>0.05</v>
      </c>
      <c r="D18" s="67">
        <f>ROUND(E18*4/15,0)</f>
        <v>4</v>
      </c>
      <c r="E18" s="29">
        <v>15</v>
      </c>
      <c r="F18" s="29">
        <f t="shared" ref="F18:F20" si="7">C18*D18</f>
        <v>0.2</v>
      </c>
      <c r="G18" s="68">
        <f>ROUND(H18*4/15,0)</f>
        <v>2</v>
      </c>
      <c r="H18" s="29">
        <v>8</v>
      </c>
      <c r="I18" s="29">
        <f t="shared" ref="I18:I20" si="8">$C18*G18</f>
        <v>0.1</v>
      </c>
      <c r="J18" s="68">
        <f>ROUND(K18*4/15,0)</f>
        <v>3</v>
      </c>
      <c r="K18" s="29">
        <v>10</v>
      </c>
      <c r="L18" s="29">
        <f t="shared" ref="L18:L20" si="9">$C18*J18</f>
        <v>0.15000000000000002</v>
      </c>
    </row>
    <row r="19" spans="2:12" ht="17" thickBot="1" x14ac:dyDescent="0.25">
      <c r="B19" s="77" t="s">
        <v>19</v>
      </c>
      <c r="C19" s="29">
        <v>0.3</v>
      </c>
      <c r="D19" s="78">
        <f>ROUND(E19*4/20,0)</f>
        <v>3</v>
      </c>
      <c r="E19" s="78">
        <v>15</v>
      </c>
      <c r="F19" s="78">
        <f t="shared" si="7"/>
        <v>0.89999999999999991</v>
      </c>
      <c r="G19" s="78">
        <f>ROUND(H19*4/20,0)</f>
        <v>4</v>
      </c>
      <c r="H19" s="78">
        <v>20</v>
      </c>
      <c r="I19" s="78">
        <f t="shared" si="8"/>
        <v>1.2</v>
      </c>
      <c r="J19" s="78">
        <f>ROUND(K19*4/20,0)</f>
        <v>4</v>
      </c>
      <c r="K19" s="78">
        <v>19</v>
      </c>
      <c r="L19" s="78">
        <f t="shared" si="9"/>
        <v>1.2</v>
      </c>
    </row>
    <row r="20" spans="2:12" ht="17" thickBot="1" x14ac:dyDescent="0.25">
      <c r="B20" s="31" t="s">
        <v>38</v>
      </c>
      <c r="C20" s="29">
        <v>0.05</v>
      </c>
      <c r="D20" s="67">
        <f>ROUND(E20*4/15,0)</f>
        <v>4</v>
      </c>
      <c r="E20" s="29">
        <v>15</v>
      </c>
      <c r="F20" s="29">
        <f t="shared" si="7"/>
        <v>0.2</v>
      </c>
      <c r="G20" s="67">
        <f>ROUND(H20*4/15,0)</f>
        <v>2</v>
      </c>
      <c r="H20" s="29">
        <v>9</v>
      </c>
      <c r="I20" s="29">
        <f t="shared" si="8"/>
        <v>0.1</v>
      </c>
      <c r="J20" s="67">
        <f>ROUND(K20*4/15,0)</f>
        <v>3</v>
      </c>
      <c r="K20" s="29">
        <v>10</v>
      </c>
      <c r="L20" s="29">
        <f t="shared" si="9"/>
        <v>0.15000000000000002</v>
      </c>
    </row>
    <row r="21" spans="2:12" ht="17" thickBot="1" x14ac:dyDescent="0.25">
      <c r="B21" s="31" t="s">
        <v>39</v>
      </c>
      <c r="C21" s="81">
        <f>SUM(C17:C20)</f>
        <v>0.5</v>
      </c>
      <c r="D21" s="61"/>
      <c r="F21" s="29">
        <f>SUM(F17:F20)</f>
        <v>1.4999999999999998</v>
      </c>
      <c r="I21" s="29">
        <f>SUM(I17:I20)</f>
        <v>1.8</v>
      </c>
      <c r="L21" s="29">
        <f>SUM(L17:L20)</f>
        <v>1.9</v>
      </c>
    </row>
    <row r="22" spans="2:12" ht="16" thickBot="1" x14ac:dyDescent="0.25"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</row>
    <row r="23" spans="2:12" ht="17" thickTop="1" thickBot="1" x14ac:dyDescent="0.25">
      <c r="B23" s="71" t="s">
        <v>41</v>
      </c>
      <c r="C23" s="72"/>
      <c r="D23" s="73"/>
      <c r="E23" s="73"/>
      <c r="F23" s="74">
        <f>F21+F13</f>
        <v>2.9499999999999997</v>
      </c>
      <c r="G23" s="73"/>
      <c r="H23" s="73"/>
      <c r="I23" s="74">
        <f>I21+I13</f>
        <v>2.8250000000000002</v>
      </c>
      <c r="J23" s="73"/>
      <c r="K23" s="73"/>
      <c r="L23" s="74">
        <f>L21+L13</f>
        <v>2.9749999999999996</v>
      </c>
    </row>
    <row r="24" spans="2:12" ht="16" thickTop="1" x14ac:dyDescent="0.2"/>
    <row r="31" spans="2:12" ht="16" thickBot="1" x14ac:dyDescent="0.25"/>
    <row r="32" spans="2:12" ht="16" thickBot="1" x14ac:dyDescent="0.25">
      <c r="B32" s="45"/>
      <c r="C32" s="46"/>
      <c r="D32" s="47"/>
      <c r="E32" s="56" t="s">
        <v>21</v>
      </c>
      <c r="F32" s="55"/>
      <c r="G32" s="55"/>
      <c r="H32" s="55"/>
      <c r="I32" s="55"/>
      <c r="J32" s="55"/>
      <c r="K32" s="55"/>
      <c r="L32" s="57"/>
    </row>
    <row r="33" spans="2:12" ht="16" thickBot="1" x14ac:dyDescent="0.25">
      <c r="B33" s="48"/>
      <c r="C33" s="49"/>
      <c r="D33" s="69"/>
      <c r="E33" s="58" t="s">
        <v>22</v>
      </c>
      <c r="F33" s="59"/>
      <c r="G33" s="50"/>
      <c r="H33" s="60" t="s">
        <v>23</v>
      </c>
      <c r="I33" s="59"/>
      <c r="J33" s="50"/>
      <c r="K33" s="60" t="s">
        <v>24</v>
      </c>
      <c r="L33" s="59"/>
    </row>
    <row r="34" spans="2:12" ht="16" thickBot="1" x14ac:dyDescent="0.25">
      <c r="B34" s="48" t="s">
        <v>0</v>
      </c>
      <c r="C34" s="49" t="s">
        <v>1</v>
      </c>
      <c r="D34" s="49"/>
      <c r="E34" s="49" t="s">
        <v>2</v>
      </c>
      <c r="F34" s="49" t="s">
        <v>3</v>
      </c>
      <c r="G34" s="49"/>
      <c r="H34" s="49" t="s">
        <v>2</v>
      </c>
      <c r="I34" s="49" t="s">
        <v>3</v>
      </c>
      <c r="J34" s="49"/>
      <c r="K34" s="49" t="s">
        <v>2</v>
      </c>
      <c r="L34" s="49" t="s">
        <v>3</v>
      </c>
    </row>
    <row r="35" spans="2:12" ht="18" thickBot="1" x14ac:dyDescent="0.25">
      <c r="B35" s="75" t="s">
        <v>4</v>
      </c>
      <c r="C35" s="76">
        <v>0.1</v>
      </c>
      <c r="D35" s="67">
        <f>ROUND(E35*4/9,0)</f>
        <v>4</v>
      </c>
      <c r="E35" s="76">
        <v>8</v>
      </c>
      <c r="F35" s="79">
        <f>+$C35*D35</f>
        <v>0.4</v>
      </c>
      <c r="G35" s="67">
        <f>ROUND(H35*4/9,0)</f>
        <v>3</v>
      </c>
      <c r="H35" s="76">
        <v>6</v>
      </c>
      <c r="I35" s="79">
        <f>+$C35*G35</f>
        <v>0.30000000000000004</v>
      </c>
      <c r="J35" s="67">
        <f>ROUND(K35*4/9,0)</f>
        <v>3</v>
      </c>
      <c r="K35" s="76">
        <v>6</v>
      </c>
      <c r="L35" s="79">
        <f>+$C35*J35</f>
        <v>0.30000000000000004</v>
      </c>
    </row>
    <row r="36" spans="2:12" ht="18" thickBot="1" x14ac:dyDescent="0.25">
      <c r="B36" s="51" t="s">
        <v>5</v>
      </c>
      <c r="C36" s="52">
        <f>0.15/2</f>
        <v>7.4999999999999997E-2</v>
      </c>
      <c r="D36" s="67">
        <f t="shared" ref="D36:D41" si="10">ROUND(E36*4/9,0)</f>
        <v>4</v>
      </c>
      <c r="E36" s="52">
        <v>8</v>
      </c>
      <c r="F36" s="79">
        <f t="shared" ref="F36:F41" si="11">+$C36*D36</f>
        <v>0.3</v>
      </c>
      <c r="G36" s="67">
        <f t="shared" ref="G36:G41" si="12">ROUND(H36*4/9,0)</f>
        <v>2</v>
      </c>
      <c r="H36" s="52">
        <v>5</v>
      </c>
      <c r="I36" s="79">
        <f t="shared" ref="I36:I41" si="13">+$C36*G36</f>
        <v>0.15</v>
      </c>
      <c r="J36" s="67">
        <f t="shared" ref="J36:J41" si="14">ROUND(K36*4/9,0)</f>
        <v>2</v>
      </c>
      <c r="K36" s="52">
        <v>4</v>
      </c>
      <c r="L36" s="79">
        <f t="shared" ref="L36:L41" si="15">+$C36*J36</f>
        <v>0.15</v>
      </c>
    </row>
    <row r="37" spans="2:12" ht="18" thickBot="1" x14ac:dyDescent="0.25">
      <c r="B37" s="51" t="s">
        <v>6</v>
      </c>
      <c r="C37" s="52">
        <f t="shared" ref="C37:C39" si="16">0.15/2</f>
        <v>7.4999999999999997E-2</v>
      </c>
      <c r="D37" s="67">
        <f t="shared" si="10"/>
        <v>3</v>
      </c>
      <c r="E37" s="52">
        <v>7</v>
      </c>
      <c r="F37" s="79">
        <f t="shared" si="11"/>
        <v>0.22499999999999998</v>
      </c>
      <c r="G37" s="67">
        <f t="shared" si="12"/>
        <v>1</v>
      </c>
      <c r="H37" s="52">
        <v>3</v>
      </c>
      <c r="I37" s="79">
        <f t="shared" si="13"/>
        <v>7.4999999999999997E-2</v>
      </c>
      <c r="J37" s="67">
        <f t="shared" si="14"/>
        <v>1</v>
      </c>
      <c r="K37" s="52">
        <v>3</v>
      </c>
      <c r="L37" s="79">
        <f t="shared" si="15"/>
        <v>7.4999999999999997E-2</v>
      </c>
    </row>
    <row r="38" spans="2:12" ht="18" thickBot="1" x14ac:dyDescent="0.25">
      <c r="B38" s="51" t="s">
        <v>33</v>
      </c>
      <c r="C38" s="52">
        <f t="shared" si="16"/>
        <v>7.4999999999999997E-2</v>
      </c>
      <c r="D38" s="67">
        <f t="shared" si="10"/>
        <v>3</v>
      </c>
      <c r="E38" s="52">
        <v>7</v>
      </c>
      <c r="F38" s="79">
        <f t="shared" si="11"/>
        <v>0.22499999999999998</v>
      </c>
      <c r="G38" s="67">
        <f t="shared" si="12"/>
        <v>1</v>
      </c>
      <c r="H38" s="52">
        <v>3</v>
      </c>
      <c r="I38" s="79">
        <f t="shared" si="13"/>
        <v>7.4999999999999997E-2</v>
      </c>
      <c r="J38" s="67">
        <f t="shared" si="14"/>
        <v>3</v>
      </c>
      <c r="K38" s="52">
        <v>7</v>
      </c>
      <c r="L38" s="79">
        <f t="shared" si="15"/>
        <v>0.22499999999999998</v>
      </c>
    </row>
    <row r="39" spans="2:12" ht="18" thickBot="1" x14ac:dyDescent="0.25">
      <c r="B39" s="51" t="s">
        <v>7</v>
      </c>
      <c r="C39" s="52">
        <f t="shared" si="16"/>
        <v>7.4999999999999997E-2</v>
      </c>
      <c r="D39" s="67">
        <f t="shared" si="10"/>
        <v>2</v>
      </c>
      <c r="E39" s="52">
        <v>5</v>
      </c>
      <c r="F39" s="79">
        <f t="shared" si="11"/>
        <v>0.15</v>
      </c>
      <c r="G39" s="67">
        <f t="shared" si="12"/>
        <v>1</v>
      </c>
      <c r="H39" s="52">
        <v>2</v>
      </c>
      <c r="I39" s="79">
        <f t="shared" si="13"/>
        <v>7.4999999999999997E-2</v>
      </c>
      <c r="J39" s="67">
        <f t="shared" si="14"/>
        <v>1</v>
      </c>
      <c r="K39" s="52">
        <v>2</v>
      </c>
      <c r="L39" s="79">
        <f t="shared" si="15"/>
        <v>7.4999999999999997E-2</v>
      </c>
    </row>
    <row r="40" spans="2:12" ht="18" thickBot="1" x14ac:dyDescent="0.25">
      <c r="B40" s="51" t="s">
        <v>8</v>
      </c>
      <c r="C40" s="52">
        <f>0.1/2</f>
        <v>0.05</v>
      </c>
      <c r="D40" s="67">
        <f t="shared" si="10"/>
        <v>2</v>
      </c>
      <c r="E40" s="52">
        <v>4</v>
      </c>
      <c r="F40" s="79">
        <f t="shared" si="11"/>
        <v>0.1</v>
      </c>
      <c r="G40" s="67">
        <f t="shared" si="12"/>
        <v>3</v>
      </c>
      <c r="H40" s="52">
        <v>6</v>
      </c>
      <c r="I40" s="79">
        <f t="shared" si="13"/>
        <v>0.15000000000000002</v>
      </c>
      <c r="J40" s="67">
        <f t="shared" si="14"/>
        <v>4</v>
      </c>
      <c r="K40" s="52">
        <v>9</v>
      </c>
      <c r="L40" s="79">
        <f t="shared" si="15"/>
        <v>0.2</v>
      </c>
    </row>
    <row r="41" spans="2:12" ht="18" thickBot="1" x14ac:dyDescent="0.25">
      <c r="B41" s="51" t="s">
        <v>9</v>
      </c>
      <c r="C41" s="52">
        <f>0.1/2</f>
        <v>0.05</v>
      </c>
      <c r="D41" s="67">
        <f t="shared" si="10"/>
        <v>1</v>
      </c>
      <c r="E41" s="52">
        <v>3</v>
      </c>
      <c r="F41" s="79">
        <f t="shared" si="11"/>
        <v>0.05</v>
      </c>
      <c r="G41" s="67">
        <f t="shared" si="12"/>
        <v>4</v>
      </c>
      <c r="H41" s="52">
        <v>9</v>
      </c>
      <c r="I41" s="79">
        <f t="shared" si="13"/>
        <v>0.2</v>
      </c>
      <c r="J41" s="67">
        <f t="shared" si="14"/>
        <v>1</v>
      </c>
      <c r="K41" s="52">
        <v>3</v>
      </c>
      <c r="L41" s="79">
        <f t="shared" si="15"/>
        <v>0.05</v>
      </c>
    </row>
    <row r="42" spans="2:12" ht="18" thickBot="1" x14ac:dyDescent="0.25">
      <c r="B42" s="51" t="s">
        <v>40</v>
      </c>
      <c r="C42" s="53">
        <f>SUM(C35:C41)</f>
        <v>0.5</v>
      </c>
      <c r="D42" s="53"/>
      <c r="E42" s="53">
        <v>42</v>
      </c>
      <c r="F42" s="54">
        <f>SUM(F35:F41)</f>
        <v>1.45</v>
      </c>
      <c r="G42" s="54"/>
      <c r="H42" s="53">
        <v>34</v>
      </c>
      <c r="I42" s="54">
        <f>SUM(I35:I41)</f>
        <v>1.0249999999999999</v>
      </c>
      <c r="J42" s="54"/>
      <c r="K42" s="53">
        <v>33</v>
      </c>
      <c r="L42" s="54">
        <f>SUM(L35:L41)</f>
        <v>1.075</v>
      </c>
    </row>
    <row r="43" spans="2:12" ht="16" thickBot="1" x14ac:dyDescent="0.25"/>
    <row r="44" spans="2:12" ht="17" thickBot="1" x14ac:dyDescent="0.25">
      <c r="B44" s="37" t="s">
        <v>11</v>
      </c>
      <c r="C44" s="43"/>
      <c r="D44" s="43"/>
      <c r="E44" s="43"/>
      <c r="F44" s="38"/>
      <c r="G44" s="38"/>
      <c r="H44" s="38"/>
      <c r="I44" s="38"/>
      <c r="J44" s="38"/>
      <c r="K44" s="38"/>
      <c r="L44" s="39"/>
    </row>
    <row r="45" spans="2:12" ht="17" thickBot="1" x14ac:dyDescent="0.25">
      <c r="B45" s="63" t="s">
        <v>12</v>
      </c>
      <c r="C45" s="64"/>
      <c r="D45" s="65"/>
      <c r="E45" s="66" t="s">
        <v>13</v>
      </c>
      <c r="F45" s="62"/>
      <c r="G45" s="62"/>
      <c r="H45" s="62"/>
      <c r="I45" s="62"/>
      <c r="J45" s="62"/>
      <c r="K45" s="62"/>
      <c r="L45" s="3"/>
    </row>
    <row r="46" spans="2:12" ht="18" thickBot="1" x14ac:dyDescent="0.25">
      <c r="B46" s="31" t="s">
        <v>14</v>
      </c>
      <c r="C46" s="29">
        <v>0.1</v>
      </c>
      <c r="D46" s="67">
        <f>ROUND(15*4/35,0)</f>
        <v>2</v>
      </c>
      <c r="E46" s="29" t="s">
        <v>15</v>
      </c>
      <c r="F46" s="29">
        <f>$C46*D46</f>
        <v>0.2</v>
      </c>
      <c r="G46" s="67">
        <f>ROUND(35*4/35,0)</f>
        <v>4</v>
      </c>
      <c r="H46" s="29" t="s">
        <v>16</v>
      </c>
      <c r="I46" s="29">
        <f>$C46*G46</f>
        <v>0.4</v>
      </c>
      <c r="J46" s="68">
        <f>ROUND(32*4/35,0)</f>
        <v>4</v>
      </c>
      <c r="K46" s="29" t="s">
        <v>17</v>
      </c>
      <c r="L46" s="29">
        <f>$C46*J46</f>
        <v>0.4</v>
      </c>
    </row>
    <row r="47" spans="2:12" ht="17" thickBot="1" x14ac:dyDescent="0.25">
      <c r="B47" s="31" t="s">
        <v>18</v>
      </c>
      <c r="C47" s="29">
        <v>0.05</v>
      </c>
      <c r="D47" s="67">
        <f>ROUND(E47*4/15,0)</f>
        <v>4</v>
      </c>
      <c r="E47" s="29">
        <v>15</v>
      </c>
      <c r="F47" s="29">
        <f t="shared" ref="F47:F49" si="17">C47*D47</f>
        <v>0.2</v>
      </c>
      <c r="G47" s="68">
        <f>ROUND(H47*4/15,0)</f>
        <v>2</v>
      </c>
      <c r="H47" s="29">
        <v>8</v>
      </c>
      <c r="I47" s="29">
        <f t="shared" ref="I47:I49" si="18">$C47*G47</f>
        <v>0.1</v>
      </c>
      <c r="J47" s="68">
        <f>ROUND(K47*4/15,0)</f>
        <v>3</v>
      </c>
      <c r="K47" s="29">
        <v>10</v>
      </c>
      <c r="L47" s="29">
        <f t="shared" ref="L47:L49" si="19">$C47*J47</f>
        <v>0.15000000000000002</v>
      </c>
    </row>
    <row r="48" spans="2:12" ht="17" thickBot="1" x14ac:dyDescent="0.25">
      <c r="B48" s="77" t="s">
        <v>19</v>
      </c>
      <c r="C48" s="29">
        <v>0.3</v>
      </c>
      <c r="D48" s="80">
        <v>4</v>
      </c>
      <c r="E48" s="78">
        <v>15</v>
      </c>
      <c r="F48" s="78">
        <f t="shared" si="17"/>
        <v>1.2</v>
      </c>
      <c r="G48" s="78">
        <f>ROUND(H48*4/20,0)</f>
        <v>4</v>
      </c>
      <c r="H48" s="78">
        <v>20</v>
      </c>
      <c r="I48" s="78">
        <f t="shared" si="18"/>
        <v>1.2</v>
      </c>
      <c r="J48" s="78">
        <f>ROUND(K48*4/20,0)</f>
        <v>4</v>
      </c>
      <c r="K48" s="78">
        <v>19</v>
      </c>
      <c r="L48" s="78">
        <f t="shared" si="19"/>
        <v>1.2</v>
      </c>
    </row>
    <row r="49" spans="2:12" ht="17" thickBot="1" x14ac:dyDescent="0.25">
      <c r="B49" s="31" t="s">
        <v>38</v>
      </c>
      <c r="C49" s="29">
        <v>0.05</v>
      </c>
      <c r="D49" s="67">
        <f>ROUND(E49*4/15,0)</f>
        <v>4</v>
      </c>
      <c r="E49" s="29">
        <v>15</v>
      </c>
      <c r="F49" s="29">
        <f t="shared" si="17"/>
        <v>0.2</v>
      </c>
      <c r="G49" s="67">
        <f>ROUND(H49*4/15,0)</f>
        <v>2</v>
      </c>
      <c r="H49" s="29">
        <v>9</v>
      </c>
      <c r="I49" s="29">
        <f t="shared" si="18"/>
        <v>0.1</v>
      </c>
      <c r="J49" s="67">
        <f>ROUND(K49*4/15,0)</f>
        <v>3</v>
      </c>
      <c r="K49" s="29">
        <v>10</v>
      </c>
      <c r="L49" s="29">
        <f t="shared" si="19"/>
        <v>0.15000000000000002</v>
      </c>
    </row>
    <row r="50" spans="2:12" ht="17" thickBot="1" x14ac:dyDescent="0.25">
      <c r="B50" s="31" t="s">
        <v>39</v>
      </c>
      <c r="C50" s="81">
        <f>SUM(C46:C49)</f>
        <v>0.5</v>
      </c>
      <c r="D50" s="61"/>
      <c r="F50" s="29">
        <f>SUM(F46:F49)</f>
        <v>1.8</v>
      </c>
      <c r="I50" s="29">
        <f>SUM(I46:I49)</f>
        <v>1.8</v>
      </c>
      <c r="L50" s="29">
        <f>SUM(L46:L49)</f>
        <v>1.9</v>
      </c>
    </row>
    <row r="51" spans="2:12" ht="16" thickBot="1" x14ac:dyDescent="0.25"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</row>
    <row r="52" spans="2:12" ht="17" thickTop="1" thickBot="1" x14ac:dyDescent="0.25">
      <c r="B52" s="71" t="s">
        <v>41</v>
      </c>
      <c r="C52" s="72"/>
      <c r="D52" s="73"/>
      <c r="E52" s="73"/>
      <c r="F52" s="74">
        <f>F50+F42</f>
        <v>3.25</v>
      </c>
      <c r="G52" s="73"/>
      <c r="H52" s="73"/>
      <c r="I52" s="74">
        <f>I50+I42</f>
        <v>2.8250000000000002</v>
      </c>
      <c r="J52" s="73"/>
      <c r="K52" s="73"/>
      <c r="L52" s="74">
        <f>L50+L42</f>
        <v>2.9749999999999996</v>
      </c>
    </row>
    <row r="53" spans="2:12" ht="16" thickTop="1" x14ac:dyDescent="0.2"/>
  </sheetData>
  <mergeCells count="10">
    <mergeCell ref="B44:L44"/>
    <mergeCell ref="E32:L32"/>
    <mergeCell ref="E33:F33"/>
    <mergeCell ref="H33:I33"/>
    <mergeCell ref="K33:L33"/>
    <mergeCell ref="B15:L15"/>
    <mergeCell ref="E3:L3"/>
    <mergeCell ref="E4:F4"/>
    <mergeCell ref="H4:I4"/>
    <mergeCell ref="K4:L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0F56-F726-4847-984B-A8BF9BE2C28B}">
  <dimension ref="C5:Q39"/>
  <sheetViews>
    <sheetView workbookViewId="0">
      <selection activeCell="N42" sqref="N42"/>
    </sheetView>
  </sheetViews>
  <sheetFormatPr baseColWidth="10" defaultRowHeight="15" x14ac:dyDescent="0.2"/>
  <sheetData>
    <row r="5" spans="3:17" ht="16" thickBot="1" x14ac:dyDescent="0.25"/>
    <row r="6" spans="3:17" x14ac:dyDescent="0.2">
      <c r="C6" s="22" t="s">
        <v>42</v>
      </c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2"/>
    </row>
    <row r="7" spans="3:17" x14ac:dyDescent="0.2">
      <c r="C7" s="22"/>
      <c r="D7" s="13"/>
      <c r="Q7" s="14"/>
    </row>
    <row r="8" spans="3:17" x14ac:dyDescent="0.2">
      <c r="C8" s="22"/>
      <c r="D8" s="13"/>
      <c r="Q8" s="14"/>
    </row>
    <row r="9" spans="3:17" x14ac:dyDescent="0.2">
      <c r="C9" s="22"/>
      <c r="D9" s="13"/>
      <c r="Q9" s="14"/>
    </row>
    <row r="10" spans="3:17" x14ac:dyDescent="0.2">
      <c r="C10" s="22"/>
      <c r="D10" s="13"/>
      <c r="Q10" s="14"/>
    </row>
    <row r="11" spans="3:17" x14ac:dyDescent="0.2">
      <c r="C11" s="22"/>
      <c r="D11" s="13"/>
      <c r="Q11" s="14"/>
    </row>
    <row r="12" spans="3:17" x14ac:dyDescent="0.2">
      <c r="C12" s="22"/>
      <c r="D12" s="13"/>
      <c r="Q12" s="14"/>
    </row>
    <row r="13" spans="3:17" x14ac:dyDescent="0.2">
      <c r="C13" s="22"/>
      <c r="D13" s="13"/>
      <c r="Q13" s="14"/>
    </row>
    <row r="14" spans="3:17" x14ac:dyDescent="0.2">
      <c r="C14" s="22"/>
      <c r="D14" s="13"/>
      <c r="Q14" s="14"/>
    </row>
    <row r="15" spans="3:17" x14ac:dyDescent="0.2">
      <c r="C15" s="22"/>
      <c r="D15" s="13"/>
      <c r="Q15" s="14"/>
    </row>
    <row r="16" spans="3:17" x14ac:dyDescent="0.2">
      <c r="C16" s="22"/>
      <c r="D16" s="13"/>
      <c r="Q16" s="14"/>
    </row>
    <row r="17" spans="3:17" x14ac:dyDescent="0.2">
      <c r="C17" s="22"/>
      <c r="D17" s="13"/>
      <c r="Q17" s="14"/>
    </row>
    <row r="18" spans="3:17" x14ac:dyDescent="0.2">
      <c r="C18" s="22"/>
      <c r="D18" s="13"/>
      <c r="Q18" s="14"/>
    </row>
    <row r="19" spans="3:17" x14ac:dyDescent="0.2">
      <c r="C19" s="22"/>
      <c r="D19" s="13"/>
      <c r="Q19" s="14"/>
    </row>
    <row r="20" spans="3:17" x14ac:dyDescent="0.2">
      <c r="C20" s="22"/>
      <c r="D20" s="13"/>
      <c r="Q20" s="14"/>
    </row>
    <row r="21" spans="3:17" x14ac:dyDescent="0.2">
      <c r="C21" s="22"/>
      <c r="D21" s="13"/>
      <c r="Q21" s="14"/>
    </row>
    <row r="22" spans="3:17" x14ac:dyDescent="0.2">
      <c r="C22" s="22"/>
      <c r="D22" s="13"/>
      <c r="Q22" s="14"/>
    </row>
    <row r="23" spans="3:17" x14ac:dyDescent="0.2">
      <c r="C23" s="22"/>
      <c r="D23" s="13"/>
      <c r="Q23" s="14"/>
    </row>
    <row r="24" spans="3:17" x14ac:dyDescent="0.2">
      <c r="C24" s="22"/>
      <c r="D24" s="13"/>
      <c r="Q24" s="14"/>
    </row>
    <row r="25" spans="3:17" x14ac:dyDescent="0.2">
      <c r="C25" s="22"/>
      <c r="D25" s="13"/>
      <c r="Q25" s="14"/>
    </row>
    <row r="26" spans="3:17" x14ac:dyDescent="0.2">
      <c r="C26" s="22"/>
      <c r="D26" s="13"/>
      <c r="Q26" s="14"/>
    </row>
    <row r="27" spans="3:17" x14ac:dyDescent="0.2">
      <c r="C27" s="22"/>
      <c r="D27" s="13"/>
      <c r="Q27" s="14"/>
    </row>
    <row r="28" spans="3:17" x14ac:dyDescent="0.2">
      <c r="C28" s="22"/>
      <c r="D28" s="13"/>
      <c r="Q28" s="14"/>
    </row>
    <row r="29" spans="3:17" x14ac:dyDescent="0.2">
      <c r="C29" s="22"/>
      <c r="D29" s="13"/>
      <c r="Q29" s="14"/>
    </row>
    <row r="30" spans="3:17" x14ac:dyDescent="0.2">
      <c r="C30" s="22"/>
      <c r="D30" s="13"/>
      <c r="Q30" s="14"/>
    </row>
    <row r="31" spans="3:17" x14ac:dyDescent="0.2">
      <c r="C31" s="22"/>
      <c r="D31" s="13"/>
      <c r="Q31" s="14"/>
    </row>
    <row r="32" spans="3:17" x14ac:dyDescent="0.2">
      <c r="C32" s="22"/>
      <c r="D32" s="13"/>
      <c r="Q32" s="14"/>
    </row>
    <row r="33" spans="3:17" x14ac:dyDescent="0.2">
      <c r="C33" s="22"/>
      <c r="D33" s="13"/>
      <c r="Q33" s="14"/>
    </row>
    <row r="34" spans="3:17" x14ac:dyDescent="0.2">
      <c r="C34" s="22"/>
      <c r="D34" s="13"/>
      <c r="Q34" s="14"/>
    </row>
    <row r="35" spans="3:17" x14ac:dyDescent="0.2">
      <c r="C35" s="22"/>
      <c r="D35" s="13"/>
      <c r="Q35" s="14"/>
    </row>
    <row r="36" spans="3:17" x14ac:dyDescent="0.2">
      <c r="C36" s="22"/>
      <c r="D36" s="13"/>
      <c r="Q36" s="14"/>
    </row>
    <row r="37" spans="3:17" x14ac:dyDescent="0.2">
      <c r="C37" s="22"/>
      <c r="D37" s="13"/>
      <c r="Q37" s="14"/>
    </row>
    <row r="38" spans="3:17" ht="16" thickBot="1" x14ac:dyDescent="0.25">
      <c r="C38" s="22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39" spans="3:17" x14ac:dyDescent="0.2">
      <c r="D39" s="23" t="s">
        <v>20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</sheetData>
  <mergeCells count="2">
    <mergeCell ref="C6:C38"/>
    <mergeCell ref="D39:Q3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10921871D9BE4C8BA04B77337C88B8" ma:contentTypeVersion="4" ma:contentTypeDescription="Crear nuevo documento." ma:contentTypeScope="" ma:versionID="2f2ced159c6e68b16e5c38d90f2df0c1">
  <xsd:schema xmlns:xsd="http://www.w3.org/2001/XMLSchema" xmlns:xs="http://www.w3.org/2001/XMLSchema" xmlns:p="http://schemas.microsoft.com/office/2006/metadata/properties" xmlns:ns2="3e25797b-b115-4352-ab4e-20010ac6e30c" targetNamespace="http://schemas.microsoft.com/office/2006/metadata/properties" ma:root="true" ma:fieldsID="1bec9d74dcefd7421ea04c6aa9a08b01" ns2:_="">
    <xsd:import namespace="3e25797b-b115-4352-ab4e-20010ac6e3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25797b-b115-4352-ab4e-20010ac6e3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41C6F0-B12E-40F3-A4A2-751AA823EC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546543-41D5-4CFF-8606-D0D39F83CE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94E782-9519-44B3-AC2F-AE3D1B0F6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25797b-b115-4352-ab4e-20010ac6e3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Enunciado</vt:lpstr>
      <vt:lpstr>EFI (interno)</vt:lpstr>
      <vt:lpstr>EFE (Externo)</vt:lpstr>
      <vt:lpstr>MCM</vt:lpstr>
      <vt:lpstr>Mapa competitivo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Garrido Gutiérrez</dc:creator>
  <cp:keywords/>
  <dc:description/>
  <cp:lastModifiedBy>Paloma Pérez De Madrid Laguna</cp:lastModifiedBy>
  <cp:revision/>
  <dcterms:created xsi:type="dcterms:W3CDTF">2021-10-24T15:53:31Z</dcterms:created>
  <dcterms:modified xsi:type="dcterms:W3CDTF">2025-01-13T09:51:28Z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0x0101002E10921871D9BE4C8BA04B77337C88B8</vt:lpwstr>
  </property>
</Properties>
</file>