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omaperezdemadrid/Desktop/repo_2/"/>
    </mc:Choice>
  </mc:AlternateContent>
  <xr:revisionPtr revIDLastSave="0" documentId="8_{6E4A86C4-B61B-394B-B205-025A537126F5}" xr6:coauthVersionLast="47" xr6:coauthVersionMax="47" xr10:uidLastSave="{00000000-0000-0000-0000-000000000000}"/>
  <bookViews>
    <workbookView xWindow="0" yWindow="760" windowWidth="34560" windowHeight="20060" xr2:uid="{00000000-000D-0000-FFFF-FFFF00000000}"/>
  </bookViews>
  <sheets>
    <sheet name="Requisitos Funcionales" sheetId="7" r:id="rId1"/>
    <sheet name="Casos de uso Frontend" sheetId="11" state="hidden" r:id="rId2"/>
    <sheet name="Tareas GAN" sheetId="10" r:id="rId3"/>
    <sheet name="GANTT" sheetId="12" r:id="rId4"/>
  </sheets>
  <definedNames>
    <definedName name="_xlnm._FilterDatabase" localSheetId="0" hidden="1">'Requisitos Funcionales'!$A$1:$M$22</definedName>
    <definedName name="_xlnm._FilterDatabase" localSheetId="2" hidden="1">'Tareas GAN'!$N$6:$N$8</definedName>
    <definedName name="_xlnm.Criteria" localSheetId="2">'Tareas GAN'!$N$6:$N$8</definedName>
    <definedName name="Paloma">'Tareas GAN'!#REF!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0" l="1"/>
  <c r="B53" i="10"/>
  <c r="B54" i="10"/>
  <c r="K5" i="10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K8" i="10"/>
  <c r="K7" i="10"/>
  <c r="K6" i="10"/>
  <c r="B3" i="10"/>
  <c r="B4" i="10" s="1"/>
  <c r="B5" i="10" s="1"/>
  <c r="B6" i="10" s="1"/>
  <c r="L11" i="7"/>
  <c r="L12" i="7"/>
  <c r="P3" i="7"/>
  <c r="Q3" i="7"/>
  <c r="P4" i="7"/>
  <c r="P6" i="7"/>
  <c r="K9" i="10" l="1"/>
  <c r="B7" i="10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</calcChain>
</file>

<file path=xl/sharedStrings.xml><?xml version="1.0" encoding="utf-8"?>
<sst xmlns="http://schemas.openxmlformats.org/spreadsheetml/2006/main" count="705" uniqueCount="325">
  <si>
    <t>ID</t>
  </si>
  <si>
    <t>Riesgo</t>
  </si>
  <si>
    <t>ALTO</t>
  </si>
  <si>
    <t>Alto</t>
  </si>
  <si>
    <t>Medio</t>
  </si>
  <si>
    <t>Bajo</t>
  </si>
  <si>
    <t>Prioridad</t>
  </si>
  <si>
    <t>+++</t>
  </si>
  <si>
    <t>+</t>
  </si>
  <si>
    <t>++</t>
  </si>
  <si>
    <t>MEDIO</t>
  </si>
  <si>
    <t>BAJO</t>
  </si>
  <si>
    <t>Status</t>
  </si>
  <si>
    <t>Fecha generada</t>
  </si>
  <si>
    <t>Fecha compromiso</t>
  </si>
  <si>
    <t>Fecha real</t>
  </si>
  <si>
    <t>Real actividad (hh:mm)</t>
  </si>
  <si>
    <t>Indicadores</t>
  </si>
  <si>
    <t>Completado</t>
  </si>
  <si>
    <t>Alcance</t>
  </si>
  <si>
    <t>Medición</t>
  </si>
  <si>
    <t>Historias de usuario</t>
  </si>
  <si>
    <t>Historias completadas</t>
  </si>
  <si>
    <t>Costo</t>
  </si>
  <si>
    <t>Tiempo Real</t>
  </si>
  <si>
    <t>Descripción de Actividad y Trazabilidad</t>
  </si>
  <si>
    <t>Total</t>
  </si>
  <si>
    <t>Página de Inicio</t>
  </si>
  <si>
    <t>Descripción</t>
  </si>
  <si>
    <t>Comprobar que se al acceder desde cualquier ordenador lo primero que se vea es la página de inicio</t>
  </si>
  <si>
    <t>MLOps</t>
  </si>
  <si>
    <t>Página de Contacto</t>
  </si>
  <si>
    <t>El usuario entra en una página de la web donde puede ver información detallada acerca del proyecto.</t>
  </si>
  <si>
    <t>El usuario entra en la web  y lo primero que ve es la página de inicio con información sobre el proyecto.</t>
  </si>
  <si>
    <t>Inicio de Sesión</t>
  </si>
  <si>
    <t xml:space="preserve">El usuario puede iniciar sesión. </t>
  </si>
  <si>
    <t>Registro</t>
  </si>
  <si>
    <t xml:space="preserve">El usuario puede registrarse. </t>
  </si>
  <si>
    <t xml:space="preserve">El usuario puede acceder a la web e iniciar sesión.  Sólo si se ha registrado previamente. </t>
  </si>
  <si>
    <t>El usuario puede acceder a la web y registrarse.</t>
  </si>
  <si>
    <t>Página de Perfil</t>
  </si>
  <si>
    <t>Al iniciar sesión o registrarse, el usuario puede ver la información guardada del mismo en una página de perfil</t>
  </si>
  <si>
    <t>Comprobar que se al iniciar sesión, el usuario es redirigido a su página de perfil con información acerca del mismo.</t>
  </si>
  <si>
    <t>Comprobar que se al acceder desde cualquier ordenador se pueda entrar en el apartado de proyectos y ver información sobre el mismo.</t>
  </si>
  <si>
    <t>Comprobar que se al acceder desde cualquier ordenador se pueda entrar en el apartado de contacto y pueda enviar un mensaje al creador.</t>
  </si>
  <si>
    <t>Inicio Sesión Administrador</t>
  </si>
  <si>
    <t xml:space="preserve">El administrador puede iniciar sesión. </t>
  </si>
  <si>
    <t xml:space="preserve">El usuario administrador puede acceder a la web e iniciar sesión.  </t>
  </si>
  <si>
    <t>Editar Usuarios</t>
  </si>
  <si>
    <t>El administrador debe poder editar cualquier campo de los usuarios.</t>
  </si>
  <si>
    <t xml:space="preserve">Comprobar que el administrador altera los datos de un usuario. </t>
  </si>
  <si>
    <t>Validar Imágenes</t>
  </si>
  <si>
    <t xml:space="preserve">El usuario puede rechazar una imagen generada por una GAN. </t>
  </si>
  <si>
    <t>Rechazar mágenes</t>
  </si>
  <si>
    <t xml:space="preserve">El usuario puede validar y clasificar o rechazar varias imágenes generadas. </t>
  </si>
  <si>
    <t xml:space="preserve">Comprobar que el usuario, una vez iniciada la sesión, puede rechazar más de una imagen. Además, debería poder clasificar y validar más de una imagen. </t>
  </si>
  <si>
    <t>Aplicación WEB</t>
  </si>
  <si>
    <t>GAN</t>
  </si>
  <si>
    <t>Generación de imágenes realistas</t>
  </si>
  <si>
    <t>Comparación de arquitecturas</t>
  </si>
  <si>
    <t xml:space="preserve">Se debe comparar las diferentes arquitecturas para definir cual es la correcta. </t>
  </si>
  <si>
    <t>Métricas de Evaluación</t>
  </si>
  <si>
    <t xml:space="preserve">Se debe contar con unas métricas que evalúen el modelo. </t>
  </si>
  <si>
    <t>Gestión de datos y preprocesamiento</t>
  </si>
  <si>
    <t>Despligue contínuo</t>
  </si>
  <si>
    <t>Automatizar la recolección, limpieza y transformación de datos médicos, asegurando consistencia en el preprocesamiento.</t>
  </si>
  <si>
    <t xml:space="preserve">Las alertas del despliegue son favorables. </t>
  </si>
  <si>
    <t xml:space="preserve">Implementar un pipeline para desplegar el modelo automáticamente. Implementar alertas cuando no sea así y cuando se despligue con éxito. </t>
  </si>
  <si>
    <t>Configurar alertas que notifiquen si las métricas caen por debajo de los valores objetivo establecidos durante el entrenamiento.</t>
  </si>
  <si>
    <t xml:space="preserve">Pasado dos meses, debe de haber al menos dos documentos de evaluación de dichos meses. Dichos documentos deben incluir información sobre las métricas del modelo. </t>
  </si>
  <si>
    <t xml:space="preserve">Recopilar los datos recibidos de los usuarios de la web. </t>
  </si>
  <si>
    <t>Recopilar datos de la WEB</t>
  </si>
  <si>
    <t>Verificar que cuando un usuario valida una imagen, dicha validación se recopila.</t>
  </si>
  <si>
    <t>Investigación (papers, código, …)</t>
  </si>
  <si>
    <t xml:space="preserve">Evaluación DC-GAN </t>
  </si>
  <si>
    <t>Arquitectura WGAN</t>
  </si>
  <si>
    <t>Evaluación WGAN</t>
  </si>
  <si>
    <t>Encontrar más métricas</t>
  </si>
  <si>
    <t>Casos de Uso y Wireframe de la WEB</t>
  </si>
  <si>
    <t>Encontrar una plantilla para el FrontEnd</t>
  </si>
  <si>
    <t>Temática</t>
  </si>
  <si>
    <t>Crear estructura del servidor Express</t>
  </si>
  <si>
    <t>FrontEnd de páginas estáticas</t>
  </si>
  <si>
    <t>Arquitectura DC-GAN python</t>
  </si>
  <si>
    <t>Investigación MLOPS</t>
  </si>
  <si>
    <t>Al día</t>
  </si>
  <si>
    <t>Estado</t>
  </si>
  <si>
    <t>Frontend + backend apartado tomografias</t>
  </si>
  <si>
    <t xml:space="preserve">Investigar nuevos datos </t>
  </si>
  <si>
    <t>Frontend inicio de sesión</t>
  </si>
  <si>
    <t>Backend Contacto (admin y cliente)</t>
  </si>
  <si>
    <t xml:space="preserve">Frontend Admin </t>
  </si>
  <si>
    <t xml:space="preserve">Backend Admin </t>
  </si>
  <si>
    <t>Entradas blog (Admin y cliente)</t>
  </si>
  <si>
    <t>Modificar Tamaño img (512x512)</t>
  </si>
  <si>
    <t xml:space="preserve">El usuario puede validar una imagen generada por una GAN. En caso que lo haga, podrá indicar el grado de realismo. </t>
  </si>
  <si>
    <t>La GAN debe generar imágenes lo más realistas posibles.</t>
  </si>
  <si>
    <t>Se compararán al menos dos arquitecturas usando las métricas establecidas, seleccionando la que logre mejor calidad.</t>
  </si>
  <si>
    <t xml:space="preserve">Se deben contar con al menos 4 métricas que evalúen la GAN. Entre ellas se pueden encontrar la precisión del discriminador, la precisión del generador, el SSIM o PSNR. </t>
  </si>
  <si>
    <t>Generar un informe con los datos de la WEB</t>
  </si>
  <si>
    <t>Generar un informe del feedback de los usuarios</t>
  </si>
  <si>
    <t>Página de Proyecto</t>
  </si>
  <si>
    <t xml:space="preserve">El usuario entra en una página de la web donde puede contactar con el administrador. </t>
  </si>
  <si>
    <t>Interactuar con más de una imagen generada</t>
  </si>
  <si>
    <t>Requisitos funcionales</t>
  </si>
  <si>
    <t>RF01</t>
  </si>
  <si>
    <t>RF02</t>
  </si>
  <si>
    <t>RF03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</si>
  <si>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</si>
  <si>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</si>
  <si>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</si>
  <si>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</si>
  <si>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</si>
  <si>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</si>
  <si>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</si>
  <si>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</si>
  <si>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</si>
  <si>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RF13</t>
  </si>
  <si>
    <t>RF14</t>
  </si>
  <si>
    <t>RF15</t>
  </si>
  <si>
    <t>RF16</t>
  </si>
  <si>
    <t>RF17</t>
  </si>
  <si>
    <t>RF18</t>
  </si>
  <si>
    <t>RF19</t>
  </si>
  <si>
    <t>RF20</t>
  </si>
  <si>
    <t>RF21</t>
  </si>
  <si>
    <t xml:space="preserve"> Temática</t>
  </si>
  <si>
    <t>Revisar Wireframe y Casos de Uso</t>
  </si>
  <si>
    <t>EditUsers &amp; Profile</t>
  </si>
  <si>
    <t>Tutorial Metaflow</t>
  </si>
  <si>
    <t>Prioridad Alta</t>
  </si>
  <si>
    <t>Prioridad Media</t>
  </si>
  <si>
    <t>Prioridad Baja</t>
  </si>
  <si>
    <t>Montar Pipeline Metaflow</t>
  </si>
  <si>
    <t>Prueba rápida de GAN (justificación)</t>
  </si>
  <si>
    <t>Justificación DC-GAN</t>
  </si>
  <si>
    <t>Montar S3 bucket</t>
  </si>
  <si>
    <t>Documentación: Gestión del proyecto (2)</t>
  </si>
  <si>
    <t>Documentación: Análisis casos de uso (3.3)</t>
  </si>
  <si>
    <t>Documentación: Análisis de Seguridad (3.4)</t>
  </si>
  <si>
    <t>Documentación: Arquitectura (4.1)</t>
  </si>
  <si>
    <t>Documentación: Diseño (4.2, 4.3, 4.4, 4.5, 4,6)</t>
  </si>
  <si>
    <t>Documentación: Validación (5)</t>
  </si>
  <si>
    <t>Documentación: Conclusiones (6)</t>
  </si>
  <si>
    <t>Documentación</t>
  </si>
  <si>
    <t>Orquestrar pipeline Metaflow (kubernetes)</t>
  </si>
  <si>
    <t>Mejora del modelo respecto al scoring (Optimizer)</t>
  </si>
  <si>
    <t xml:space="preserve">Montar EC2 Frontend </t>
  </si>
  <si>
    <t xml:space="preserve">Validar que los datos sean correctos y útiles para la GAN. </t>
  </si>
  <si>
    <t>Revisión Tutores</t>
  </si>
  <si>
    <t>Revisado</t>
  </si>
  <si>
    <t>No Revisado</t>
  </si>
  <si>
    <t>Correcciones pendientes</t>
  </si>
  <si>
    <t>HTTP pasarlo a HTTPS</t>
  </si>
  <si>
    <t>Monitoreo con métricas</t>
  </si>
  <si>
    <t>Monitorear las métricas del modelo, como SSIMy PSNR para asegurar la calidad de las imágenes generadas.</t>
  </si>
  <si>
    <t>Se realizarán revisiones por varios expertos médicos, quienes calificarán las imágenes en una escala de realismo del 1 al 5. El modelo debe obtener una puntuación promedio mínima de 3. (Tener en cuenta que los recursos del proyecto son limitados)</t>
  </si>
  <si>
    <t xml:space="preserve">Comprobar que el usuario, una vez iniciada la sesión, puede rechazar una imágen generada  e indicar que no parece real.  </t>
  </si>
  <si>
    <t xml:space="preserve">El administrador debe poder eliminar usuarios. </t>
  </si>
  <si>
    <t>Eliminar Usuarios</t>
  </si>
  <si>
    <t>Comprobar que el administrador puede eliminar a un usuario que previamente se ha registrado.</t>
  </si>
  <si>
    <t>Frontend: Meter diseños (proyecto)</t>
  </si>
  <si>
    <t>Estadísticas Web</t>
  </si>
  <si>
    <t xml:space="preserve">Comprobar que el administrador puede ver los datos de los usuarios en una sola página. </t>
  </si>
  <si>
    <t xml:space="preserve">Comprobar que el usuario, una vez iniciada la sesión, puede aceptar una imagen generada y darle una puntuación del 1 al 10 sobre lo realista que es. </t>
  </si>
  <si>
    <t>Caso de uso</t>
  </si>
  <si>
    <t>Actor</t>
  </si>
  <si>
    <t>Precondiciones</t>
  </si>
  <si>
    <t>Postcondiciones</t>
  </si>
  <si>
    <t>Ver página de inicio (Home)</t>
  </si>
  <si>
    <t>Visitante</t>
  </si>
  <si>
    <t>El visitante accede a la página principal de la web.</t>
  </si>
  <si>
    <t>Ninguna</t>
  </si>
  <si>
    <t>El visitante ve la página de inicio.</t>
  </si>
  <si>
    <t>Ver blog</t>
  </si>
  <si>
    <t>El visitante puede ver las publicaciones del blog.</t>
  </si>
  <si>
    <t>El visitante ve las publicaciones del blog.</t>
  </si>
  <si>
    <t>Contactar con el administrador</t>
  </si>
  <si>
    <t>El visitante puede acceder a un formulario para enviar un mensaje al administrador.</t>
  </si>
  <si>
    <t>El visitante envía un mensaje.</t>
  </si>
  <si>
    <t>Ver el proyecto</t>
  </si>
  <si>
    <t>El visitante puede ver la página de descripción del proyecto.</t>
  </si>
  <si>
    <t>El visitante ve la página del proyecto.</t>
  </si>
  <si>
    <t>Iniciar sesión</t>
  </si>
  <si>
    <t>El visitante puede acceder a la página de inicio de sesión para registrarse o acceder a su cuenta.</t>
  </si>
  <si>
    <t>El visitante puede ingresar al sistema.</t>
  </si>
  <si>
    <t>El usuario registrado puede acceder a la página de inicio.</t>
  </si>
  <si>
    <t>El usuario ha iniciado sesión.</t>
  </si>
  <si>
    <t>El usuario ve la página de inicio.</t>
  </si>
  <si>
    <t>El usuario registrado puede ver las publicaciones del blog.</t>
  </si>
  <si>
    <t>El usuario ve las publicaciones del blog.</t>
  </si>
  <si>
    <t>El usuario registrado puede acceder al formulario para contactar al administrador.</t>
  </si>
  <si>
    <t>El usuario envía un mensaje al administrador.</t>
  </si>
  <si>
    <t>El usuario registrado puede ver la página de descripción del proyecto.</t>
  </si>
  <si>
    <t>El usuario ve la página del proyecto.</t>
  </si>
  <si>
    <t>El usuario registrado puede acceder a la página de inicio de sesión (si no está logueado).</t>
  </si>
  <si>
    <t>El usuario es redirigido al dashboard (perfil) al iniciar sesión.</t>
  </si>
  <si>
    <t>Ver página de tomografías</t>
  </si>
  <si>
    <t>El usuario registrado puede ver y puntuar las imágenes presentadas en la página de tomografías.</t>
  </si>
  <si>
    <t>El usuario ve las imágenes y las puntúa.</t>
  </si>
  <si>
    <t>Ver y editar su perfil</t>
  </si>
  <si>
    <t>El usuario puede ver y editar su información personal en su perfil.</t>
  </si>
  <si>
    <t>El usuario ve y actualiza su perfil.</t>
  </si>
  <si>
    <t>Administrador</t>
  </si>
  <si>
    <t>El administrador puede acceder a la página de inicio.</t>
  </si>
  <si>
    <t>El administrador ha iniciado sesión.</t>
  </si>
  <si>
    <t>El administrador ve la página de inicio.</t>
  </si>
  <si>
    <t>El administrador puede ver el blog.</t>
  </si>
  <si>
    <t>El administrador ve las publicaciones del blog.</t>
  </si>
  <si>
    <t>El administrador puede acceder al formulario de mensajes para ver y responder los mensajes.</t>
  </si>
  <si>
    <t>El administrador ve y responde los mensajes.</t>
  </si>
  <si>
    <t>El administrador puede ver la página de descripción del proyecto.</t>
  </si>
  <si>
    <t>El administrador ve la página del proyecto.</t>
  </si>
  <si>
    <t>El administrador puede acceder a la página de inicio de sesión.</t>
  </si>
  <si>
    <t>El administrador es redirigido al panel de administración al iniciar sesión.</t>
  </si>
  <si>
    <t>El administrador puede ver la página de tomografías, pero no puede puntuar las imágenes.</t>
  </si>
  <si>
    <t>El administrador ve las imágenes, pero no puede puntuarlas.</t>
  </si>
  <si>
    <t>El administrador puede ver y editar su información personal en su perfil.</t>
  </si>
  <si>
    <t>El administrador ve y actualiza su perfil.</t>
  </si>
  <si>
    <t>Gestionar entradas del blog</t>
  </si>
  <si>
    <t>El administrador puede agregar, editar o eliminar entradas del blog.</t>
  </si>
  <si>
    <t>El administrador agrega, edita o elimina entradas del blog.</t>
  </si>
  <si>
    <t>Gestionar mensajes de contacto</t>
  </si>
  <si>
    <t>El administrador puede ver y borrar los mensajes de contacto.</t>
  </si>
  <si>
    <t>El administrador elimina o responde los mensajes.</t>
  </si>
  <si>
    <t>Gestionar usuarios</t>
  </si>
  <si>
    <t>El administrador puede ver, editar o eliminar usuarios.</t>
  </si>
  <si>
    <t>El administrador gestiona usuarios.</t>
  </si>
  <si>
    <t>Ver estadísticas</t>
  </si>
  <si>
    <t>El administrador puede acceder a la página de estadísticas para ver métricas de uso y otras métricas.</t>
  </si>
  <si>
    <t>El administrador ve las estadísticas de la web.</t>
  </si>
  <si>
    <t>Título</t>
  </si>
  <si>
    <t>Criterios de validación</t>
  </si>
  <si>
    <t>Radiografías: dataset y modelo</t>
  </si>
  <si>
    <t>Documentación: anexo kubernetes</t>
  </si>
  <si>
    <t>Documentación: anexo Radiografías</t>
  </si>
  <si>
    <t>Descripción de Fase / Tarea</t>
  </si>
  <si>
    <t>Inicio</t>
  </si>
  <si>
    <t>ChestGAN</t>
  </si>
  <si>
    <t>Oct</t>
  </si>
  <si>
    <t>1 al 6</t>
  </si>
  <si>
    <t>7 al 13</t>
  </si>
  <si>
    <t>14 al 27</t>
  </si>
  <si>
    <t>28 al 3</t>
  </si>
  <si>
    <t>Nov</t>
  </si>
  <si>
    <t>4 al 10</t>
  </si>
  <si>
    <t>11 al 17</t>
  </si>
  <si>
    <t>18 al 24</t>
  </si>
  <si>
    <t>25 al 1</t>
  </si>
  <si>
    <t>2 al 8</t>
  </si>
  <si>
    <t>9 al 15</t>
  </si>
  <si>
    <t>16 a 22</t>
  </si>
  <si>
    <t>23 al 29</t>
  </si>
  <si>
    <t>Dic</t>
  </si>
  <si>
    <t>Enero</t>
  </si>
  <si>
    <t>30 al 5</t>
  </si>
  <si>
    <t>6 al 12</t>
  </si>
  <si>
    <t>13 al 19</t>
  </si>
  <si>
    <t>20 al 26</t>
  </si>
  <si>
    <t>27 al 2</t>
  </si>
  <si>
    <t>Feb</t>
  </si>
  <si>
    <t>3 al 9</t>
  </si>
  <si>
    <t>10 al 16</t>
  </si>
  <si>
    <t>17 al 23</t>
  </si>
  <si>
    <t>24 al 2</t>
  </si>
  <si>
    <t>Marzo</t>
  </si>
  <si>
    <t>24 al 30</t>
  </si>
  <si>
    <t>31 al 6</t>
  </si>
  <si>
    <t>14 al 20</t>
  </si>
  <si>
    <t>21 al 27</t>
  </si>
  <si>
    <t>20 al 4</t>
  </si>
  <si>
    <t>5 al 11</t>
  </si>
  <si>
    <t>12 al 18</t>
  </si>
  <si>
    <t>19 al 25</t>
  </si>
  <si>
    <t>26 al 1</t>
  </si>
  <si>
    <t>Mayo</t>
  </si>
  <si>
    <t>Abril</t>
  </si>
  <si>
    <t>Fase 1: Investigación</t>
  </si>
  <si>
    <t>Estudios sobre la GAN</t>
  </si>
  <si>
    <t>Estudios Fuentes de datos</t>
  </si>
  <si>
    <t>Fase 2: Creación del Modelo</t>
  </si>
  <si>
    <t>Modelo Base</t>
  </si>
  <si>
    <t>Evaluación del Modelo</t>
  </si>
  <si>
    <t>Investigar otro Modelo</t>
  </si>
  <si>
    <t>Evaluación otro Modelo</t>
  </si>
  <si>
    <t>Diseño</t>
  </si>
  <si>
    <t>Implementación base</t>
  </si>
  <si>
    <t>Implementación de estadísticas</t>
  </si>
  <si>
    <t>Implementar más métricas</t>
  </si>
  <si>
    <t>Registro de entrenamiento</t>
  </si>
  <si>
    <t>Investigación de aumento de datos</t>
  </si>
  <si>
    <t>Implementación pipeline básico</t>
  </si>
  <si>
    <t>Despliegue del pipeline</t>
  </si>
  <si>
    <t>Conexión con aws</t>
  </si>
  <si>
    <t>Investigación Radiografías</t>
  </si>
  <si>
    <t>Nombre del Proyecto</t>
  </si>
  <si>
    <t>Fecha de Comienzo</t>
  </si>
  <si>
    <t>Fecha objetivo de  Finalización</t>
  </si>
  <si>
    <t>Documentación y justificaciones</t>
  </si>
  <si>
    <t>Anexos</t>
  </si>
  <si>
    <t>Revisión final del documento</t>
  </si>
  <si>
    <t>Monitorización MLOps</t>
  </si>
  <si>
    <t>Exposición</t>
  </si>
  <si>
    <t>Fase 3: Interfaz gráfica</t>
  </si>
  <si>
    <t>Fase 4: MLOps</t>
  </si>
  <si>
    <t>Fase 5: Anexos</t>
  </si>
  <si>
    <t>Fase 6: Documentación</t>
  </si>
  <si>
    <t>Fase 7: Pruebas finales y Preparación exposición</t>
  </si>
  <si>
    <t>Semanas de duración</t>
  </si>
  <si>
    <t>Diagrama de GANTT</t>
  </si>
  <si>
    <t>Pruebas FID</t>
  </si>
  <si>
    <t>Pruebas IS</t>
  </si>
  <si>
    <t>Reentrenar un modelo de 512</t>
  </si>
  <si>
    <t>Doc: Explicar train 64 + hiperparametros</t>
  </si>
  <si>
    <t>Comentarios</t>
  </si>
  <si>
    <t>Hecho pero en otro documento (12 abr entrenamiento)</t>
  </si>
  <si>
    <t>Reentrenar un modelo de 256</t>
  </si>
  <si>
    <t>Doc: Modelo de 512 y 256</t>
  </si>
  <si>
    <t>Varias evaluaciones</t>
  </si>
  <si>
    <t xml:space="preserve">Se debe realizar varias evaluación del modelo en un periodo de tiempo determinado   y debe haber un correcto registro de dicho scoring. </t>
  </si>
  <si>
    <t>Documentación: Introducción (1)</t>
  </si>
  <si>
    <t>Unirlo todo (indice de figuras, tablas, bibliografía, …)</t>
  </si>
  <si>
    <t>Limpieza de código Pipeline</t>
  </si>
  <si>
    <t>Médico (Usuario logueado)</t>
  </si>
  <si>
    <t>No hace falta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</si>
</sst>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[h]:mm:ss;@"/>
    <numFmt numFmtId="166" formatCode="d"/>
    <numFmt numFmtId="167" formatCode="d/m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5700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u/>
      <sz val="2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5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D5B6D9"/>
        <bgColor indexed="64"/>
      </patternFill>
    </fill>
    <fill>
      <patternFill patternType="solid">
        <fgColor rgb="FFF7981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C000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0D5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2"/>
        <bgColor theme="6" tint="0.79998168889431442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5B084"/>
        <bgColor indexed="64"/>
      </patternFill>
    </fill>
    <fill>
      <patternFill patternType="solid">
        <fgColor rgb="FFF5B084"/>
        <bgColor rgb="FF000000"/>
      </patternFill>
    </fill>
  </fills>
  <borders count="31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C9C9C9"/>
      </top>
      <bottom style="thin">
        <color rgb="FFC9C9C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7">
    <xf numFmtId="0" fontId="0" fillId="0" borderId="0" xfId="0"/>
    <xf numFmtId="0" fontId="0" fillId="0" borderId="3" xfId="0" applyBorder="1"/>
    <xf numFmtId="0" fontId="3" fillId="4" borderId="2" xfId="0" applyFont="1" applyFill="1" applyBorder="1"/>
    <xf numFmtId="0" fontId="3" fillId="4" borderId="1" xfId="0" applyFont="1" applyFill="1" applyBorder="1"/>
    <xf numFmtId="0" fontId="3" fillId="4" borderId="1" xfId="0" quotePrefix="1" applyFont="1" applyFill="1" applyBorder="1"/>
    <xf numFmtId="0" fontId="5" fillId="5" borderId="3" xfId="0" applyFont="1" applyFill="1" applyBorder="1" applyAlignment="1">
      <alignment horizontal="center" vertical="center" wrapText="1" readingOrder="1"/>
    </xf>
    <xf numFmtId="0" fontId="6" fillId="5" borderId="3" xfId="0" applyFont="1" applyFill="1" applyBorder="1" applyAlignment="1">
      <alignment horizontal="center" vertical="center" wrapText="1" readingOrder="1"/>
    </xf>
    <xf numFmtId="0" fontId="2" fillId="0" borderId="3" xfId="0" applyFont="1" applyBorder="1"/>
    <xf numFmtId="164" fontId="6" fillId="5" borderId="3" xfId="0" applyNumberFormat="1" applyFont="1" applyFill="1" applyBorder="1" applyAlignment="1">
      <alignment horizontal="center" vertical="center" wrapText="1" readingOrder="1"/>
    </xf>
    <xf numFmtId="164" fontId="2" fillId="0" borderId="4" xfId="0" applyNumberFormat="1" applyFont="1" applyBorder="1"/>
    <xf numFmtId="164" fontId="2" fillId="0" borderId="3" xfId="0" applyNumberFormat="1" applyFont="1" applyBorder="1"/>
    <xf numFmtId="0" fontId="5" fillId="5" borderId="3" xfId="0" applyFont="1" applyFill="1" applyBorder="1" applyAlignment="1" applyProtection="1">
      <alignment horizontal="center" vertical="center" wrapText="1" readingOrder="1"/>
      <protection locked="0"/>
    </xf>
    <xf numFmtId="0" fontId="2" fillId="0" borderId="4" xfId="0" applyFont="1" applyBorder="1" applyAlignment="1" applyProtection="1">
      <alignment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14" fontId="0" fillId="0" borderId="0" xfId="0" applyNumberFormat="1"/>
    <xf numFmtId="0" fontId="6" fillId="5" borderId="5" xfId="0" applyFont="1" applyFill="1" applyBorder="1" applyAlignment="1">
      <alignment horizontal="center" vertical="center" wrapText="1" readingOrder="1"/>
    </xf>
    <xf numFmtId="20" fontId="0" fillId="9" borderId="7" xfId="0" applyNumberFormat="1" applyFill="1" applyBorder="1"/>
    <xf numFmtId="20" fontId="0" fillId="7" borderId="7" xfId="0" applyNumberFormat="1" applyFill="1" applyBorder="1"/>
    <xf numFmtId="20" fontId="0" fillId="10" borderId="7" xfId="0" applyNumberFormat="1" applyFill="1" applyBorder="1"/>
    <xf numFmtId="20" fontId="0" fillId="11" borderId="8" xfId="0" applyNumberFormat="1" applyFill="1" applyBorder="1"/>
    <xf numFmtId="0" fontId="10" fillId="0" borderId="0" xfId="0" applyFont="1"/>
    <xf numFmtId="0" fontId="2" fillId="0" borderId="5" xfId="0" applyFont="1" applyBorder="1" applyAlignment="1" applyProtection="1">
      <alignment wrapText="1"/>
      <protection locked="0"/>
    </xf>
    <xf numFmtId="0" fontId="3" fillId="0" borderId="9" xfId="0" applyFont="1" applyBorder="1"/>
    <xf numFmtId="165" fontId="0" fillId="0" borderId="6" xfId="0" applyNumberFormat="1" applyBorder="1"/>
    <xf numFmtId="0" fontId="11" fillId="3" borderId="1" xfId="0" applyFont="1" applyFill="1" applyBorder="1"/>
    <xf numFmtId="0" fontId="11" fillId="3" borderId="2" xfId="0" applyFont="1" applyFill="1" applyBorder="1"/>
    <xf numFmtId="0" fontId="4" fillId="2" borderId="2" xfId="0" applyFont="1" applyFill="1" applyBorder="1"/>
    <xf numFmtId="0" fontId="4" fillId="2" borderId="1" xfId="0" applyFont="1" applyFill="1" applyBorder="1"/>
    <xf numFmtId="0" fontId="4" fillId="2" borderId="1" xfId="0" quotePrefix="1" applyFont="1" applyFill="1" applyBorder="1"/>
    <xf numFmtId="0" fontId="11" fillId="3" borderId="1" xfId="0" quotePrefix="1" applyFont="1" applyFill="1" applyBorder="1"/>
    <xf numFmtId="0" fontId="7" fillId="0" borderId="3" xfId="0" applyFont="1" applyBorder="1" applyAlignment="1">
      <alignment readingOrder="1"/>
    </xf>
    <xf numFmtId="164" fontId="6" fillId="5" borderId="9" xfId="0" applyNumberFormat="1" applyFont="1" applyFill="1" applyBorder="1" applyAlignment="1">
      <alignment horizontal="center" vertical="center" wrapText="1" readingOrder="1"/>
    </xf>
    <xf numFmtId="20" fontId="0" fillId="8" borderId="14" xfId="0" applyNumberFormat="1" applyFill="1" applyBorder="1"/>
    <xf numFmtId="0" fontId="3" fillId="0" borderId="15" xfId="0" applyFont="1" applyBorder="1"/>
    <xf numFmtId="0" fontId="3" fillId="0" borderId="16" xfId="0" applyFont="1" applyBorder="1"/>
    <xf numFmtId="0" fontId="0" fillId="0" borderId="7" xfId="0" applyBorder="1" applyAlignment="1">
      <alignment wrapText="1"/>
    </xf>
    <xf numFmtId="0" fontId="0" fillId="0" borderId="0" xfId="0" applyAlignment="1">
      <alignment wrapText="1"/>
    </xf>
    <xf numFmtId="0" fontId="2" fillId="0" borderId="2" xfId="0" applyFont="1" applyBorder="1" applyAlignment="1" applyProtection="1">
      <alignment wrapText="1"/>
      <protection locked="0"/>
    </xf>
    <xf numFmtId="0" fontId="0" fillId="0" borderId="13" xfId="0" applyBorder="1" applyAlignment="1" applyProtection="1">
      <alignment wrapText="1"/>
      <protection locked="0"/>
    </xf>
    <xf numFmtId="0" fontId="12" fillId="12" borderId="4" xfId="0" applyFont="1" applyFill="1" applyBorder="1" applyAlignment="1">
      <alignment horizontal="left" vertical="center" wrapText="1" readingOrder="1"/>
    </xf>
    <xf numFmtId="0" fontId="13" fillId="12" borderId="4" xfId="0" applyFont="1" applyFill="1" applyBorder="1" applyAlignment="1">
      <alignment horizontal="center" vertical="center" wrapText="1" readingOrder="1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20" fontId="0" fillId="8" borderId="7" xfId="0" applyNumberFormat="1" applyFill="1" applyBorder="1"/>
    <xf numFmtId="0" fontId="0" fillId="0" borderId="17" xfId="0" applyBorder="1"/>
    <xf numFmtId="20" fontId="0" fillId="0" borderId="0" xfId="0" applyNumberFormat="1"/>
    <xf numFmtId="0" fontId="2" fillId="0" borderId="2" xfId="0" applyFont="1" applyBorder="1"/>
    <xf numFmtId="0" fontId="5" fillId="5" borderId="2" xfId="0" applyFont="1" applyFill="1" applyBorder="1" applyAlignment="1">
      <alignment horizontal="left" vertical="center" wrapText="1" readingOrder="1"/>
    </xf>
    <xf numFmtId="0" fontId="2" fillId="0" borderId="18" xfId="0" applyFont="1" applyBorder="1"/>
    <xf numFmtId="0" fontId="0" fillId="0" borderId="19" xfId="0" applyBorder="1"/>
    <xf numFmtId="0" fontId="5" fillId="5" borderId="19" xfId="0" applyFont="1" applyFill="1" applyBorder="1" applyAlignment="1">
      <alignment horizontal="center" vertical="center" wrapText="1" readingOrder="1"/>
    </xf>
    <xf numFmtId="0" fontId="2" fillId="0" borderId="19" xfId="0" applyFont="1" applyBorder="1"/>
    <xf numFmtId="0" fontId="2" fillId="0" borderId="3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20" xfId="0" applyBorder="1"/>
    <xf numFmtId="0" fontId="2" fillId="0" borderId="0" xfId="0" applyFont="1"/>
    <xf numFmtId="0" fontId="15" fillId="13" borderId="0" xfId="0" quotePrefix="1" applyFont="1" applyFill="1"/>
    <xf numFmtId="0" fontId="0" fillId="14" borderId="0" xfId="0" quotePrefix="1" applyFill="1"/>
    <xf numFmtId="0" fontId="0" fillId="15" borderId="0" xfId="0" applyFill="1"/>
    <xf numFmtId="0" fontId="12" fillId="12" borderId="6" xfId="0" applyFont="1" applyFill="1" applyBorder="1" applyAlignment="1">
      <alignment horizontal="center" vertical="center" wrapText="1" readingOrder="1"/>
    </xf>
    <xf numFmtId="0" fontId="13" fillId="12" borderId="6" xfId="0" applyFont="1" applyFill="1" applyBorder="1" applyAlignment="1">
      <alignment horizontal="center" vertical="center" wrapText="1" readingOrder="1"/>
    </xf>
    <xf numFmtId="14" fontId="16" fillId="0" borderId="21" xfId="0" applyNumberFormat="1" applyFont="1" applyBorder="1"/>
    <xf numFmtId="0" fontId="0" fillId="16" borderId="0" xfId="0" applyFill="1"/>
    <xf numFmtId="0" fontId="0" fillId="16" borderId="7" xfId="0" applyFill="1" applyBorder="1"/>
    <xf numFmtId="0" fontId="15" fillId="17" borderId="0" xfId="0" applyFont="1" applyFill="1"/>
    <xf numFmtId="0" fontId="15" fillId="18" borderId="0" xfId="0" applyFont="1" applyFill="1"/>
    <xf numFmtId="0" fontId="15" fillId="19" borderId="0" xfId="0" applyFont="1" applyFill="1"/>
    <xf numFmtId="164" fontId="16" fillId="0" borderId="3" xfId="0" applyNumberFormat="1" applyFont="1" applyBorder="1"/>
    <xf numFmtId="0" fontId="1" fillId="0" borderId="0" xfId="0" applyFont="1"/>
    <xf numFmtId="0" fontId="17" fillId="16" borderId="7" xfId="0" applyFont="1" applyFill="1" applyBorder="1" applyAlignment="1">
      <alignment horizontal="center" vertical="top"/>
    </xf>
    <xf numFmtId="0" fontId="17" fillId="16" borderId="7" xfId="0" applyFont="1" applyFill="1" applyBorder="1" applyAlignment="1">
      <alignment horizontal="center" vertical="top" wrapText="1"/>
    </xf>
    <xf numFmtId="0" fontId="0" fillId="0" borderId="6" xfId="0" applyBorder="1"/>
    <xf numFmtId="14" fontId="0" fillId="0" borderId="21" xfId="0" applyNumberFormat="1" applyBorder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67" fontId="21" fillId="0" borderId="22" xfId="0" applyNumberFormat="1" applyFont="1" applyBorder="1" applyAlignment="1">
      <alignment horizontal="center" vertical="center"/>
    </xf>
    <xf numFmtId="167" fontId="21" fillId="0" borderId="19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66" fontId="21" fillId="0" borderId="22" xfId="0" applyNumberFormat="1" applyFont="1" applyBorder="1" applyAlignment="1">
      <alignment horizontal="center" vertical="center"/>
    </xf>
    <xf numFmtId="166" fontId="21" fillId="0" borderId="19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2" fillId="20" borderId="22" xfId="0" applyFont="1" applyFill="1" applyBorder="1" applyAlignment="1">
      <alignment horizontal="center" vertical="center"/>
    </xf>
    <xf numFmtId="0" fontId="22" fillId="20" borderId="19" xfId="0" applyFont="1" applyFill="1" applyBorder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1" fontId="16" fillId="20" borderId="0" xfId="0" applyNumberFormat="1" applyFont="1" applyFill="1" applyAlignment="1">
      <alignment horizontal="center" vertical="center"/>
    </xf>
    <xf numFmtId="0" fontId="16" fillId="22" borderId="22" xfId="0" applyFont="1" applyFill="1" applyBorder="1" applyAlignment="1">
      <alignment horizontal="center" vertical="center"/>
    </xf>
    <xf numFmtId="0" fontId="16" fillId="22" borderId="19" xfId="0" applyFont="1" applyFill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49" fontId="21" fillId="0" borderId="22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20" borderId="0" xfId="0" applyFont="1" applyFill="1" applyAlignment="1">
      <alignment horizontal="left" vertical="center"/>
    </xf>
    <xf numFmtId="0" fontId="18" fillId="20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6" fillId="23" borderId="0" xfId="0" applyFont="1" applyFill="1" applyAlignment="1">
      <alignment horizontal="left" vertical="center"/>
    </xf>
    <xf numFmtId="164" fontId="16" fillId="24" borderId="0" xfId="0" applyNumberFormat="1" applyFont="1" applyFill="1" applyAlignment="1">
      <alignment horizontal="center" vertical="center"/>
    </xf>
    <xf numFmtId="1" fontId="16" fillId="24" borderId="0" xfId="0" applyNumberFormat="1" applyFont="1" applyFill="1" applyAlignment="1">
      <alignment horizontal="center" vertical="center"/>
    </xf>
    <xf numFmtId="0" fontId="16" fillId="24" borderId="22" xfId="0" applyFont="1" applyFill="1" applyBorder="1" applyAlignment="1">
      <alignment horizontal="center" vertical="center"/>
    </xf>
    <xf numFmtId="0" fontId="16" fillId="24" borderId="19" xfId="0" applyFont="1" applyFill="1" applyBorder="1" applyAlignment="1">
      <alignment horizontal="center" vertical="center"/>
    </xf>
    <xf numFmtId="0" fontId="0" fillId="23" borderId="0" xfId="0" applyFill="1"/>
    <xf numFmtId="0" fontId="18" fillId="23" borderId="0" xfId="0" applyFont="1" applyFill="1" applyAlignment="1">
      <alignment horizontal="left" vertical="center"/>
    </xf>
    <xf numFmtId="0" fontId="16" fillId="23" borderId="0" xfId="0" applyFont="1" applyFill="1" applyAlignment="1">
      <alignment horizontal="center" vertical="center"/>
    </xf>
    <xf numFmtId="164" fontId="16" fillId="23" borderId="0" xfId="0" applyNumberFormat="1" applyFont="1" applyFill="1" applyAlignment="1">
      <alignment horizontal="center" vertical="center"/>
    </xf>
    <xf numFmtId="1" fontId="16" fillId="23" borderId="0" xfId="0" applyNumberFormat="1" applyFont="1" applyFill="1" applyAlignment="1">
      <alignment horizontal="center" vertical="center"/>
    </xf>
    <xf numFmtId="0" fontId="16" fillId="23" borderId="22" xfId="0" applyFont="1" applyFill="1" applyBorder="1" applyAlignment="1">
      <alignment horizontal="center" vertical="center"/>
    </xf>
    <xf numFmtId="0" fontId="16" fillId="23" borderId="19" xfId="0" applyFont="1" applyFill="1" applyBorder="1" applyAlignment="1">
      <alignment horizontal="center" vertical="center"/>
    </xf>
    <xf numFmtId="0" fontId="0" fillId="25" borderId="23" xfId="0" applyFill="1" applyBorder="1"/>
    <xf numFmtId="0" fontId="16" fillId="24" borderId="0" xfId="0" applyFont="1" applyFill="1" applyAlignment="1">
      <alignment horizontal="center" vertical="center"/>
    </xf>
    <xf numFmtId="0" fontId="0" fillId="23" borderId="19" xfId="0" applyFill="1" applyBorder="1"/>
    <xf numFmtId="0" fontId="0" fillId="23" borderId="22" xfId="0" applyFill="1" applyBorder="1"/>
    <xf numFmtId="0" fontId="16" fillId="21" borderId="24" xfId="0" applyFont="1" applyFill="1" applyBorder="1" applyAlignment="1">
      <alignment horizontal="center" vertical="center"/>
    </xf>
    <xf numFmtId="0" fontId="16" fillId="21" borderId="25" xfId="0" applyFont="1" applyFill="1" applyBorder="1" applyAlignment="1">
      <alignment horizontal="center" vertical="center"/>
    </xf>
    <xf numFmtId="0" fontId="16" fillId="21" borderId="26" xfId="0" applyFont="1" applyFill="1" applyBorder="1" applyAlignment="1">
      <alignment horizontal="center" vertical="center"/>
    </xf>
    <xf numFmtId="0" fontId="16" fillId="22" borderId="0" xfId="0" applyFont="1" applyFill="1" applyAlignment="1">
      <alignment horizontal="center" vertical="center"/>
    </xf>
    <xf numFmtId="0" fontId="16" fillId="21" borderId="27" xfId="0" applyFont="1" applyFill="1" applyBorder="1" applyAlignment="1">
      <alignment horizontal="center" vertical="center"/>
    </xf>
    <xf numFmtId="0" fontId="16" fillId="21" borderId="28" xfId="0" applyFont="1" applyFill="1" applyBorder="1" applyAlignment="1">
      <alignment horizontal="center" vertical="center"/>
    </xf>
    <xf numFmtId="0" fontId="16" fillId="21" borderId="29" xfId="0" applyFont="1" applyFill="1" applyBorder="1" applyAlignment="1">
      <alignment horizontal="center" vertical="center"/>
    </xf>
    <xf numFmtId="0" fontId="22" fillId="26" borderId="0" xfId="0" applyFont="1" applyFill="1" applyAlignment="1">
      <alignment horizontal="center" vertical="center"/>
    </xf>
    <xf numFmtId="164" fontId="22" fillId="26" borderId="0" xfId="0" applyNumberFormat="1" applyFont="1" applyFill="1" applyAlignment="1">
      <alignment horizontal="center" vertical="center"/>
    </xf>
    <xf numFmtId="1" fontId="22" fillId="26" borderId="0" xfId="0" applyNumberFormat="1" applyFont="1" applyFill="1" applyAlignment="1">
      <alignment horizontal="center" vertical="center"/>
    </xf>
    <xf numFmtId="0" fontId="22" fillId="26" borderId="22" xfId="0" applyFont="1" applyFill="1" applyBorder="1" applyAlignment="1">
      <alignment horizontal="center" vertical="center"/>
    </xf>
    <xf numFmtId="0" fontId="22" fillId="26" borderId="19" xfId="0" applyFont="1" applyFill="1" applyBorder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" fontId="16" fillId="9" borderId="0" xfId="0" applyNumberFormat="1" applyFont="1" applyFill="1" applyAlignment="1">
      <alignment horizontal="center" vertical="center"/>
    </xf>
    <xf numFmtId="0" fontId="16" fillId="9" borderId="22" xfId="0" applyFont="1" applyFill="1" applyBorder="1" applyAlignment="1">
      <alignment horizontal="center" vertical="center"/>
    </xf>
    <xf numFmtId="0" fontId="16" fillId="9" borderId="19" xfId="0" applyFont="1" applyFill="1" applyBorder="1" applyAlignment="1">
      <alignment horizontal="center" vertical="center"/>
    </xf>
    <xf numFmtId="164" fontId="16" fillId="26" borderId="0" xfId="0" applyNumberFormat="1" applyFont="1" applyFill="1" applyAlignment="1">
      <alignment horizontal="center" vertical="center"/>
    </xf>
    <xf numFmtId="1" fontId="16" fillId="26" borderId="0" xfId="0" applyNumberFormat="1" applyFont="1" applyFill="1" applyAlignment="1">
      <alignment horizontal="center" vertical="center"/>
    </xf>
    <xf numFmtId="0" fontId="16" fillId="26" borderId="22" xfId="0" applyFont="1" applyFill="1" applyBorder="1" applyAlignment="1">
      <alignment horizontal="center" vertical="center"/>
    </xf>
    <xf numFmtId="0" fontId="16" fillId="26" borderId="19" xfId="0" applyFont="1" applyFill="1" applyBorder="1" applyAlignment="1">
      <alignment horizontal="center" vertical="center"/>
    </xf>
    <xf numFmtId="0" fontId="0" fillId="0" borderId="23" xfId="0" applyBorder="1"/>
    <xf numFmtId="0" fontId="0" fillId="0" borderId="22" xfId="0" applyBorder="1"/>
    <xf numFmtId="0" fontId="0" fillId="0" borderId="30" xfId="0" applyBorder="1"/>
    <xf numFmtId="0" fontId="22" fillId="26" borderId="0" xfId="0" applyFont="1" applyFill="1" applyAlignment="1">
      <alignment horizontal="center" vertical="center" wrapText="1"/>
    </xf>
    <xf numFmtId="0" fontId="16" fillId="27" borderId="24" xfId="0" applyFont="1" applyFill="1" applyBorder="1" applyAlignment="1">
      <alignment horizontal="center" vertical="center"/>
    </xf>
    <xf numFmtId="0" fontId="16" fillId="27" borderId="25" xfId="0" applyFont="1" applyFill="1" applyBorder="1" applyAlignment="1">
      <alignment horizontal="center" vertical="center"/>
    </xf>
    <xf numFmtId="0" fontId="16" fillId="27" borderId="26" xfId="0" applyFont="1" applyFill="1" applyBorder="1" applyAlignment="1">
      <alignment horizontal="center" vertical="center"/>
    </xf>
    <xf numFmtId="0" fontId="16" fillId="28" borderId="24" xfId="0" applyFont="1" applyFill="1" applyBorder="1" applyAlignment="1">
      <alignment horizontal="center" vertical="center"/>
    </xf>
    <xf numFmtId="0" fontId="16" fillId="28" borderId="26" xfId="0" applyFont="1" applyFill="1" applyBorder="1" applyAlignment="1">
      <alignment horizontal="center" vertical="center"/>
    </xf>
    <xf numFmtId="0" fontId="16" fillId="27" borderId="29" xfId="0" applyFont="1" applyFill="1" applyBorder="1" applyAlignment="1">
      <alignment horizontal="center" vertical="center"/>
    </xf>
    <xf numFmtId="164" fontId="18" fillId="2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23" borderId="0" xfId="0" applyNumberFormat="1" applyFill="1"/>
    <xf numFmtId="1" fontId="18" fillId="20" borderId="0" xfId="0" applyNumberFormat="1" applyFont="1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8" fillId="6" borderId="10" xfId="0" applyFont="1" applyFill="1" applyBorder="1" applyAlignment="1">
      <alignment horizontal="center" vertical="center" readingOrder="1"/>
    </xf>
    <xf numFmtId="0" fontId="8" fillId="6" borderId="11" xfId="0" applyFont="1" applyFill="1" applyBorder="1" applyAlignment="1">
      <alignment horizontal="center" vertical="center" readingOrder="1"/>
    </xf>
    <xf numFmtId="0" fontId="8" fillId="6" borderId="12" xfId="0" applyFont="1" applyFill="1" applyBorder="1" applyAlignment="1">
      <alignment horizontal="center" vertical="center" readingOrder="1"/>
    </xf>
    <xf numFmtId="0" fontId="0" fillId="7" borderId="3" xfId="0" applyFill="1" applyBorder="1" applyAlignment="1">
      <alignment horizontal="center"/>
    </xf>
    <xf numFmtId="165" fontId="7" fillId="0" borderId="3" xfId="0" applyNumberFormat="1" applyFont="1" applyBorder="1" applyAlignment="1">
      <alignment horizontal="center" readingOrder="1"/>
    </xf>
    <xf numFmtId="0" fontId="7" fillId="0" borderId="3" xfId="0" applyFont="1" applyBorder="1" applyAlignment="1">
      <alignment horizontal="center" readingOrder="1"/>
    </xf>
    <xf numFmtId="0" fontId="0" fillId="0" borderId="0" xfId="0" applyFill="1"/>
    <xf numFmtId="0" fontId="0" fillId="0" borderId="0" xfId="0" applyBorder="1"/>
    <xf numFmtId="0" fontId="0" fillId="0" borderId="6" xfId="0" applyBorder="1" applyAlignment="1">
      <alignment wrapText="1"/>
    </xf>
    <xf numFmtId="14" fontId="16" fillId="0" borderId="0" xfId="0" applyNumberFormat="1" applyFont="1" applyBorder="1"/>
    <xf numFmtId="14" fontId="0" fillId="0" borderId="0" xfId="0" applyNumberFormat="1" applyBorder="1"/>
    <xf numFmtId="0" fontId="2" fillId="0" borderId="0" xfId="0" applyFont="1" applyBorder="1"/>
    <xf numFmtId="0" fontId="23" fillId="15" borderId="0" xfId="0" applyFont="1" applyFill="1"/>
  </cellXfs>
  <cellStyles count="2">
    <cellStyle name="Hyperlink" xfId="1" xr:uid="{00000000-000B-0000-0000-000008000000}"/>
    <cellStyle name="Normal" xfId="0" builtinId="0"/>
  </cellStyles>
  <dxfs count="42"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 patternType="solid">
          <bgColor rgb="FFDBBBED"/>
        </patternFill>
      </fill>
    </dxf>
    <dxf>
      <font>
        <b val="0"/>
        <i/>
      </font>
      <fill>
        <patternFill patternType="darkDown">
          <f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6" tint="0.59996337778862885"/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 tint="-9.9948118533890809E-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rgb="FF000000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6" tint="0.39997558519241921"/>
        </patternFill>
      </fill>
      <alignment horizontal="left" vertical="center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168" formatCode="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thin">
          <color rgb="FF000000"/>
        </bottom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dd/mm/yy;@"/>
      <fill>
        <patternFill patternType="solid">
          <fgColor indexed="64"/>
          <bgColor rgb="FFD5B6D9"/>
        </patternFill>
      </fill>
      <alignment horizontal="center" vertical="center" textRotation="0" wrapText="1" indent="0" justifyLastLine="0" shrinkToFit="0" readingOrder="1"/>
    </dxf>
  </dxfs>
  <tableStyles count="0" defaultTableStyle="TableStyleMedium2" defaultPivotStyle="PivotStyleMedium9"/>
  <colors>
    <mruColors>
      <color rgb="FFF5B084"/>
      <color rgb="FFF0D5FF"/>
      <color rgb="FFDBBBED"/>
      <color rgb="FF9C0006"/>
      <color rgb="FFAEAAAA"/>
      <color rgb="FFFCE4D6"/>
      <color rgb="FFFFE79A"/>
      <color rgb="FFE81EDB"/>
      <color rgb="FF9C5700"/>
      <color rgb="FFB4C6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CAC963-471C-8E4B-B385-3FB167C2588C}" name="Tematica_Propuesta" displayName="Tematica_Propuesta" ref="O8:O12" totalsRowShown="0" headerRowDxfId="41" headerRowBorderDxfId="40" tableBorderDxfId="39">
  <autoFilter ref="O8:O12" xr:uid="{7DC5B7D3-E9C0-A740-969E-59A22C908E95}">
    <filterColumn colId="0" hiddenButton="1"/>
  </autoFilter>
  <tableColumns count="1">
    <tableColumn id="1" xr3:uid="{C3BE366C-984B-004A-9E6C-119AB908DB87}" name="Temática" dataDxfId="3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3B3C04-AB41-48C6-A537-1E6608E76C30}" name="Tareas" displayName="Tareas" ref="A1:I55" totalsRowShown="0" headerRowDxfId="37" dataDxfId="35" headerRowBorderDxfId="36" tableBorderDxfId="34">
  <autoFilter ref="A1:I55" xr:uid="{633B3C04-AB41-48C6-A537-1E6608E76C30}"/>
  <sortState xmlns:xlrd2="http://schemas.microsoft.com/office/spreadsheetml/2017/richdata2" ref="A2:I55">
    <sortCondition ref="F1:F55"/>
  </sortState>
  <tableColumns count="9">
    <tableColumn id="7" xr3:uid="{57AC2B9F-1F5D-4777-8BD9-070CD75997D7}" name="Temática" dataDxfId="33"/>
    <tableColumn id="2" xr3:uid="{2C00D783-43AF-46BC-AF37-7A2C50FABD1D}" name="ID" dataDxfId="32"/>
    <tableColumn id="3" xr3:uid="{2EA8FCDE-D5D2-4B0D-B6C0-72F4A3221826}" name="Descripción de Actividad y Trazabilidad" dataDxfId="31"/>
    <tableColumn id="4" xr3:uid="{B1A92068-7532-4A8B-AB11-838173683EF1}" name="Estado" dataDxfId="30"/>
    <tableColumn id="5" xr3:uid="{C4D9E834-113E-A741-B4C0-32A3097C0C65}" name="Prioridad"/>
    <tableColumn id="6" xr3:uid="{D749D115-C6C5-4994-8578-BEDFB37C6609}" name="Fecha objetivo de  Finalización" dataDxfId="29"/>
    <tableColumn id="10" xr3:uid="{FBAB065D-58C6-3A44-BEE7-AB2BF0286E5E}" name="Revisión Tutores"/>
    <tableColumn id="8" xr3:uid="{23D26E97-8156-4B32-8132-45E71EBE4B64}" name="Al día" dataDxfId="28"/>
    <tableColumn id="9" xr3:uid="{55163992-608C-4F4D-829E-E7481473ACAC}" name="Comentarios" dataDxfId="2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854A-DFC3-6D48-A6F4-3E83455EAB2C}">
  <dimension ref="A1:V62"/>
  <sheetViews>
    <sheetView tabSelected="1" zoomScale="130" zoomScaleNormal="130" workbookViewId="0">
      <selection activeCell="G20" sqref="G20"/>
    </sheetView>
  </sheetViews>
  <sheetFormatPr baseColWidth="10" defaultColWidth="9" defaultRowHeight="15" x14ac:dyDescent="0.2"/>
  <cols>
    <col min="1" max="1" width="4.33203125" style="48" customWidth="1"/>
    <col min="2" max="2" width="10.1640625" style="48" customWidth="1"/>
    <col min="3" max="3" width="13" bestFit="1" customWidth="1"/>
    <col min="4" max="4" width="29" style="36" customWidth="1"/>
    <col min="5" max="5" width="28.6640625" customWidth="1"/>
    <col min="6" max="6" width="52" bestFit="1" customWidth="1"/>
    <col min="7" max="7" width="18.1640625" bestFit="1" customWidth="1"/>
    <col min="8" max="8" width="8.33203125" bestFit="1" customWidth="1"/>
    <col min="9" max="9" width="7.33203125" bestFit="1" customWidth="1"/>
    <col min="10" max="10" width="13.33203125" bestFit="1" customWidth="1"/>
    <col min="11" max="11" width="15" bestFit="1" customWidth="1"/>
    <col min="12" max="12" width="9.33203125" bestFit="1" customWidth="1"/>
    <col min="13" max="14" width="10" bestFit="1" customWidth="1"/>
    <col min="15" max="15" width="21.83203125" bestFit="1" customWidth="1"/>
    <col min="16" max="16" width="9.1640625" bestFit="1" customWidth="1"/>
    <col min="17" max="17" width="21" bestFit="1" customWidth="1"/>
    <col min="18" max="18" width="9.1640625" bestFit="1" customWidth="1"/>
    <col min="19" max="19" width="11.1640625" bestFit="1" customWidth="1"/>
    <col min="20" max="23" width="9.1640625" bestFit="1" customWidth="1"/>
    <col min="24" max="24" width="10" bestFit="1" customWidth="1"/>
    <col min="25" max="25" width="13.83203125" bestFit="1" customWidth="1"/>
    <col min="26" max="28" width="9.1640625" bestFit="1" customWidth="1"/>
    <col min="29" max="29" width="47.33203125" customWidth="1"/>
  </cols>
  <sheetData>
    <row r="1" spans="1:22" ht="48" customHeight="1" thickBot="1" x14ac:dyDescent="0.25">
      <c r="A1" s="49" t="s">
        <v>0</v>
      </c>
      <c r="B1" s="49" t="s">
        <v>104</v>
      </c>
      <c r="C1" s="46" t="s">
        <v>126</v>
      </c>
      <c r="D1" s="5" t="s">
        <v>231</v>
      </c>
      <c r="E1" s="11" t="s">
        <v>28</v>
      </c>
      <c r="F1" s="11" t="s">
        <v>232</v>
      </c>
      <c r="G1" s="6" t="s">
        <v>12</v>
      </c>
      <c r="H1" s="6" t="s">
        <v>6</v>
      </c>
      <c r="I1" s="5" t="s">
        <v>1</v>
      </c>
      <c r="J1" s="8" t="s">
        <v>13</v>
      </c>
      <c r="K1" s="8" t="s">
        <v>14</v>
      </c>
      <c r="L1" s="8" t="s">
        <v>15</v>
      </c>
      <c r="M1" s="15" t="s">
        <v>16</v>
      </c>
      <c r="O1" s="154" t="s">
        <v>17</v>
      </c>
      <c r="P1" s="155"/>
      <c r="Q1" s="156"/>
    </row>
    <row r="2" spans="1:22" ht="49" thickBot="1" x14ac:dyDescent="0.25">
      <c r="A2" s="50">
        <v>1</v>
      </c>
      <c r="B2" s="50" t="s">
        <v>105</v>
      </c>
      <c r="C2" s="45" t="s">
        <v>56</v>
      </c>
      <c r="D2" s="51" t="s">
        <v>27</v>
      </c>
      <c r="E2" s="13" t="s">
        <v>33</v>
      </c>
      <c r="F2" s="13" t="s">
        <v>29</v>
      </c>
      <c r="G2" s="7" t="s">
        <v>18</v>
      </c>
      <c r="H2" s="7" t="s">
        <v>8</v>
      </c>
      <c r="I2" s="7" t="s">
        <v>11</v>
      </c>
      <c r="J2" s="9">
        <v>45613</v>
      </c>
      <c r="K2" s="10">
        <v>45660</v>
      </c>
      <c r="L2" s="10">
        <v>45673</v>
      </c>
      <c r="M2" s="23"/>
      <c r="O2" s="153" t="s">
        <v>19</v>
      </c>
      <c r="P2" s="153"/>
      <c r="Q2" s="153"/>
      <c r="S2" s="34" t="s">
        <v>20</v>
      </c>
      <c r="T2" s="26" t="s">
        <v>3</v>
      </c>
      <c r="U2" s="25" t="s">
        <v>4</v>
      </c>
      <c r="V2" s="2" t="s">
        <v>5</v>
      </c>
    </row>
    <row r="3" spans="1:22" ht="49" thickBot="1" x14ac:dyDescent="0.25">
      <c r="A3" s="48">
        <f>$A2+1</f>
        <v>2</v>
      </c>
      <c r="B3" s="50" t="s">
        <v>106</v>
      </c>
      <c r="C3" s="45" t="s">
        <v>56</v>
      </c>
      <c r="D3" s="51" t="s">
        <v>101</v>
      </c>
      <c r="E3" s="13" t="s">
        <v>32</v>
      </c>
      <c r="F3" s="13" t="s">
        <v>43</v>
      </c>
      <c r="G3" s="7" t="s">
        <v>18</v>
      </c>
      <c r="H3" s="7" t="s">
        <v>8</v>
      </c>
      <c r="I3" s="7" t="s">
        <v>11</v>
      </c>
      <c r="J3" s="9">
        <v>45613</v>
      </c>
      <c r="K3" s="10">
        <v>45661</v>
      </c>
      <c r="L3" s="10">
        <v>45673</v>
      </c>
      <c r="M3" s="23"/>
      <c r="O3" s="30" t="s">
        <v>21</v>
      </c>
      <c r="P3" s="30">
        <f>MAX(A:A)</f>
        <v>21</v>
      </c>
      <c r="Q3" s="1">
        <f>COUNTA(A:A)</f>
        <v>22</v>
      </c>
      <c r="S3" s="22" t="s">
        <v>6</v>
      </c>
      <c r="T3" s="28" t="s">
        <v>7</v>
      </c>
      <c r="U3" s="29" t="s">
        <v>9</v>
      </c>
      <c r="V3" s="4" t="s">
        <v>8</v>
      </c>
    </row>
    <row r="4" spans="1:22" ht="49" thickBot="1" x14ac:dyDescent="0.25">
      <c r="A4" s="48">
        <f t="shared" ref="A4:A22" si="0">$A3+1</f>
        <v>3</v>
      </c>
      <c r="B4" s="50" t="s">
        <v>107</v>
      </c>
      <c r="C4" s="45" t="s">
        <v>56</v>
      </c>
      <c r="D4" s="51" t="s">
        <v>31</v>
      </c>
      <c r="E4" s="13" t="s">
        <v>102</v>
      </c>
      <c r="F4" s="13" t="s">
        <v>44</v>
      </c>
      <c r="G4" s="7" t="s">
        <v>18</v>
      </c>
      <c r="H4" s="7" t="s">
        <v>8</v>
      </c>
      <c r="I4" s="7" t="s">
        <v>11</v>
      </c>
      <c r="J4" s="9">
        <v>45613</v>
      </c>
      <c r="K4" s="10">
        <v>45662</v>
      </c>
      <c r="L4" s="10">
        <v>45673</v>
      </c>
      <c r="M4" s="23"/>
      <c r="O4" s="30" t="s">
        <v>22</v>
      </c>
      <c r="P4" s="159">
        <f>COUNTIF(G:G,"Completado")</f>
        <v>21</v>
      </c>
      <c r="Q4" s="159"/>
      <c r="S4" s="33" t="s">
        <v>1</v>
      </c>
      <c r="T4" s="27" t="s">
        <v>2</v>
      </c>
      <c r="U4" s="24" t="s">
        <v>10</v>
      </c>
      <c r="V4" s="3" t="s">
        <v>11</v>
      </c>
    </row>
    <row r="5" spans="1:22" ht="32" x14ac:dyDescent="0.2">
      <c r="A5" s="48">
        <f t="shared" si="0"/>
        <v>4</v>
      </c>
      <c r="B5" s="50" t="s">
        <v>108</v>
      </c>
      <c r="C5" s="45" t="s">
        <v>56</v>
      </c>
      <c r="D5" s="51" t="s">
        <v>34</v>
      </c>
      <c r="E5" s="13" t="s">
        <v>35</v>
      </c>
      <c r="F5" s="13" t="s">
        <v>38</v>
      </c>
      <c r="G5" s="7" t="s">
        <v>18</v>
      </c>
      <c r="H5" s="7" t="s">
        <v>8</v>
      </c>
      <c r="I5" s="7" t="s">
        <v>11</v>
      </c>
      <c r="J5" s="9">
        <v>45613</v>
      </c>
      <c r="K5" s="10">
        <v>45663</v>
      </c>
      <c r="L5" s="10">
        <v>45673</v>
      </c>
      <c r="M5" s="23"/>
      <c r="O5" s="157" t="s">
        <v>23</v>
      </c>
      <c r="P5" s="157"/>
      <c r="Q5" s="157"/>
    </row>
    <row r="6" spans="1:22" ht="16" x14ac:dyDescent="0.2">
      <c r="A6" s="48">
        <f t="shared" si="0"/>
        <v>5</v>
      </c>
      <c r="B6" s="50" t="s">
        <v>109</v>
      </c>
      <c r="C6" s="45" t="s">
        <v>56</v>
      </c>
      <c r="D6" s="51" t="s">
        <v>36</v>
      </c>
      <c r="E6" s="13" t="s">
        <v>37</v>
      </c>
      <c r="F6" s="13" t="s">
        <v>39</v>
      </c>
      <c r="G6" s="7" t="s">
        <v>18</v>
      </c>
      <c r="H6" s="7" t="s">
        <v>8</v>
      </c>
      <c r="I6" s="7" t="s">
        <v>11</v>
      </c>
      <c r="J6" s="9">
        <v>45613</v>
      </c>
      <c r="K6" s="10">
        <v>45664</v>
      </c>
      <c r="L6" s="10">
        <v>45673</v>
      </c>
      <c r="M6" s="23"/>
      <c r="O6" s="30" t="s">
        <v>24</v>
      </c>
      <c r="P6" s="158">
        <f>SUM($M:$M)</f>
        <v>0</v>
      </c>
      <c r="Q6" s="158"/>
    </row>
    <row r="7" spans="1:22" ht="32.25" customHeight="1" thickBot="1" x14ac:dyDescent="0.25">
      <c r="A7" s="48">
        <f t="shared" si="0"/>
        <v>6</v>
      </c>
      <c r="B7" s="50" t="s">
        <v>110</v>
      </c>
      <c r="C7" s="45" t="s">
        <v>56</v>
      </c>
      <c r="D7" s="51" t="s">
        <v>40</v>
      </c>
      <c r="E7" s="13" t="s">
        <v>41</v>
      </c>
      <c r="F7" s="13" t="s">
        <v>42</v>
      </c>
      <c r="G7" s="7" t="s">
        <v>18</v>
      </c>
      <c r="H7" s="7" t="s">
        <v>8</v>
      </c>
      <c r="I7" s="7" t="s">
        <v>11</v>
      </c>
      <c r="J7" s="9">
        <v>45613</v>
      </c>
      <c r="K7" s="10">
        <v>45665</v>
      </c>
      <c r="L7" s="66">
        <v>45680</v>
      </c>
      <c r="M7" s="23"/>
    </row>
    <row r="8" spans="1:22" ht="33" thickBot="1" x14ac:dyDescent="0.25">
      <c r="A8" s="48">
        <f t="shared" si="0"/>
        <v>7</v>
      </c>
      <c r="B8" s="50" t="s">
        <v>111</v>
      </c>
      <c r="C8" s="45" t="s">
        <v>56</v>
      </c>
      <c r="D8" s="51" t="s">
        <v>45</v>
      </c>
      <c r="E8" s="13" t="s">
        <v>46</v>
      </c>
      <c r="F8" s="13" t="s">
        <v>47</v>
      </c>
      <c r="G8" s="7" t="s">
        <v>18</v>
      </c>
      <c r="H8" s="7" t="s">
        <v>8</v>
      </c>
      <c r="I8" s="7" t="s">
        <v>11</v>
      </c>
      <c r="J8" s="9">
        <v>45613</v>
      </c>
      <c r="K8" s="10">
        <v>45666</v>
      </c>
      <c r="L8" s="66">
        <v>45680</v>
      </c>
      <c r="M8" s="23"/>
      <c r="O8" s="31" t="s">
        <v>80</v>
      </c>
    </row>
    <row r="9" spans="1:22" ht="32" x14ac:dyDescent="0.2">
      <c r="A9" s="48">
        <f t="shared" si="0"/>
        <v>8</v>
      </c>
      <c r="B9" s="50" t="s">
        <v>112</v>
      </c>
      <c r="C9" s="45" t="s">
        <v>56</v>
      </c>
      <c r="D9" s="51" t="s">
        <v>159</v>
      </c>
      <c r="E9" s="13" t="s">
        <v>158</v>
      </c>
      <c r="F9" s="13" t="s">
        <v>160</v>
      </c>
      <c r="G9" s="7" t="s">
        <v>18</v>
      </c>
      <c r="H9" s="7" t="s">
        <v>8</v>
      </c>
      <c r="I9" s="7" t="s">
        <v>11</v>
      </c>
      <c r="J9" s="9">
        <v>45613</v>
      </c>
      <c r="K9" s="10">
        <v>45667</v>
      </c>
      <c r="L9" s="66">
        <v>45692</v>
      </c>
      <c r="M9" s="23"/>
      <c r="O9" s="32"/>
    </row>
    <row r="10" spans="1:22" ht="32" x14ac:dyDescent="0.2">
      <c r="A10" s="48">
        <f t="shared" si="0"/>
        <v>9</v>
      </c>
      <c r="B10" s="50" t="s">
        <v>113</v>
      </c>
      <c r="C10" s="45" t="s">
        <v>56</v>
      </c>
      <c r="D10" s="51" t="s">
        <v>48</v>
      </c>
      <c r="E10" s="13" t="s">
        <v>49</v>
      </c>
      <c r="F10" s="13" t="s">
        <v>50</v>
      </c>
      <c r="G10" s="7" t="s">
        <v>18</v>
      </c>
      <c r="H10" s="7" t="s">
        <v>8</v>
      </c>
      <c r="I10" s="7" t="s">
        <v>11</v>
      </c>
      <c r="J10" s="9">
        <v>45613</v>
      </c>
      <c r="K10" s="10">
        <v>45716</v>
      </c>
      <c r="L10" s="66">
        <v>45692</v>
      </c>
      <c r="M10" s="23"/>
      <c r="O10" s="16" t="s">
        <v>30</v>
      </c>
    </row>
    <row r="11" spans="1:22" ht="64" x14ac:dyDescent="0.2">
      <c r="A11" s="48">
        <f t="shared" si="0"/>
        <v>10</v>
      </c>
      <c r="B11" s="50" t="s">
        <v>114</v>
      </c>
      <c r="C11" s="45" t="s">
        <v>56</v>
      </c>
      <c r="D11" s="51" t="s">
        <v>51</v>
      </c>
      <c r="E11" s="13" t="s">
        <v>95</v>
      </c>
      <c r="F11" s="13" t="s">
        <v>164</v>
      </c>
      <c r="G11" s="7" t="s">
        <v>18</v>
      </c>
      <c r="H11" s="7" t="s">
        <v>9</v>
      </c>
      <c r="I11" s="7" t="s">
        <v>11</v>
      </c>
      <c r="J11" s="9">
        <v>45613</v>
      </c>
      <c r="K11" s="10">
        <v>45716</v>
      </c>
      <c r="L11" s="10">
        <f t="shared" ref="L11:L12" si="1">K11</f>
        <v>45716</v>
      </c>
      <c r="M11" s="23"/>
      <c r="O11" s="18" t="s">
        <v>57</v>
      </c>
    </row>
    <row r="12" spans="1:22" ht="32" x14ac:dyDescent="0.2">
      <c r="A12" s="48">
        <f t="shared" si="0"/>
        <v>11</v>
      </c>
      <c r="B12" s="50" t="s">
        <v>115</v>
      </c>
      <c r="C12" s="45" t="s">
        <v>56</v>
      </c>
      <c r="D12" s="51" t="s">
        <v>53</v>
      </c>
      <c r="E12" s="13" t="s">
        <v>52</v>
      </c>
      <c r="F12" s="13" t="s">
        <v>157</v>
      </c>
      <c r="G12" s="7" t="s">
        <v>18</v>
      </c>
      <c r="H12" s="7" t="s">
        <v>9</v>
      </c>
      <c r="I12" s="7" t="s">
        <v>11</v>
      </c>
      <c r="J12" s="9">
        <v>45613</v>
      </c>
      <c r="K12" s="10">
        <v>45716</v>
      </c>
      <c r="L12" s="10">
        <f t="shared" si="1"/>
        <v>45716</v>
      </c>
      <c r="M12" s="23"/>
      <c r="O12" s="19" t="s">
        <v>56</v>
      </c>
    </row>
    <row r="13" spans="1:22" ht="48" x14ac:dyDescent="0.2">
      <c r="A13" s="48">
        <f t="shared" si="0"/>
        <v>12</v>
      </c>
      <c r="B13" s="50" t="s">
        <v>116</v>
      </c>
      <c r="C13" s="45" t="s">
        <v>56</v>
      </c>
      <c r="D13" s="51" t="s">
        <v>103</v>
      </c>
      <c r="E13" s="13" t="s">
        <v>54</v>
      </c>
      <c r="F13" s="13" t="s">
        <v>55</v>
      </c>
      <c r="G13" s="7" t="s">
        <v>18</v>
      </c>
      <c r="H13" s="7" t="s">
        <v>9</v>
      </c>
      <c r="I13" s="7" t="s">
        <v>11</v>
      </c>
      <c r="J13" s="9">
        <v>45613</v>
      </c>
      <c r="K13" s="10">
        <v>45716</v>
      </c>
      <c r="L13" s="10">
        <v>45716</v>
      </c>
      <c r="M13" s="23"/>
    </row>
    <row r="14" spans="1:22" ht="64" x14ac:dyDescent="0.2">
      <c r="A14" s="48">
        <f t="shared" si="0"/>
        <v>13</v>
      </c>
      <c r="B14" s="50" t="s">
        <v>117</v>
      </c>
      <c r="C14" s="45" t="s">
        <v>57</v>
      </c>
      <c r="D14" s="52" t="s">
        <v>58</v>
      </c>
      <c r="E14" s="36" t="s">
        <v>96</v>
      </c>
      <c r="F14" s="13" t="s">
        <v>156</v>
      </c>
      <c r="G14" s="7" t="s">
        <v>18</v>
      </c>
      <c r="H14" s="7" t="s">
        <v>7</v>
      </c>
      <c r="I14" s="7" t="s">
        <v>11</v>
      </c>
      <c r="J14" s="9">
        <v>45613</v>
      </c>
      <c r="K14" s="10">
        <v>45757</v>
      </c>
      <c r="L14" s="10"/>
      <c r="M14" s="23"/>
    </row>
    <row r="15" spans="1:22" ht="48" x14ac:dyDescent="0.2">
      <c r="A15" s="48">
        <f t="shared" si="0"/>
        <v>14</v>
      </c>
      <c r="B15" s="50" t="s">
        <v>118</v>
      </c>
      <c r="C15" s="45" t="s">
        <v>57</v>
      </c>
      <c r="D15" s="35" t="s">
        <v>59</v>
      </c>
      <c r="E15" s="12" t="s">
        <v>60</v>
      </c>
      <c r="F15" s="13" t="s">
        <v>97</v>
      </c>
      <c r="G15" s="7" t="s">
        <v>18</v>
      </c>
      <c r="H15" s="7" t="s">
        <v>7</v>
      </c>
      <c r="I15" s="7" t="s">
        <v>11</v>
      </c>
      <c r="J15" s="9">
        <v>45613</v>
      </c>
      <c r="K15" s="10">
        <v>45757</v>
      </c>
      <c r="L15" s="10">
        <v>45703</v>
      </c>
      <c r="M15" s="23"/>
    </row>
    <row r="16" spans="1:22" ht="48" x14ac:dyDescent="0.2">
      <c r="A16" s="48">
        <f t="shared" si="0"/>
        <v>15</v>
      </c>
      <c r="B16" s="50" t="s">
        <v>119</v>
      </c>
      <c r="C16" s="45" t="s">
        <v>57</v>
      </c>
      <c r="D16" s="35" t="s">
        <v>61</v>
      </c>
      <c r="E16" s="21" t="s">
        <v>62</v>
      </c>
      <c r="F16" s="38" t="s">
        <v>98</v>
      </c>
      <c r="G16" s="7" t="s">
        <v>18</v>
      </c>
      <c r="H16" s="7" t="s">
        <v>9</v>
      </c>
      <c r="I16" s="7" t="s">
        <v>11</v>
      </c>
      <c r="J16" s="9">
        <v>45613</v>
      </c>
      <c r="K16" s="10">
        <v>45757</v>
      </c>
      <c r="L16" s="10">
        <v>45691</v>
      </c>
      <c r="M16" s="23"/>
    </row>
    <row r="17" spans="1:13" ht="45" customHeight="1" x14ac:dyDescent="0.2">
      <c r="A17" s="48">
        <f t="shared" si="0"/>
        <v>16</v>
      </c>
      <c r="B17" s="50" t="s">
        <v>120</v>
      </c>
      <c r="C17" s="47" t="s">
        <v>30</v>
      </c>
      <c r="D17" s="36" t="s">
        <v>63</v>
      </c>
      <c r="E17" s="35" t="s">
        <v>65</v>
      </c>
      <c r="F17" s="37" t="s">
        <v>148</v>
      </c>
      <c r="G17" s="7" t="s">
        <v>18</v>
      </c>
      <c r="H17" s="7" t="s">
        <v>9</v>
      </c>
      <c r="I17" s="7" t="s">
        <v>2</v>
      </c>
      <c r="J17" s="9">
        <v>45613</v>
      </c>
      <c r="K17" s="10">
        <v>45757</v>
      </c>
      <c r="L17" s="10">
        <v>45705</v>
      </c>
      <c r="M17" s="23"/>
    </row>
    <row r="18" spans="1:13" ht="80" x14ac:dyDescent="0.2">
      <c r="A18" s="48">
        <f t="shared" si="0"/>
        <v>17</v>
      </c>
      <c r="B18" s="50" t="s">
        <v>121</v>
      </c>
      <c r="C18" s="45" t="s">
        <v>57</v>
      </c>
      <c r="D18" s="35" t="s">
        <v>64</v>
      </c>
      <c r="E18" s="12" t="s">
        <v>67</v>
      </c>
      <c r="F18" s="13" t="s">
        <v>66</v>
      </c>
      <c r="G18" s="7" t="s">
        <v>18</v>
      </c>
      <c r="H18" s="7" t="s">
        <v>9</v>
      </c>
      <c r="I18" s="7" t="s">
        <v>2</v>
      </c>
      <c r="J18" s="9">
        <v>45613</v>
      </c>
      <c r="K18" s="10">
        <v>45757</v>
      </c>
      <c r="L18" s="10"/>
      <c r="M18" s="23"/>
    </row>
    <row r="19" spans="1:13" ht="64" x14ac:dyDescent="0.2">
      <c r="A19" s="48">
        <f t="shared" si="0"/>
        <v>18</v>
      </c>
      <c r="B19" s="50" t="s">
        <v>122</v>
      </c>
      <c r="C19" s="45" t="s">
        <v>57</v>
      </c>
      <c r="D19" s="35" t="s">
        <v>154</v>
      </c>
      <c r="E19" s="13" t="s">
        <v>155</v>
      </c>
      <c r="F19" s="13" t="s">
        <v>68</v>
      </c>
      <c r="G19" s="7" t="s">
        <v>18</v>
      </c>
      <c r="H19" s="7" t="s">
        <v>9</v>
      </c>
      <c r="I19" s="7" t="s">
        <v>10</v>
      </c>
      <c r="J19" s="9">
        <v>45613</v>
      </c>
      <c r="K19" s="10">
        <v>45757</v>
      </c>
      <c r="L19" s="10">
        <v>45710</v>
      </c>
      <c r="M19" s="23"/>
    </row>
    <row r="20" spans="1:13" ht="80" x14ac:dyDescent="0.2">
      <c r="A20" s="48">
        <f t="shared" si="0"/>
        <v>19</v>
      </c>
      <c r="B20" s="50" t="s">
        <v>123</v>
      </c>
      <c r="C20" s="45" t="s">
        <v>57</v>
      </c>
      <c r="D20" s="35" t="s">
        <v>318</v>
      </c>
      <c r="E20" s="13" t="s">
        <v>319</v>
      </c>
      <c r="F20" s="13" t="s">
        <v>69</v>
      </c>
      <c r="G20" s="7" t="s">
        <v>18</v>
      </c>
      <c r="H20" s="7" t="s">
        <v>8</v>
      </c>
      <c r="I20" s="7" t="s">
        <v>10</v>
      </c>
      <c r="J20" s="9">
        <v>45613</v>
      </c>
      <c r="K20" s="10">
        <v>45757</v>
      </c>
      <c r="L20" s="10"/>
      <c r="M20" s="23"/>
    </row>
    <row r="21" spans="1:13" ht="29" customHeight="1" x14ac:dyDescent="0.2">
      <c r="A21" s="48">
        <f t="shared" si="0"/>
        <v>20</v>
      </c>
      <c r="B21" s="50" t="s">
        <v>124</v>
      </c>
      <c r="C21" s="45" t="s">
        <v>56</v>
      </c>
      <c r="D21" s="35" t="s">
        <v>71</v>
      </c>
      <c r="E21" s="13" t="s">
        <v>70</v>
      </c>
      <c r="F21" s="13" t="s">
        <v>72</v>
      </c>
      <c r="G21" s="7" t="s">
        <v>18</v>
      </c>
      <c r="H21" s="7" t="s">
        <v>8</v>
      </c>
      <c r="I21" s="7" t="s">
        <v>11</v>
      </c>
      <c r="J21" s="9">
        <v>45613</v>
      </c>
      <c r="K21" s="10">
        <v>45757</v>
      </c>
      <c r="L21" s="10">
        <v>45719</v>
      </c>
      <c r="M21" s="23"/>
    </row>
    <row r="22" spans="1:13" ht="29" customHeight="1" x14ac:dyDescent="0.2">
      <c r="A22" s="48">
        <f t="shared" si="0"/>
        <v>21</v>
      </c>
      <c r="B22" s="50" t="s">
        <v>125</v>
      </c>
      <c r="C22" s="45" t="s">
        <v>56</v>
      </c>
      <c r="D22" s="35" t="s">
        <v>99</v>
      </c>
      <c r="E22" s="13" t="s">
        <v>100</v>
      </c>
      <c r="F22" s="13" t="s">
        <v>163</v>
      </c>
      <c r="G22" s="7" t="s">
        <v>18</v>
      </c>
      <c r="H22" s="7" t="s">
        <v>8</v>
      </c>
      <c r="I22" s="7" t="s">
        <v>11</v>
      </c>
      <c r="J22" s="9">
        <v>45613</v>
      </c>
      <c r="K22" s="10">
        <v>45757</v>
      </c>
      <c r="L22" s="10">
        <v>45720</v>
      </c>
      <c r="M22" s="23"/>
    </row>
    <row r="23" spans="1:13" s="20" customFormat="1" x14ac:dyDescent="0.2">
      <c r="A23" s="48"/>
      <c r="B23" s="48"/>
      <c r="C23"/>
      <c r="D23" s="36"/>
      <c r="E23"/>
      <c r="F23"/>
      <c r="G23"/>
      <c r="H23"/>
      <c r="I23"/>
      <c r="M23" s="23"/>
    </row>
    <row r="24" spans="1:13" x14ac:dyDescent="0.2">
      <c r="J24" s="20"/>
      <c r="K24" s="20"/>
      <c r="L24" s="20"/>
      <c r="M24" s="23"/>
    </row>
    <row r="25" spans="1:13" x14ac:dyDescent="0.2">
      <c r="J25" s="20"/>
      <c r="K25" s="20"/>
      <c r="L25" s="20"/>
      <c r="M25" s="23"/>
    </row>
    <row r="26" spans="1:13" s="20" customFormat="1" ht="30" customHeight="1" x14ac:dyDescent="0.2">
      <c r="A26" s="48"/>
      <c r="B26" s="48"/>
      <c r="C26"/>
      <c r="D26" s="36"/>
      <c r="E26"/>
      <c r="F26"/>
      <c r="G26"/>
      <c r="H26"/>
      <c r="I26"/>
    </row>
    <row r="33" ht="46.5" customHeight="1" x14ac:dyDescent="0.2"/>
    <row r="42" ht="60" customHeight="1" x14ac:dyDescent="0.2"/>
    <row r="43" ht="45" customHeight="1" x14ac:dyDescent="0.2"/>
    <row r="49" spans="7:7" ht="15" customHeight="1" x14ac:dyDescent="0.2"/>
    <row r="62" spans="7:7" x14ac:dyDescent="0.2">
      <c r="G62" s="14"/>
    </row>
  </sheetData>
  <autoFilter ref="A1:M22" xr:uid="{E9DC854A-DFC3-6D48-A6F4-3E83455EAB2C}"/>
  <sortState xmlns:xlrd2="http://schemas.microsoft.com/office/spreadsheetml/2017/richdata2" ref="A21:M45">
    <sortCondition descending="1" ref="G21:G45"/>
  </sortState>
  <mergeCells count="5">
    <mergeCell ref="O2:Q2"/>
    <mergeCell ref="O1:Q1"/>
    <mergeCell ref="O5:Q5"/>
    <mergeCell ref="P6:Q6"/>
    <mergeCell ref="P4:Q4"/>
  </mergeCells>
  <phoneticPr fontId="14" type="noConversion"/>
  <conditionalFormatting sqref="A1:B1 C1:C22">
    <cfRule type="cellIs" dxfId="26" priority="273" operator="equal">
      <formula>$O$12</formula>
    </cfRule>
    <cfRule type="cellIs" dxfId="25" priority="274" operator="equal">
      <formula>$O$11</formula>
    </cfRule>
    <cfRule type="cellIs" dxfId="24" priority="275" operator="equal">
      <formula>#REF!</formula>
    </cfRule>
    <cfRule type="cellIs" dxfId="23" priority="276" operator="equal">
      <formula>$O$10</formula>
    </cfRule>
    <cfRule type="cellIs" dxfId="22" priority="277" operator="equal">
      <formula>$O$9</formula>
    </cfRule>
  </conditionalFormatting>
  <conditionalFormatting sqref="G2:G22 I2:I22">
    <cfRule type="cellIs" dxfId="21" priority="78" stopIfTrue="1" operator="equal">
      <formula>"Completado"</formula>
    </cfRule>
    <cfRule type="cellIs" dxfId="20" priority="79" operator="equal">
      <formula>"En progreso"</formula>
    </cfRule>
    <cfRule type="cellIs" dxfId="19" priority="80" operator="equal">
      <formula>"No iniciado"</formula>
    </cfRule>
  </conditionalFormatting>
  <conditionalFormatting sqref="H1:H22">
    <cfRule type="cellIs" dxfId="18" priority="258" stopIfTrue="1" operator="equal">
      <formula>$V$3</formula>
    </cfRule>
    <cfRule type="cellIs" dxfId="17" priority="259" operator="equal">
      <formula>$U$3</formula>
    </cfRule>
    <cfRule type="cellIs" dxfId="16" priority="260" operator="equal">
      <formula>$T$3</formula>
    </cfRule>
  </conditionalFormatting>
  <conditionalFormatting sqref="I1:I22">
    <cfRule type="cellIs" dxfId="15" priority="270" operator="equal">
      <formula>$V$4</formula>
    </cfRule>
    <cfRule type="cellIs" dxfId="14" priority="271" operator="equal">
      <formula>$U$4</formula>
    </cfRule>
    <cfRule type="cellIs" dxfId="13" priority="272" operator="equal">
      <formula>$T$4</formula>
    </cfRule>
  </conditionalFormatting>
  <conditionalFormatting sqref="J2:J22">
    <cfRule type="expression" dxfId="12" priority="77" stopIfTrue="1">
      <formula>AND(NOT(ISBLANK(A2)),ISBLANK(J2))</formula>
    </cfRule>
  </conditionalFormatting>
  <dataValidations count="5">
    <dataValidation type="list" allowBlank="1" showInputMessage="1" showErrorMessage="1" sqref="G2:G22" xr:uid="{A2749D99-4236-B44F-9B3C-54ED59BF1D65}">
      <formula1>"Completado, No iniciado, En progreso"</formula1>
    </dataValidation>
    <dataValidation type="date" errorStyle="warning" allowBlank="1" showInputMessage="1" showErrorMessage="1" errorTitle="Ingresa una fecha válida" error="8==D" sqref="L2:L6 J2:K22 L11:L22" xr:uid="{17E69C04-E715-5D4F-8769-73A8FA35A5E7}">
      <formula1>45173</formula1>
      <formula2>45285</formula2>
    </dataValidation>
    <dataValidation type="list" allowBlank="1" showInputMessage="1" showErrorMessage="1" sqref="C2:C22" xr:uid="{7F977A6C-655B-AA41-AB06-20FF80F67067}">
      <formula1>INDIRECT("Tematica_Propuesta")</formula1>
    </dataValidation>
    <dataValidation type="list" allowBlank="1" showInputMessage="1" showErrorMessage="1" sqref="I2:I22" xr:uid="{5A361809-EC86-2141-B464-282B1A83C576}">
      <formula1>$T$4:$V$4</formula1>
    </dataValidation>
    <dataValidation type="list" allowBlank="1" showErrorMessage="1" sqref="H2:H22" xr:uid="{CD08A98A-5359-8541-A4E3-AE0C62624F53}">
      <formula1>$T$3:$V$3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8642-67F0-DA41-8357-16676FE0CFEC}">
  <dimension ref="A1:E24"/>
  <sheetViews>
    <sheetView zoomScale="117" workbookViewId="0">
      <selection activeCell="H8" sqref="H8"/>
    </sheetView>
  </sheetViews>
  <sheetFormatPr baseColWidth="10" defaultColWidth="8.83203125" defaultRowHeight="15" x14ac:dyDescent="0.2"/>
  <cols>
    <col min="1" max="1" width="28.6640625" customWidth="1"/>
    <col min="2" max="2" width="18.1640625" style="36" customWidth="1"/>
    <col min="3" max="3" width="25.33203125" style="36" customWidth="1"/>
    <col min="4" max="4" width="24.5" style="36" customWidth="1"/>
    <col min="5" max="5" width="25" style="36" customWidth="1"/>
  </cols>
  <sheetData>
    <row r="1" spans="1:5" s="67" customFormat="1" ht="21" customHeight="1" x14ac:dyDescent="0.2">
      <c r="A1" s="68" t="s">
        <v>165</v>
      </c>
      <c r="B1" s="69" t="s">
        <v>166</v>
      </c>
      <c r="C1" s="69" t="s">
        <v>28</v>
      </c>
      <c r="D1" s="69" t="s">
        <v>167</v>
      </c>
      <c r="E1" s="69" t="s">
        <v>168</v>
      </c>
    </row>
    <row r="2" spans="1:5" ht="32" x14ac:dyDescent="0.2">
      <c r="A2" t="s">
        <v>169</v>
      </c>
      <c r="B2" s="36" t="s">
        <v>170</v>
      </c>
      <c r="C2" s="36" t="s">
        <v>171</v>
      </c>
      <c r="D2" s="36" t="s">
        <v>172</v>
      </c>
      <c r="E2" s="36" t="s">
        <v>173</v>
      </c>
    </row>
    <row r="3" spans="1:5" ht="32" x14ac:dyDescent="0.2">
      <c r="A3" t="s">
        <v>174</v>
      </c>
      <c r="B3" s="36" t="s">
        <v>170</v>
      </c>
      <c r="C3" s="36" t="s">
        <v>175</v>
      </c>
      <c r="D3" s="36" t="s">
        <v>172</v>
      </c>
      <c r="E3" s="36" t="s">
        <v>176</v>
      </c>
    </row>
    <row r="4" spans="1:5" ht="48" x14ac:dyDescent="0.2">
      <c r="A4" t="s">
        <v>177</v>
      </c>
      <c r="B4" s="36" t="s">
        <v>170</v>
      </c>
      <c r="C4" s="36" t="s">
        <v>178</v>
      </c>
      <c r="D4" s="36" t="s">
        <v>172</v>
      </c>
      <c r="E4" s="36" t="s">
        <v>179</v>
      </c>
    </row>
    <row r="5" spans="1:5" ht="32" x14ac:dyDescent="0.2">
      <c r="A5" t="s">
        <v>180</v>
      </c>
      <c r="B5" s="36" t="s">
        <v>170</v>
      </c>
      <c r="C5" s="36" t="s">
        <v>181</v>
      </c>
      <c r="D5" s="36" t="s">
        <v>172</v>
      </c>
      <c r="E5" s="36" t="s">
        <v>182</v>
      </c>
    </row>
    <row r="6" spans="1:5" ht="64" x14ac:dyDescent="0.2">
      <c r="A6" t="s">
        <v>183</v>
      </c>
      <c r="B6" s="36" t="s">
        <v>170</v>
      </c>
      <c r="C6" s="36" t="s">
        <v>184</v>
      </c>
      <c r="D6" s="36" t="s">
        <v>172</v>
      </c>
      <c r="E6" s="36" t="s">
        <v>185</v>
      </c>
    </row>
    <row r="7" spans="1:5" ht="32" x14ac:dyDescent="0.2">
      <c r="A7" t="s">
        <v>169</v>
      </c>
      <c r="B7" s="36" t="s">
        <v>323</v>
      </c>
      <c r="C7" s="36" t="s">
        <v>186</v>
      </c>
      <c r="D7" s="36" t="s">
        <v>187</v>
      </c>
      <c r="E7" s="36" t="s">
        <v>188</v>
      </c>
    </row>
    <row r="8" spans="1:5" ht="32" x14ac:dyDescent="0.2">
      <c r="A8" t="s">
        <v>174</v>
      </c>
      <c r="B8" s="36" t="s">
        <v>323</v>
      </c>
      <c r="C8" s="36" t="s">
        <v>189</v>
      </c>
      <c r="D8" s="36" t="s">
        <v>187</v>
      </c>
      <c r="E8" s="36" t="s">
        <v>190</v>
      </c>
    </row>
    <row r="9" spans="1:5" ht="48" x14ac:dyDescent="0.2">
      <c r="A9" t="s">
        <v>177</v>
      </c>
      <c r="B9" s="36" t="s">
        <v>323</v>
      </c>
      <c r="C9" s="36" t="s">
        <v>191</v>
      </c>
      <c r="D9" s="36" t="s">
        <v>187</v>
      </c>
      <c r="E9" s="36" t="s">
        <v>192</v>
      </c>
    </row>
    <row r="10" spans="1:5" ht="48" x14ac:dyDescent="0.2">
      <c r="A10" t="s">
        <v>180</v>
      </c>
      <c r="B10" s="36" t="s">
        <v>323</v>
      </c>
      <c r="C10" s="36" t="s">
        <v>193</v>
      </c>
      <c r="D10" s="36" t="s">
        <v>187</v>
      </c>
      <c r="E10" s="36" t="s">
        <v>194</v>
      </c>
    </row>
    <row r="11" spans="1:5" ht="48" x14ac:dyDescent="0.2">
      <c r="A11" t="s">
        <v>183</v>
      </c>
      <c r="B11" s="36" t="s">
        <v>323</v>
      </c>
      <c r="C11" s="36" t="s">
        <v>195</v>
      </c>
      <c r="D11" s="36" t="s">
        <v>172</v>
      </c>
      <c r="E11" s="36" t="s">
        <v>196</v>
      </c>
    </row>
    <row r="12" spans="1:5" ht="64" x14ac:dyDescent="0.2">
      <c r="A12" t="s">
        <v>197</v>
      </c>
      <c r="B12" s="36" t="s">
        <v>323</v>
      </c>
      <c r="C12" s="36" t="s">
        <v>198</v>
      </c>
      <c r="D12" s="36" t="s">
        <v>187</v>
      </c>
      <c r="E12" s="36" t="s">
        <v>199</v>
      </c>
    </row>
    <row r="13" spans="1:5" ht="48" x14ac:dyDescent="0.2">
      <c r="A13" t="s">
        <v>200</v>
      </c>
      <c r="B13" s="36" t="s">
        <v>323</v>
      </c>
      <c r="C13" s="36" t="s">
        <v>201</v>
      </c>
      <c r="D13" s="36" t="s">
        <v>187</v>
      </c>
      <c r="E13" s="36" t="s">
        <v>202</v>
      </c>
    </row>
    <row r="14" spans="1:5" ht="32" x14ac:dyDescent="0.2">
      <c r="A14" t="s">
        <v>169</v>
      </c>
      <c r="B14" s="36" t="s">
        <v>203</v>
      </c>
      <c r="C14" s="36" t="s">
        <v>204</v>
      </c>
      <c r="D14" s="36" t="s">
        <v>205</v>
      </c>
      <c r="E14" s="36" t="s">
        <v>206</v>
      </c>
    </row>
    <row r="15" spans="1:5" ht="32" x14ac:dyDescent="0.2">
      <c r="A15" t="s">
        <v>174</v>
      </c>
      <c r="B15" s="36" t="s">
        <v>203</v>
      </c>
      <c r="C15" s="36" t="s">
        <v>207</v>
      </c>
      <c r="D15" s="36" t="s">
        <v>205</v>
      </c>
      <c r="E15" s="36" t="s">
        <v>208</v>
      </c>
    </row>
    <row r="16" spans="1:5" ht="48" x14ac:dyDescent="0.2">
      <c r="A16" t="s">
        <v>177</v>
      </c>
      <c r="B16" s="36" t="s">
        <v>203</v>
      </c>
      <c r="C16" s="36" t="s">
        <v>209</v>
      </c>
      <c r="D16" s="36" t="s">
        <v>205</v>
      </c>
      <c r="E16" s="36" t="s">
        <v>210</v>
      </c>
    </row>
    <row r="17" spans="1:5" ht="48" x14ac:dyDescent="0.2">
      <c r="A17" t="s">
        <v>180</v>
      </c>
      <c r="B17" s="36" t="s">
        <v>203</v>
      </c>
      <c r="C17" s="36" t="s">
        <v>211</v>
      </c>
      <c r="D17" s="36" t="s">
        <v>205</v>
      </c>
      <c r="E17" s="36" t="s">
        <v>212</v>
      </c>
    </row>
    <row r="18" spans="1:5" ht="48" x14ac:dyDescent="0.2">
      <c r="A18" t="s">
        <v>183</v>
      </c>
      <c r="B18" s="36" t="s">
        <v>203</v>
      </c>
      <c r="C18" s="36" t="s">
        <v>213</v>
      </c>
      <c r="D18" s="36" t="s">
        <v>172</v>
      </c>
      <c r="E18" s="36" t="s">
        <v>214</v>
      </c>
    </row>
    <row r="19" spans="1:5" ht="48" x14ac:dyDescent="0.2">
      <c r="A19" t="s">
        <v>197</v>
      </c>
      <c r="B19" s="36" t="s">
        <v>203</v>
      </c>
      <c r="C19" s="36" t="s">
        <v>215</v>
      </c>
      <c r="D19" s="36" t="s">
        <v>205</v>
      </c>
      <c r="E19" s="36" t="s">
        <v>216</v>
      </c>
    </row>
    <row r="20" spans="1:5" ht="48" x14ac:dyDescent="0.2">
      <c r="A20" t="s">
        <v>200</v>
      </c>
      <c r="B20" s="36" t="s">
        <v>203</v>
      </c>
      <c r="C20" s="36" t="s">
        <v>217</v>
      </c>
      <c r="D20" s="36" t="s">
        <v>205</v>
      </c>
      <c r="E20" s="36" t="s">
        <v>218</v>
      </c>
    </row>
    <row r="21" spans="1:5" ht="48" x14ac:dyDescent="0.2">
      <c r="A21" t="s">
        <v>219</v>
      </c>
      <c r="B21" s="36" t="s">
        <v>203</v>
      </c>
      <c r="C21" s="36" t="s">
        <v>220</v>
      </c>
      <c r="D21" s="36" t="s">
        <v>205</v>
      </c>
      <c r="E21" s="36" t="s">
        <v>221</v>
      </c>
    </row>
    <row r="22" spans="1:5" ht="48" x14ac:dyDescent="0.2">
      <c r="A22" t="s">
        <v>222</v>
      </c>
      <c r="B22" s="36" t="s">
        <v>203</v>
      </c>
      <c r="C22" s="36" t="s">
        <v>223</v>
      </c>
      <c r="D22" s="36" t="s">
        <v>205</v>
      </c>
      <c r="E22" s="36" t="s">
        <v>224</v>
      </c>
    </row>
    <row r="23" spans="1:5" ht="32" x14ac:dyDescent="0.2">
      <c r="A23" t="s">
        <v>225</v>
      </c>
      <c r="B23" s="36" t="s">
        <v>203</v>
      </c>
      <c r="C23" s="36" t="s">
        <v>226</v>
      </c>
      <c r="D23" s="36" t="s">
        <v>205</v>
      </c>
      <c r="E23" s="36" t="s">
        <v>227</v>
      </c>
    </row>
    <row r="24" spans="1:5" ht="64" x14ac:dyDescent="0.2">
      <c r="A24" t="s">
        <v>228</v>
      </c>
      <c r="B24" s="36" t="s">
        <v>203</v>
      </c>
      <c r="C24" s="36" t="s">
        <v>229</v>
      </c>
      <c r="D24" s="36" t="s">
        <v>205</v>
      </c>
      <c r="E24" s="36" t="s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E376-FEAC-4FD2-9071-3A718A237D75}">
  <dimension ref="A1:N54"/>
  <sheetViews>
    <sheetView workbookViewId="0">
      <selection activeCell="A7" sqref="A7"/>
    </sheetView>
  </sheetViews>
  <sheetFormatPr baseColWidth="10" defaultColWidth="10.83203125" defaultRowHeight="15" x14ac:dyDescent="0.2"/>
  <cols>
    <col min="1" max="1" width="19.6640625" customWidth="1"/>
    <col min="2" max="2" width="8.33203125" customWidth="1"/>
    <col min="3" max="3" width="41" customWidth="1"/>
    <col min="4" max="5" width="19.6640625" customWidth="1"/>
    <col min="6" max="6" width="26.6640625" customWidth="1"/>
    <col min="7" max="7" width="19.33203125" customWidth="1"/>
    <col min="9" max="9" width="36" style="36" customWidth="1"/>
    <col min="10" max="10" width="14" customWidth="1"/>
    <col min="13" max="13" width="20.1640625" customWidth="1"/>
    <col min="14" max="14" width="19" customWidth="1"/>
  </cols>
  <sheetData>
    <row r="1" spans="1:14" ht="37" customHeight="1" x14ac:dyDescent="0.2">
      <c r="A1" s="39" t="s">
        <v>80</v>
      </c>
      <c r="B1" s="39" t="s">
        <v>0</v>
      </c>
      <c r="C1" s="58" t="s">
        <v>25</v>
      </c>
      <c r="D1" s="59" t="s">
        <v>86</v>
      </c>
      <c r="E1" s="40" t="s">
        <v>6</v>
      </c>
      <c r="F1" s="39" t="s">
        <v>297</v>
      </c>
      <c r="G1" s="39" t="s">
        <v>149</v>
      </c>
      <c r="H1" s="39" t="s">
        <v>85</v>
      </c>
      <c r="I1" s="39" t="s">
        <v>314</v>
      </c>
    </row>
    <row r="2" spans="1:14" x14ac:dyDescent="0.2">
      <c r="A2" t="s">
        <v>57</v>
      </c>
      <c r="B2" s="53">
        <v>1</v>
      </c>
      <c r="C2" s="165" t="s">
        <v>73</v>
      </c>
      <c r="D2" s="54" t="s">
        <v>18</v>
      </c>
      <c r="E2" s="56" t="s">
        <v>9</v>
      </c>
      <c r="F2" s="14">
        <v>45613</v>
      </c>
      <c r="G2" s="63" t="s">
        <v>150</v>
      </c>
      <c r="H2" s="41" t="b">
        <v>1</v>
      </c>
      <c r="I2"/>
    </row>
    <row r="3" spans="1:14" x14ac:dyDescent="0.2">
      <c r="A3" t="s">
        <v>57</v>
      </c>
      <c r="B3">
        <f>IF(C3="","",B2+1)</f>
        <v>2</v>
      </c>
      <c r="C3" s="54" t="s">
        <v>83</v>
      </c>
      <c r="D3" s="54" t="s">
        <v>18</v>
      </c>
      <c r="E3" s="55" t="s">
        <v>7</v>
      </c>
      <c r="F3" s="164">
        <v>45613</v>
      </c>
      <c r="G3" s="63" t="s">
        <v>150</v>
      </c>
      <c r="H3" s="41" t="b">
        <v>1</v>
      </c>
      <c r="I3"/>
    </row>
    <row r="4" spans="1:14" x14ac:dyDescent="0.2">
      <c r="A4" t="s">
        <v>57</v>
      </c>
      <c r="B4">
        <f>IF(C4="","",B3+1)</f>
        <v>3</v>
      </c>
      <c r="C4" s="54" t="s">
        <v>74</v>
      </c>
      <c r="D4" s="54" t="s">
        <v>18</v>
      </c>
      <c r="E4" s="55" t="s">
        <v>7</v>
      </c>
      <c r="F4" s="164">
        <v>45613</v>
      </c>
      <c r="G4" s="63" t="s">
        <v>150</v>
      </c>
      <c r="H4" s="41" t="b">
        <v>1</v>
      </c>
      <c r="I4"/>
    </row>
    <row r="5" spans="1:14" x14ac:dyDescent="0.2">
      <c r="A5" t="s">
        <v>57</v>
      </c>
      <c r="B5">
        <f>IF(C5="","",B4+1)</f>
        <v>4</v>
      </c>
      <c r="C5" s="54" t="s">
        <v>75</v>
      </c>
      <c r="D5" s="54" t="s">
        <v>18</v>
      </c>
      <c r="E5" s="55" t="s">
        <v>7</v>
      </c>
      <c r="F5" s="164">
        <v>45613</v>
      </c>
      <c r="G5" s="63" t="s">
        <v>150</v>
      </c>
      <c r="H5" s="41" t="b">
        <v>1</v>
      </c>
      <c r="I5"/>
      <c r="J5" s="62" t="s">
        <v>144</v>
      </c>
      <c r="K5">
        <f>COUNTIF(A:A, "Documentación")</f>
        <v>13</v>
      </c>
    </row>
    <row r="6" spans="1:14" x14ac:dyDescent="0.2">
      <c r="A6" t="s">
        <v>57</v>
      </c>
      <c r="B6">
        <f>IF(C6="","",B5+1)</f>
        <v>5</v>
      </c>
      <c r="C6" s="54" t="s">
        <v>76</v>
      </c>
      <c r="D6" s="54" t="s">
        <v>18</v>
      </c>
      <c r="E6" s="55" t="s">
        <v>7</v>
      </c>
      <c r="F6" s="164">
        <v>45613</v>
      </c>
      <c r="G6" s="63" t="s">
        <v>150</v>
      </c>
      <c r="H6" s="41" t="b">
        <v>1</v>
      </c>
      <c r="I6"/>
      <c r="J6" s="18" t="s">
        <v>57</v>
      </c>
      <c r="K6">
        <f>COUNTIF(A:A, "GAN")</f>
        <v>15</v>
      </c>
      <c r="M6" t="s">
        <v>130</v>
      </c>
      <c r="N6" s="55" t="s">
        <v>7</v>
      </c>
    </row>
    <row r="7" spans="1:14" x14ac:dyDescent="0.2">
      <c r="A7" t="s">
        <v>57</v>
      </c>
      <c r="B7">
        <f>IF(C7="","",B6+1)</f>
        <v>6</v>
      </c>
      <c r="C7" s="161" t="s">
        <v>88</v>
      </c>
      <c r="D7" s="54" t="s">
        <v>18</v>
      </c>
      <c r="E7" s="56" t="s">
        <v>9</v>
      </c>
      <c r="F7" s="14">
        <v>45634</v>
      </c>
      <c r="G7" s="63" t="s">
        <v>150</v>
      </c>
      <c r="H7" s="41" t="b">
        <v>1</v>
      </c>
      <c r="I7"/>
      <c r="J7" s="42" t="s">
        <v>30</v>
      </c>
      <c r="K7">
        <f>COUNTIF(A:A, "MLOps")</f>
        <v>8</v>
      </c>
      <c r="M7" t="s">
        <v>131</v>
      </c>
      <c r="N7" s="56" t="s">
        <v>9</v>
      </c>
    </row>
    <row r="8" spans="1:14" x14ac:dyDescent="0.2">
      <c r="A8" t="s">
        <v>56</v>
      </c>
      <c r="B8">
        <f>IF(C8="","",B7+1)</f>
        <v>7</v>
      </c>
      <c r="C8" t="s">
        <v>90</v>
      </c>
      <c r="D8" t="s">
        <v>18</v>
      </c>
      <c r="E8" s="56" t="s">
        <v>9</v>
      </c>
      <c r="F8" s="14">
        <v>45635</v>
      </c>
      <c r="G8" s="166" t="s">
        <v>324</v>
      </c>
      <c r="H8" s="41" t="b">
        <v>1</v>
      </c>
      <c r="I8"/>
      <c r="J8" s="17" t="s">
        <v>56</v>
      </c>
      <c r="K8">
        <f>COUNTIF(A:A, "Aplicación WEB")</f>
        <v>14</v>
      </c>
      <c r="M8" t="s">
        <v>132</v>
      </c>
      <c r="N8" s="57" t="s">
        <v>8</v>
      </c>
    </row>
    <row r="9" spans="1:14" ht="16" thickBot="1" x14ac:dyDescent="0.25">
      <c r="A9" t="s">
        <v>57</v>
      </c>
      <c r="B9">
        <f>IF(C9="","",B8+1)</f>
        <v>8</v>
      </c>
      <c r="C9" t="s">
        <v>77</v>
      </c>
      <c r="D9" s="54" t="s">
        <v>18</v>
      </c>
      <c r="E9" s="55" t="s">
        <v>7</v>
      </c>
      <c r="F9" s="164">
        <v>45636</v>
      </c>
      <c r="G9" s="63" t="s">
        <v>150</v>
      </c>
      <c r="H9" s="41" t="b">
        <v>1</v>
      </c>
      <c r="I9"/>
      <c r="J9" s="44"/>
      <c r="K9" s="43">
        <f>SUM(K5:K8)</f>
        <v>50</v>
      </c>
      <c r="L9" t="s">
        <v>26</v>
      </c>
    </row>
    <row r="10" spans="1:14" ht="16" thickTop="1" x14ac:dyDescent="0.2">
      <c r="A10" t="s">
        <v>56</v>
      </c>
      <c r="B10">
        <f>IF(C10="","",B9+1)</f>
        <v>9</v>
      </c>
      <c r="C10" t="s">
        <v>78</v>
      </c>
      <c r="D10" s="54" t="s">
        <v>18</v>
      </c>
      <c r="E10" s="56" t="s">
        <v>9</v>
      </c>
      <c r="F10" s="164">
        <v>45636</v>
      </c>
      <c r="G10" s="166" t="s">
        <v>324</v>
      </c>
      <c r="H10" s="41" t="b">
        <v>1</v>
      </c>
      <c r="I10"/>
      <c r="M10" t="s">
        <v>150</v>
      </c>
      <c r="N10" s="63" t="s">
        <v>150</v>
      </c>
    </row>
    <row r="11" spans="1:14" x14ac:dyDescent="0.2">
      <c r="A11" t="s">
        <v>56</v>
      </c>
      <c r="B11">
        <f>IF(C11="","",B10+1)</f>
        <v>10</v>
      </c>
      <c r="C11" t="s">
        <v>79</v>
      </c>
      <c r="D11" s="54" t="s">
        <v>18</v>
      </c>
      <c r="E11" s="56" t="s">
        <v>9</v>
      </c>
      <c r="F11" s="164">
        <v>45636</v>
      </c>
      <c r="G11" s="166" t="s">
        <v>324</v>
      </c>
      <c r="H11" s="41" t="b">
        <v>1</v>
      </c>
      <c r="I11"/>
      <c r="M11" t="s">
        <v>151</v>
      </c>
      <c r="N11" s="64" t="s">
        <v>151</v>
      </c>
    </row>
    <row r="12" spans="1:14" x14ac:dyDescent="0.2">
      <c r="A12" t="s">
        <v>56</v>
      </c>
      <c r="B12">
        <f>IF(C12="","",B11+1)</f>
        <v>11</v>
      </c>
      <c r="C12" t="s">
        <v>81</v>
      </c>
      <c r="D12" s="54" t="s">
        <v>18</v>
      </c>
      <c r="E12" s="56" t="s">
        <v>9</v>
      </c>
      <c r="F12" s="164">
        <v>45636</v>
      </c>
      <c r="G12" s="166" t="s">
        <v>324</v>
      </c>
      <c r="H12" s="41" t="b">
        <v>1</v>
      </c>
      <c r="I12"/>
      <c r="M12" t="s">
        <v>152</v>
      </c>
      <c r="N12" s="65" t="s">
        <v>152</v>
      </c>
    </row>
    <row r="13" spans="1:14" x14ac:dyDescent="0.2">
      <c r="A13" t="s">
        <v>56</v>
      </c>
      <c r="B13">
        <f>IF(C13="","",B12+1)</f>
        <v>12</v>
      </c>
      <c r="C13" t="s">
        <v>82</v>
      </c>
      <c r="D13" s="54" t="s">
        <v>18</v>
      </c>
      <c r="E13" s="56" t="s">
        <v>9</v>
      </c>
      <c r="F13" s="164">
        <v>45636</v>
      </c>
      <c r="G13" s="166" t="s">
        <v>324</v>
      </c>
      <c r="H13" s="41" t="b">
        <v>1</v>
      </c>
      <c r="I13"/>
      <c r="M13" t="s">
        <v>324</v>
      </c>
      <c r="N13" s="166" t="s">
        <v>324</v>
      </c>
    </row>
    <row r="14" spans="1:14" x14ac:dyDescent="0.2">
      <c r="A14" t="s">
        <v>56</v>
      </c>
      <c r="B14">
        <f>IF(C14="","",B13+1)</f>
        <v>13</v>
      </c>
      <c r="C14" t="s">
        <v>89</v>
      </c>
      <c r="D14" s="54" t="s">
        <v>18</v>
      </c>
      <c r="E14" s="56" t="s">
        <v>9</v>
      </c>
      <c r="F14" s="164">
        <v>45636</v>
      </c>
      <c r="G14" s="166" t="s">
        <v>324</v>
      </c>
      <c r="H14" s="41" t="b">
        <v>1</v>
      </c>
      <c r="I14"/>
    </row>
    <row r="15" spans="1:14" x14ac:dyDescent="0.2">
      <c r="A15" t="s">
        <v>56</v>
      </c>
      <c r="B15">
        <f>IF(C15="","",B14+1)</f>
        <v>14</v>
      </c>
      <c r="C15" t="s">
        <v>87</v>
      </c>
      <c r="D15" s="54" t="s">
        <v>18</v>
      </c>
      <c r="E15" s="56" t="s">
        <v>9</v>
      </c>
      <c r="F15" s="164">
        <v>45636</v>
      </c>
      <c r="G15" s="166" t="s">
        <v>324</v>
      </c>
      <c r="H15" s="41" t="b">
        <v>1</v>
      </c>
      <c r="I15"/>
    </row>
    <row r="16" spans="1:14" x14ac:dyDescent="0.2">
      <c r="A16" t="s">
        <v>56</v>
      </c>
      <c r="B16">
        <f>IF(C16="","",B15+1)</f>
        <v>15</v>
      </c>
      <c r="C16" t="s">
        <v>91</v>
      </c>
      <c r="D16" t="s">
        <v>18</v>
      </c>
      <c r="E16" s="56" t="s">
        <v>9</v>
      </c>
      <c r="F16" s="14">
        <v>45636</v>
      </c>
      <c r="G16" s="166" t="s">
        <v>324</v>
      </c>
      <c r="H16" s="41" t="b">
        <v>1</v>
      </c>
      <c r="I16"/>
      <c r="J16" t="s">
        <v>128</v>
      </c>
    </row>
    <row r="17" spans="1:9" x14ac:dyDescent="0.2">
      <c r="A17" t="s">
        <v>56</v>
      </c>
      <c r="B17">
        <f>IF(C17="","",B16+1)</f>
        <v>16</v>
      </c>
      <c r="C17" t="s">
        <v>92</v>
      </c>
      <c r="D17" t="s">
        <v>18</v>
      </c>
      <c r="E17" s="56" t="s">
        <v>9</v>
      </c>
      <c r="F17" s="14">
        <v>45636</v>
      </c>
      <c r="G17" s="166" t="s">
        <v>324</v>
      </c>
      <c r="H17" s="41" t="b">
        <v>1</v>
      </c>
      <c r="I17"/>
    </row>
    <row r="18" spans="1:9" x14ac:dyDescent="0.2">
      <c r="A18" t="s">
        <v>56</v>
      </c>
      <c r="B18">
        <f>IF(C18="","",B17+1)</f>
        <v>17</v>
      </c>
      <c r="C18" t="s">
        <v>93</v>
      </c>
      <c r="D18" t="s">
        <v>18</v>
      </c>
      <c r="E18" s="56" t="s">
        <v>9</v>
      </c>
      <c r="F18" s="14">
        <v>45636</v>
      </c>
      <c r="G18" s="166" t="s">
        <v>324</v>
      </c>
      <c r="H18" s="41" t="b">
        <v>1</v>
      </c>
      <c r="I18"/>
    </row>
    <row r="19" spans="1:9" x14ac:dyDescent="0.2">
      <c r="A19" t="s">
        <v>30</v>
      </c>
      <c r="B19">
        <f>IF(C19="","",B18+1)</f>
        <v>18</v>
      </c>
      <c r="C19" t="s">
        <v>129</v>
      </c>
      <c r="D19" s="54" t="s">
        <v>18</v>
      </c>
      <c r="E19" s="56" t="s">
        <v>9</v>
      </c>
      <c r="F19" s="164">
        <v>45689</v>
      </c>
      <c r="G19" s="166" t="s">
        <v>324</v>
      </c>
      <c r="H19" s="41" t="b">
        <v>1</v>
      </c>
      <c r="I19"/>
    </row>
    <row r="20" spans="1:9" x14ac:dyDescent="0.2">
      <c r="A20" t="s">
        <v>30</v>
      </c>
      <c r="B20">
        <f>IF(C20="","",B19+1)</f>
        <v>19</v>
      </c>
      <c r="C20" t="s">
        <v>84</v>
      </c>
      <c r="D20" s="54" t="s">
        <v>18</v>
      </c>
      <c r="E20" s="56" t="s">
        <v>9</v>
      </c>
      <c r="F20" s="164">
        <v>45698</v>
      </c>
      <c r="G20" s="63" t="s">
        <v>150</v>
      </c>
      <c r="H20" s="41" t="b">
        <v>1</v>
      </c>
      <c r="I20"/>
    </row>
    <row r="21" spans="1:9" x14ac:dyDescent="0.2">
      <c r="A21" t="s">
        <v>30</v>
      </c>
      <c r="B21">
        <f>IF(C21="","",B20+1)</f>
        <v>20</v>
      </c>
      <c r="C21" t="s">
        <v>133</v>
      </c>
      <c r="D21" s="54" t="s">
        <v>18</v>
      </c>
      <c r="E21" s="55" t="s">
        <v>7</v>
      </c>
      <c r="F21" s="164">
        <v>45703</v>
      </c>
      <c r="G21" s="63" t="s">
        <v>150</v>
      </c>
      <c r="H21" s="41" t="b">
        <v>1</v>
      </c>
      <c r="I21"/>
    </row>
    <row r="22" spans="1:9" x14ac:dyDescent="0.2">
      <c r="A22" t="s">
        <v>57</v>
      </c>
      <c r="B22">
        <f>IF(C22="","",B21+1)</f>
        <v>21</v>
      </c>
      <c r="C22" t="s">
        <v>134</v>
      </c>
      <c r="D22" s="54" t="s">
        <v>18</v>
      </c>
      <c r="E22" s="56" t="s">
        <v>9</v>
      </c>
      <c r="F22" s="14">
        <v>45733</v>
      </c>
      <c r="G22" s="63" t="s">
        <v>150</v>
      </c>
      <c r="H22" s="41" t="b">
        <v>1</v>
      </c>
      <c r="I22"/>
    </row>
    <row r="23" spans="1:9" x14ac:dyDescent="0.2">
      <c r="A23" t="s">
        <v>30</v>
      </c>
      <c r="B23">
        <f>IF(C23="","",B22+1)</f>
        <v>22</v>
      </c>
      <c r="C23" t="s">
        <v>136</v>
      </c>
      <c r="D23" s="54" t="s">
        <v>18</v>
      </c>
      <c r="E23" s="56" t="s">
        <v>9</v>
      </c>
      <c r="F23" s="14">
        <v>45733</v>
      </c>
      <c r="G23" s="63" t="s">
        <v>150</v>
      </c>
      <c r="H23" s="41" t="b">
        <v>1</v>
      </c>
      <c r="I23"/>
    </row>
    <row r="24" spans="1:9" x14ac:dyDescent="0.2">
      <c r="A24" t="s">
        <v>30</v>
      </c>
      <c r="B24">
        <f>IF(C24="","",B23+1)</f>
        <v>23</v>
      </c>
      <c r="C24" t="s">
        <v>147</v>
      </c>
      <c r="D24" s="54" t="s">
        <v>18</v>
      </c>
      <c r="E24" s="56" t="s">
        <v>9</v>
      </c>
      <c r="F24" s="14">
        <v>45733</v>
      </c>
      <c r="G24" s="166" t="s">
        <v>324</v>
      </c>
      <c r="H24" s="41" t="b">
        <v>1</v>
      </c>
      <c r="I24"/>
    </row>
    <row r="25" spans="1:9" x14ac:dyDescent="0.2">
      <c r="A25" t="s">
        <v>30</v>
      </c>
      <c r="B25">
        <f>IF(C25="","",B24+1)</f>
        <v>24</v>
      </c>
      <c r="C25" t="s">
        <v>146</v>
      </c>
      <c r="D25" s="54" t="s">
        <v>18</v>
      </c>
      <c r="E25" s="56" t="s">
        <v>9</v>
      </c>
      <c r="F25" s="14">
        <v>45733</v>
      </c>
      <c r="G25" s="63" t="s">
        <v>150</v>
      </c>
      <c r="H25" s="41" t="b">
        <v>1</v>
      </c>
      <c r="I25"/>
    </row>
    <row r="26" spans="1:9" x14ac:dyDescent="0.2">
      <c r="A26" t="s">
        <v>30</v>
      </c>
      <c r="B26">
        <f>IF(C26="","",B25+1)</f>
        <v>25</v>
      </c>
      <c r="C26" t="s">
        <v>145</v>
      </c>
      <c r="D26" s="54" t="s">
        <v>18</v>
      </c>
      <c r="E26" s="55" t="s">
        <v>7</v>
      </c>
      <c r="F26" s="14">
        <v>45733</v>
      </c>
      <c r="G26" s="63" t="s">
        <v>150</v>
      </c>
      <c r="H26" s="41" t="b">
        <v>1</v>
      </c>
      <c r="I26"/>
    </row>
    <row r="27" spans="1:9" x14ac:dyDescent="0.2">
      <c r="A27" t="s">
        <v>57</v>
      </c>
      <c r="B27">
        <f>IF(C27="","",B26+1)</f>
        <v>26</v>
      </c>
      <c r="C27" t="s">
        <v>135</v>
      </c>
      <c r="D27" s="54" t="s">
        <v>18</v>
      </c>
      <c r="E27" s="56" t="s">
        <v>9</v>
      </c>
      <c r="F27" s="14">
        <v>45733</v>
      </c>
      <c r="G27" s="63" t="s">
        <v>150</v>
      </c>
      <c r="H27" s="41" t="b">
        <v>1</v>
      </c>
      <c r="I27"/>
    </row>
    <row r="28" spans="1:9" x14ac:dyDescent="0.2">
      <c r="A28" t="s">
        <v>56</v>
      </c>
      <c r="B28">
        <f>IF(C28="","",B27+1)</f>
        <v>27</v>
      </c>
      <c r="C28" t="s">
        <v>162</v>
      </c>
      <c r="D28" s="54" t="s">
        <v>18</v>
      </c>
      <c r="E28" s="57"/>
      <c r="F28" s="14">
        <v>45733</v>
      </c>
      <c r="G28" s="166" t="s">
        <v>324</v>
      </c>
      <c r="H28" s="41" t="b">
        <v>1</v>
      </c>
      <c r="I28"/>
    </row>
    <row r="29" spans="1:9" x14ac:dyDescent="0.2">
      <c r="A29" t="s">
        <v>57</v>
      </c>
      <c r="B29">
        <f>IF(C29="","",B28+1)</f>
        <v>28</v>
      </c>
      <c r="C29" t="s">
        <v>233</v>
      </c>
      <c r="D29" s="54" t="s">
        <v>18</v>
      </c>
      <c r="E29" s="57" t="s">
        <v>8</v>
      </c>
      <c r="F29" s="163">
        <v>45738</v>
      </c>
      <c r="G29" s="63" t="s">
        <v>150</v>
      </c>
      <c r="H29" s="41" t="b">
        <v>1</v>
      </c>
      <c r="I29"/>
    </row>
    <row r="30" spans="1:9" ht="32" x14ac:dyDescent="0.2">
      <c r="A30" s="61" t="s">
        <v>144</v>
      </c>
      <c r="B30">
        <f>IF(C30="","",B29+1)</f>
        <v>29</v>
      </c>
      <c r="C30" s="161" t="s">
        <v>313</v>
      </c>
      <c r="D30" s="54" t="s">
        <v>18</v>
      </c>
      <c r="E30" s="56" t="s">
        <v>9</v>
      </c>
      <c r="F30" s="14">
        <v>45753</v>
      </c>
      <c r="G30" s="63" t="s">
        <v>150</v>
      </c>
      <c r="H30" s="41" t="b">
        <v>1</v>
      </c>
      <c r="I30" s="36" t="s">
        <v>315</v>
      </c>
    </row>
    <row r="31" spans="1:9" x14ac:dyDescent="0.2">
      <c r="A31" s="61" t="s">
        <v>144</v>
      </c>
      <c r="B31">
        <f>IF(C31="","",B30+1)</f>
        <v>30</v>
      </c>
      <c r="C31" s="161" t="s">
        <v>317</v>
      </c>
      <c r="D31" s="54" t="s">
        <v>18</v>
      </c>
      <c r="E31" s="56" t="s">
        <v>9</v>
      </c>
      <c r="F31" s="14">
        <v>45753</v>
      </c>
      <c r="G31" s="63" t="s">
        <v>150</v>
      </c>
      <c r="H31" s="41" t="b">
        <v>1</v>
      </c>
    </row>
    <row r="32" spans="1:9" x14ac:dyDescent="0.2">
      <c r="A32" t="s">
        <v>57</v>
      </c>
      <c r="B32">
        <f>IF(C32="","",B31+1)</f>
        <v>31</v>
      </c>
      <c r="C32" t="s">
        <v>316</v>
      </c>
      <c r="D32" s="54" t="s">
        <v>18</v>
      </c>
      <c r="E32" s="55" t="s">
        <v>7</v>
      </c>
      <c r="F32" s="71">
        <v>45761</v>
      </c>
      <c r="G32" s="63" t="s">
        <v>150</v>
      </c>
      <c r="H32" s="41" t="b">
        <v>1</v>
      </c>
    </row>
    <row r="33" spans="1:9" x14ac:dyDescent="0.2">
      <c r="A33" t="s">
        <v>57</v>
      </c>
      <c r="B33">
        <f>IF(C33="","",B32+1)</f>
        <v>32</v>
      </c>
      <c r="C33" t="s">
        <v>94</v>
      </c>
      <c r="D33" s="54" t="s">
        <v>18</v>
      </c>
      <c r="E33" s="56" t="s">
        <v>9</v>
      </c>
      <c r="F33" s="71">
        <v>45762</v>
      </c>
      <c r="G33" s="63" t="s">
        <v>150</v>
      </c>
      <c r="H33" s="41" t="b">
        <v>1</v>
      </c>
      <c r="I33"/>
    </row>
    <row r="34" spans="1:9" x14ac:dyDescent="0.2">
      <c r="A34" t="s">
        <v>56</v>
      </c>
      <c r="B34">
        <f>IF(C34="","",B33+1)</f>
        <v>33</v>
      </c>
      <c r="C34" t="s">
        <v>127</v>
      </c>
      <c r="D34" s="54" t="s">
        <v>18</v>
      </c>
      <c r="E34" s="57" t="s">
        <v>8</v>
      </c>
      <c r="F34" s="71">
        <v>45762</v>
      </c>
      <c r="G34" s="63" t="s">
        <v>150</v>
      </c>
      <c r="H34" s="41" t="b">
        <v>1</v>
      </c>
      <c r="I34"/>
    </row>
    <row r="35" spans="1:9" x14ac:dyDescent="0.2">
      <c r="A35" t="s">
        <v>57</v>
      </c>
      <c r="B35">
        <f>IF(C35="","",B34+1)</f>
        <v>34</v>
      </c>
      <c r="C35" t="s">
        <v>310</v>
      </c>
      <c r="D35" s="54" t="s">
        <v>18</v>
      </c>
      <c r="E35" s="56" t="s">
        <v>9</v>
      </c>
      <c r="F35" s="71">
        <v>45762</v>
      </c>
      <c r="G35" s="166" t="s">
        <v>324</v>
      </c>
      <c r="H35" s="41" t="b">
        <v>1</v>
      </c>
    </row>
    <row r="36" spans="1:9" x14ac:dyDescent="0.2">
      <c r="A36" t="s">
        <v>57</v>
      </c>
      <c r="B36">
        <f>IF(C36="","",B35+1)</f>
        <v>35</v>
      </c>
      <c r="C36" t="s">
        <v>311</v>
      </c>
      <c r="D36" s="54" t="s">
        <v>18</v>
      </c>
      <c r="E36" s="56" t="s">
        <v>9</v>
      </c>
      <c r="F36" s="71">
        <v>45762</v>
      </c>
      <c r="G36" s="166" t="s">
        <v>324</v>
      </c>
      <c r="H36" s="41" t="b">
        <v>1</v>
      </c>
    </row>
    <row r="37" spans="1:9" x14ac:dyDescent="0.2">
      <c r="A37" t="s">
        <v>57</v>
      </c>
      <c r="B37">
        <f>IF(C37="","",B36+1)</f>
        <v>36</v>
      </c>
      <c r="C37" t="s">
        <v>312</v>
      </c>
      <c r="D37" s="54" t="s">
        <v>18</v>
      </c>
      <c r="E37" s="55" t="s">
        <v>7</v>
      </c>
      <c r="F37" s="71">
        <v>45762</v>
      </c>
      <c r="G37" s="166" t="s">
        <v>324</v>
      </c>
      <c r="H37" s="41" t="b">
        <v>1</v>
      </c>
    </row>
    <row r="38" spans="1:9" x14ac:dyDescent="0.2">
      <c r="A38" s="61" t="s">
        <v>144</v>
      </c>
      <c r="B38">
        <f>IF(C38="","",B37+1)</f>
        <v>37</v>
      </c>
      <c r="C38" t="s">
        <v>137</v>
      </c>
      <c r="D38" s="54" t="s">
        <v>18</v>
      </c>
      <c r="E38" s="57" t="s">
        <v>8</v>
      </c>
      <c r="F38" s="60">
        <v>45774</v>
      </c>
      <c r="G38" s="63" t="s">
        <v>150</v>
      </c>
      <c r="H38" s="41" t="b">
        <v>1</v>
      </c>
      <c r="I38"/>
    </row>
    <row r="39" spans="1:9" x14ac:dyDescent="0.2">
      <c r="A39" s="61" t="s">
        <v>144</v>
      </c>
      <c r="B39">
        <f>IF(C39="","",B38+1)</f>
        <v>38</v>
      </c>
      <c r="C39" t="s">
        <v>138</v>
      </c>
      <c r="D39" s="54" t="s">
        <v>18</v>
      </c>
      <c r="E39" s="57" t="s">
        <v>8</v>
      </c>
      <c r="F39" s="60">
        <v>45774</v>
      </c>
      <c r="G39" s="63" t="s">
        <v>150</v>
      </c>
      <c r="H39" s="41" t="b">
        <v>1</v>
      </c>
      <c r="I39"/>
    </row>
    <row r="40" spans="1:9" x14ac:dyDescent="0.2">
      <c r="A40" s="61" t="s">
        <v>144</v>
      </c>
      <c r="B40">
        <f>IF(C40="","",B39+1)</f>
        <v>39</v>
      </c>
      <c r="C40" t="s">
        <v>139</v>
      </c>
      <c r="D40" s="54" t="s">
        <v>18</v>
      </c>
      <c r="E40" s="57" t="s">
        <v>8</v>
      </c>
      <c r="F40" s="60">
        <v>45774</v>
      </c>
      <c r="G40" s="63" t="s">
        <v>150</v>
      </c>
      <c r="H40" s="41" t="b">
        <v>1</v>
      </c>
      <c r="I40"/>
    </row>
    <row r="41" spans="1:9" x14ac:dyDescent="0.2">
      <c r="A41" t="s">
        <v>56</v>
      </c>
      <c r="B41">
        <f>IF(C41="","",B40+1)</f>
        <v>40</v>
      </c>
      <c r="C41" t="s">
        <v>161</v>
      </c>
      <c r="D41" s="54" t="s">
        <v>18</v>
      </c>
      <c r="E41" s="57" t="s">
        <v>8</v>
      </c>
      <c r="F41" s="60">
        <v>45775</v>
      </c>
      <c r="G41" s="166" t="s">
        <v>324</v>
      </c>
      <c r="H41" s="41" t="b">
        <v>1</v>
      </c>
    </row>
    <row r="42" spans="1:9" x14ac:dyDescent="0.2">
      <c r="A42" s="61" t="s">
        <v>144</v>
      </c>
      <c r="B42">
        <f>IF(C42="","",B41+1)</f>
        <v>41</v>
      </c>
      <c r="C42" t="s">
        <v>235</v>
      </c>
      <c r="D42" s="54" t="s">
        <v>18</v>
      </c>
      <c r="E42" s="57" t="s">
        <v>8</v>
      </c>
      <c r="F42" s="163">
        <v>45775</v>
      </c>
      <c r="G42" s="63" t="s">
        <v>150</v>
      </c>
      <c r="H42" s="41" t="b">
        <v>1</v>
      </c>
    </row>
    <row r="43" spans="1:9" x14ac:dyDescent="0.2">
      <c r="A43" s="61" t="s">
        <v>144</v>
      </c>
      <c r="B43">
        <f>IF(C43="","",B42+1)</f>
        <v>42</v>
      </c>
      <c r="C43" t="s">
        <v>234</v>
      </c>
      <c r="D43" s="54" t="s">
        <v>18</v>
      </c>
      <c r="E43" s="57" t="s">
        <v>8</v>
      </c>
      <c r="F43" s="163">
        <v>45776</v>
      </c>
      <c r="G43" s="63" t="s">
        <v>150</v>
      </c>
      <c r="H43" s="41" t="b">
        <v>1</v>
      </c>
    </row>
    <row r="44" spans="1:9" x14ac:dyDescent="0.2">
      <c r="A44" t="s">
        <v>56</v>
      </c>
      <c r="B44">
        <f>IF(C44="","",B43+1)</f>
        <v>43</v>
      </c>
      <c r="C44" t="s">
        <v>153</v>
      </c>
      <c r="D44" s="54" t="s">
        <v>18</v>
      </c>
      <c r="E44" s="57" t="s">
        <v>8</v>
      </c>
      <c r="F44" s="164">
        <v>45792</v>
      </c>
      <c r="G44" s="166" t="s">
        <v>324</v>
      </c>
      <c r="H44" s="41" t="b">
        <v>1</v>
      </c>
    </row>
    <row r="45" spans="1:9" x14ac:dyDescent="0.2">
      <c r="A45" s="61" t="s">
        <v>144</v>
      </c>
      <c r="B45">
        <f>IF(C45="","",B44+1)</f>
        <v>44</v>
      </c>
      <c r="C45" t="s">
        <v>140</v>
      </c>
      <c r="D45" s="54" t="s">
        <v>18</v>
      </c>
      <c r="E45" s="56" t="s">
        <v>9</v>
      </c>
      <c r="F45" s="163">
        <v>45799</v>
      </c>
      <c r="G45" s="63" t="s">
        <v>150</v>
      </c>
      <c r="H45" s="41" t="b">
        <v>1</v>
      </c>
    </row>
    <row r="46" spans="1:9" ht="16" x14ac:dyDescent="0.2">
      <c r="A46" s="61" t="s">
        <v>144</v>
      </c>
      <c r="B46">
        <f>IF(C46="","",B45+1)</f>
        <v>45</v>
      </c>
      <c r="C46" s="162" t="s">
        <v>141</v>
      </c>
      <c r="D46" s="54" t="s">
        <v>18</v>
      </c>
      <c r="E46" s="56" t="s">
        <v>9</v>
      </c>
      <c r="F46" s="163">
        <v>45799</v>
      </c>
      <c r="G46" s="63" t="s">
        <v>150</v>
      </c>
      <c r="H46" s="41" t="b">
        <v>1</v>
      </c>
    </row>
    <row r="47" spans="1:9" x14ac:dyDescent="0.2">
      <c r="A47" s="61" t="s">
        <v>144</v>
      </c>
      <c r="B47">
        <f>IF(C47="","",B46+1)</f>
        <v>46</v>
      </c>
      <c r="C47" s="70" t="s">
        <v>142</v>
      </c>
      <c r="D47" s="54" t="s">
        <v>18</v>
      </c>
      <c r="E47" s="57" t="s">
        <v>8</v>
      </c>
      <c r="F47" s="163">
        <v>45799</v>
      </c>
      <c r="G47" s="63" t="s">
        <v>150</v>
      </c>
      <c r="H47" s="41" t="b">
        <v>1</v>
      </c>
    </row>
    <row r="48" spans="1:9" x14ac:dyDescent="0.2">
      <c r="A48" s="61" t="s">
        <v>144</v>
      </c>
      <c r="B48" s="161">
        <f>IF(C48="","",B47+1)</f>
        <v>47</v>
      </c>
      <c r="C48" t="s">
        <v>143</v>
      </c>
      <c r="D48" s="54" t="s">
        <v>18</v>
      </c>
      <c r="E48" s="57" t="s">
        <v>8</v>
      </c>
      <c r="F48" s="60">
        <v>45813</v>
      </c>
      <c r="G48" s="63" t="s">
        <v>150</v>
      </c>
      <c r="H48" s="41" t="b">
        <v>1</v>
      </c>
    </row>
    <row r="49" spans="1:8" x14ac:dyDescent="0.2">
      <c r="A49" s="61" t="s">
        <v>144</v>
      </c>
      <c r="B49">
        <f>IF(C49="","",B48+1)</f>
        <v>48</v>
      </c>
      <c r="C49" t="s">
        <v>320</v>
      </c>
      <c r="D49" s="54" t="s">
        <v>18</v>
      </c>
      <c r="E49" s="57" t="s">
        <v>8</v>
      </c>
      <c r="F49" s="60">
        <v>45813</v>
      </c>
      <c r="G49" s="63" t="s">
        <v>150</v>
      </c>
      <c r="H49" s="41" t="b">
        <v>1</v>
      </c>
    </row>
    <row r="50" spans="1:8" x14ac:dyDescent="0.2">
      <c r="A50" s="61" t="s">
        <v>144</v>
      </c>
      <c r="B50">
        <f>IF(C50="","",B49+1)</f>
        <v>49</v>
      </c>
      <c r="C50" t="s">
        <v>321</v>
      </c>
      <c r="D50" s="54" t="s">
        <v>18</v>
      </c>
      <c r="E50" s="57" t="s">
        <v>8</v>
      </c>
      <c r="F50" s="60">
        <v>45813</v>
      </c>
      <c r="G50" s="63" t="s">
        <v>150</v>
      </c>
      <c r="H50" s="41" t="b">
        <v>1</v>
      </c>
    </row>
    <row r="51" spans="1:8" x14ac:dyDescent="0.2">
      <c r="A51" t="s">
        <v>30</v>
      </c>
      <c r="B51">
        <f>IF(C51="","",B50+1)</f>
        <v>50</v>
      </c>
      <c r="C51" t="s">
        <v>322</v>
      </c>
      <c r="D51" s="54" t="s">
        <v>18</v>
      </c>
      <c r="E51" s="57" t="s">
        <v>8</v>
      </c>
      <c r="F51" s="60">
        <v>45813</v>
      </c>
      <c r="G51" s="166" t="s">
        <v>324</v>
      </c>
      <c r="H51" s="160"/>
    </row>
    <row r="52" spans="1:8" x14ac:dyDescent="0.2">
      <c r="B52" t="str">
        <f>IF(C52="","",B51+1)</f>
        <v/>
      </c>
    </row>
    <row r="53" spans="1:8" x14ac:dyDescent="0.2">
      <c r="B53" t="str">
        <f>IF(C53="","",B52+1)</f>
        <v/>
      </c>
    </row>
    <row r="54" spans="1:8" x14ac:dyDescent="0.2">
      <c r="B54" t="str">
        <f>IF(C54="","",B53+1)</f>
        <v/>
      </c>
    </row>
  </sheetData>
  <phoneticPr fontId="14" type="noConversion"/>
  <conditionalFormatting sqref="A1">
    <cfRule type="cellIs" dxfId="11" priority="25" operator="equal">
      <formula>"?"</formula>
    </cfRule>
  </conditionalFormatting>
  <conditionalFormatting sqref="A2:A55">
    <cfRule type="cellIs" dxfId="10" priority="5" operator="equal">
      <formula>$J$8</formula>
    </cfRule>
    <cfRule type="cellIs" dxfId="9" priority="6" operator="equal">
      <formula>$J$7</formula>
    </cfRule>
    <cfRule type="cellIs" dxfId="8" priority="7" operator="equal">
      <formula>$J$6</formula>
    </cfRule>
  </conditionalFormatting>
  <conditionalFormatting sqref="D55:D1048576 D1:D51">
    <cfRule type="containsText" dxfId="7" priority="1" operator="containsText" text="Bloqueado">
      <formula>NOT(ISERROR(SEARCH("Bloqueado",D1)))</formula>
    </cfRule>
  </conditionalFormatting>
  <conditionalFormatting sqref="D2:D51">
    <cfRule type="cellIs" dxfId="6" priority="21" operator="equal">
      <formula>"Retraso"</formula>
    </cfRule>
    <cfRule type="cellIs" dxfId="5" priority="22" operator="equal">
      <formula>"Completado"</formula>
    </cfRule>
    <cfRule type="cellIs" dxfId="4" priority="23" operator="equal">
      <formula>"En progreso"</formula>
    </cfRule>
    <cfRule type="cellIs" dxfId="3" priority="24" operator="equal">
      <formula>"No iniciado"</formula>
    </cfRule>
  </conditionalFormatting>
  <conditionalFormatting sqref="J5">
    <cfRule type="cellIs" dxfId="2" priority="2" operator="equal">
      <formula>$J$8</formula>
    </cfRule>
    <cfRule type="cellIs" dxfId="1" priority="3" operator="equal">
      <formula>$J$7</formula>
    </cfRule>
    <cfRule type="cellIs" dxfId="0" priority="4" operator="equal">
      <formula>$J$6</formula>
    </cfRule>
  </conditionalFormatting>
  <dataValidations count="2">
    <dataValidation type="list" allowBlank="1" showInputMessage="1" showErrorMessage="1" sqref="A3:A20" xr:uid="{A5968E7C-C5AE-412D-9506-E17C82272491}">
      <formula1>$J$6:$J$9</formula1>
    </dataValidation>
    <dataValidation type="list" showInputMessage="1" showErrorMessage="1" sqref="D55:D64 D2:D51" xr:uid="{DF228BDA-0F4D-7946-9354-DB7A60FF9C2E}">
      <formula1>"Completado,No iniciado,En progreso,Retraso,Bloqueado"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566F-0BCE-D744-BECC-64E6AA22F127}">
  <dimension ref="A1:CP37"/>
  <sheetViews>
    <sheetView zoomScale="75" workbookViewId="0">
      <selection activeCell="I32" sqref="I32"/>
    </sheetView>
  </sheetViews>
  <sheetFormatPr baseColWidth="10" defaultColWidth="10.83203125" defaultRowHeight="15" x14ac:dyDescent="0.2"/>
  <cols>
    <col min="1" max="1" width="29.83203125" customWidth="1"/>
    <col min="3" max="3" width="10.83203125" customWidth="1"/>
    <col min="4" max="4" width="5.1640625" bestFit="1" customWidth="1"/>
    <col min="5" max="5" width="6.1640625" bestFit="1" customWidth="1"/>
    <col min="6" max="6" width="7.1640625" bestFit="1" customWidth="1"/>
    <col min="7" max="8" width="6.1640625" bestFit="1" customWidth="1"/>
    <col min="9" max="10" width="7.1640625" bestFit="1" customWidth="1"/>
    <col min="11" max="11" width="6.1640625" bestFit="1" customWidth="1"/>
    <col min="12" max="12" width="5.1640625" bestFit="1" customWidth="1"/>
    <col min="13" max="13" width="6.1640625" bestFit="1" customWidth="1"/>
    <col min="14" max="14" width="6.6640625" bestFit="1" customWidth="1"/>
    <col min="15" max="15" width="7.1640625" bestFit="1" customWidth="1"/>
    <col min="16" max="17" width="6.1640625" bestFit="1" customWidth="1"/>
    <col min="18" max="19" width="7.1640625" bestFit="1" customWidth="1"/>
    <col min="20" max="20" width="6.1640625" bestFit="1" customWidth="1"/>
    <col min="21" max="21" width="5.1640625" bestFit="1" customWidth="1"/>
    <col min="22" max="23" width="7.1640625" bestFit="1" customWidth="1"/>
    <col min="24" max="24" width="6.1640625" bestFit="1" customWidth="1"/>
    <col min="25" max="25" width="6" bestFit="1" customWidth="1"/>
    <col min="26" max="28" width="7.1640625" bestFit="1" customWidth="1"/>
    <col min="29" max="30" width="6.1640625" bestFit="1" customWidth="1"/>
    <col min="31" max="32" width="7.1640625" bestFit="1" customWidth="1"/>
    <col min="33" max="34" width="6.1640625" bestFit="1" customWidth="1"/>
    <col min="35" max="36" width="7.1640625" bestFit="1" customWidth="1"/>
    <col min="37" max="37" width="6.1640625" bestFit="1" customWidth="1"/>
  </cols>
  <sheetData>
    <row r="1" spans="1:94" ht="26" x14ac:dyDescent="0.2">
      <c r="A1" s="73" t="s">
        <v>309</v>
      </c>
      <c r="B1" s="74"/>
      <c r="C1" s="74"/>
      <c r="D1" s="74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</row>
    <row r="2" spans="1:94" ht="16" x14ac:dyDescent="0.2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</row>
    <row r="3" spans="1:94" ht="16" x14ac:dyDescent="0.2">
      <c r="A3" s="100" t="s">
        <v>295</v>
      </c>
      <c r="B3" s="72" t="s">
        <v>238</v>
      </c>
      <c r="C3" s="72"/>
      <c r="D3" s="72"/>
      <c r="E3" s="72"/>
      <c r="F3" s="75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</row>
    <row r="4" spans="1:94" ht="16" x14ac:dyDescent="0.2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</row>
    <row r="5" spans="1:94" ht="16" x14ac:dyDescent="0.2">
      <c r="A5" s="100" t="s">
        <v>296</v>
      </c>
      <c r="B5" s="76">
        <v>45566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</row>
    <row r="6" spans="1:94" ht="16" x14ac:dyDescent="0.2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  <c r="BS6" s="72"/>
      <c r="BT6" s="72"/>
      <c r="BU6" s="72"/>
      <c r="BV6" s="72"/>
      <c r="BW6" s="72"/>
      <c r="BX6" s="72"/>
      <c r="BY6" s="72"/>
      <c r="BZ6" s="72"/>
      <c r="CA6" s="72"/>
      <c r="CB6" s="72"/>
      <c r="CC6" s="72"/>
      <c r="CD6" s="72"/>
      <c r="CE6" s="72"/>
      <c r="CF6" s="72"/>
      <c r="CG6" s="72"/>
      <c r="CH6" s="72"/>
      <c r="CI6" s="72"/>
      <c r="CJ6" s="72"/>
      <c r="CK6" s="72"/>
      <c r="CL6" s="72"/>
      <c r="CM6" s="72"/>
      <c r="CN6" s="72"/>
      <c r="CO6" s="72"/>
      <c r="CP6" s="72"/>
    </row>
    <row r="7" spans="1:94" ht="16" x14ac:dyDescent="0.2">
      <c r="A7" s="77"/>
      <c r="B7" s="77"/>
      <c r="C7" s="77"/>
      <c r="D7" s="78" t="s">
        <v>239</v>
      </c>
      <c r="E7" s="78" t="s">
        <v>239</v>
      </c>
      <c r="F7" s="78" t="s">
        <v>239</v>
      </c>
      <c r="G7" s="78" t="s">
        <v>239</v>
      </c>
      <c r="H7" s="79" t="s">
        <v>244</v>
      </c>
      <c r="I7" s="79" t="s">
        <v>244</v>
      </c>
      <c r="J7" s="79" t="s">
        <v>244</v>
      </c>
      <c r="K7" s="79" t="s">
        <v>244</v>
      </c>
      <c r="L7" s="79" t="s">
        <v>253</v>
      </c>
      <c r="M7" s="79" t="s">
        <v>253</v>
      </c>
      <c r="N7" s="79" t="s">
        <v>253</v>
      </c>
      <c r="O7" s="79" t="s">
        <v>253</v>
      </c>
      <c r="P7" s="79" t="s">
        <v>254</v>
      </c>
      <c r="Q7" s="79" t="s">
        <v>254</v>
      </c>
      <c r="R7" s="79" t="s">
        <v>254</v>
      </c>
      <c r="S7" s="79" t="s">
        <v>254</v>
      </c>
      <c r="T7" s="79" t="s">
        <v>260</v>
      </c>
      <c r="U7" s="79" t="s">
        <v>260</v>
      </c>
      <c r="V7" s="79" t="s">
        <v>260</v>
      </c>
      <c r="W7" s="79" t="s">
        <v>260</v>
      </c>
      <c r="X7" s="79" t="s">
        <v>260</v>
      </c>
      <c r="Y7" s="79" t="s">
        <v>265</v>
      </c>
      <c r="Z7" s="79" t="s">
        <v>265</v>
      </c>
      <c r="AA7" s="79" t="s">
        <v>265</v>
      </c>
      <c r="AB7" s="79" t="s">
        <v>265</v>
      </c>
      <c r="AC7" s="79" t="s">
        <v>276</v>
      </c>
      <c r="AD7" s="79" t="s">
        <v>276</v>
      </c>
      <c r="AE7" s="79" t="s">
        <v>276</v>
      </c>
      <c r="AF7" s="79" t="s">
        <v>276</v>
      </c>
      <c r="AG7" s="79" t="s">
        <v>276</v>
      </c>
      <c r="AH7" s="79" t="s">
        <v>275</v>
      </c>
      <c r="AI7" s="79" t="s">
        <v>275</v>
      </c>
      <c r="AJ7" s="79" t="s">
        <v>275</v>
      </c>
      <c r="AK7" s="79" t="s">
        <v>275</v>
      </c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</row>
    <row r="8" spans="1:94" ht="16" x14ac:dyDescent="0.2">
      <c r="A8" s="80"/>
      <c r="B8" s="80"/>
      <c r="C8" s="80"/>
      <c r="D8" s="81">
        <v>1</v>
      </c>
      <c r="E8" s="81">
        <v>2</v>
      </c>
      <c r="F8" s="81">
        <v>3</v>
      </c>
      <c r="G8" s="81">
        <v>4</v>
      </c>
      <c r="H8" s="82">
        <v>1</v>
      </c>
      <c r="I8" s="82">
        <v>2</v>
      </c>
      <c r="J8" s="82">
        <v>3</v>
      </c>
      <c r="K8" s="82">
        <v>4</v>
      </c>
      <c r="L8" s="82">
        <v>1</v>
      </c>
      <c r="M8" s="82">
        <v>2</v>
      </c>
      <c r="N8" s="82">
        <v>3</v>
      </c>
      <c r="O8" s="82">
        <v>4</v>
      </c>
      <c r="P8" s="82">
        <v>1</v>
      </c>
      <c r="Q8" s="82">
        <v>2</v>
      </c>
      <c r="R8" s="82">
        <v>3</v>
      </c>
      <c r="S8" s="82">
        <v>4</v>
      </c>
      <c r="T8" s="82">
        <v>5</v>
      </c>
      <c r="U8" s="82">
        <v>1</v>
      </c>
      <c r="V8" s="82">
        <v>2</v>
      </c>
      <c r="W8" s="82">
        <v>3</v>
      </c>
      <c r="X8" s="82">
        <v>4</v>
      </c>
      <c r="Y8" s="82">
        <v>1</v>
      </c>
      <c r="Z8" s="82">
        <v>2</v>
      </c>
      <c r="AA8" s="82">
        <v>3</v>
      </c>
      <c r="AB8" s="82">
        <v>4</v>
      </c>
      <c r="AC8" s="82">
        <v>1</v>
      </c>
      <c r="AD8" s="82">
        <v>2</v>
      </c>
      <c r="AE8" s="82">
        <v>3</v>
      </c>
      <c r="AF8" s="82">
        <v>4</v>
      </c>
      <c r="AG8" s="82">
        <v>5</v>
      </c>
      <c r="AH8" s="82">
        <v>1</v>
      </c>
      <c r="AI8" s="82">
        <v>2</v>
      </c>
      <c r="AJ8" s="82">
        <v>3</v>
      </c>
      <c r="AK8" s="82">
        <v>4</v>
      </c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72"/>
      <c r="CO8" s="72"/>
      <c r="CP8" s="72"/>
    </row>
    <row r="9" spans="1:94" ht="32" x14ac:dyDescent="0.2">
      <c r="A9" s="83" t="s">
        <v>236</v>
      </c>
      <c r="B9" s="83" t="s">
        <v>237</v>
      </c>
      <c r="C9" s="83" t="s">
        <v>308</v>
      </c>
      <c r="D9" s="94" t="s">
        <v>240</v>
      </c>
      <c r="E9" s="94" t="s">
        <v>241</v>
      </c>
      <c r="F9" s="94" t="s">
        <v>242</v>
      </c>
      <c r="G9" s="94" t="s">
        <v>243</v>
      </c>
      <c r="H9" s="82" t="s">
        <v>245</v>
      </c>
      <c r="I9" s="82" t="s">
        <v>246</v>
      </c>
      <c r="J9" s="82" t="s">
        <v>247</v>
      </c>
      <c r="K9" s="82" t="s">
        <v>248</v>
      </c>
      <c r="L9" s="82" t="s">
        <v>249</v>
      </c>
      <c r="M9" s="82" t="s">
        <v>250</v>
      </c>
      <c r="N9" s="82" t="s">
        <v>251</v>
      </c>
      <c r="O9" s="82" t="s">
        <v>252</v>
      </c>
      <c r="P9" s="82" t="s">
        <v>255</v>
      </c>
      <c r="Q9" s="82" t="s">
        <v>256</v>
      </c>
      <c r="R9" s="82" t="s">
        <v>257</v>
      </c>
      <c r="S9" s="82" t="s">
        <v>258</v>
      </c>
      <c r="T9" s="82" t="s">
        <v>259</v>
      </c>
      <c r="U9" s="82" t="s">
        <v>261</v>
      </c>
      <c r="V9" s="82" t="s">
        <v>262</v>
      </c>
      <c r="W9" s="82" t="s">
        <v>263</v>
      </c>
      <c r="X9" s="82" t="s">
        <v>264</v>
      </c>
      <c r="Y9" s="82" t="s">
        <v>261</v>
      </c>
      <c r="Z9" s="82" t="s">
        <v>262</v>
      </c>
      <c r="AA9" s="82" t="s">
        <v>263</v>
      </c>
      <c r="AB9" s="82" t="s">
        <v>266</v>
      </c>
      <c r="AC9" s="82" t="s">
        <v>267</v>
      </c>
      <c r="AD9" s="82" t="s">
        <v>241</v>
      </c>
      <c r="AE9" s="82" t="s">
        <v>268</v>
      </c>
      <c r="AF9" s="82" t="s">
        <v>269</v>
      </c>
      <c r="AG9" s="82" t="s">
        <v>270</v>
      </c>
      <c r="AH9" s="82" t="s">
        <v>271</v>
      </c>
      <c r="AI9" s="82" t="s">
        <v>272</v>
      </c>
      <c r="AJ9" s="82" t="s">
        <v>273</v>
      </c>
      <c r="AK9" s="82" t="s">
        <v>274</v>
      </c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2"/>
      <c r="CF9" s="72"/>
      <c r="CG9" s="72"/>
      <c r="CH9" s="72"/>
      <c r="CI9" s="72"/>
      <c r="CJ9" s="72"/>
      <c r="CK9" s="72"/>
      <c r="CL9" s="72"/>
      <c r="CM9" s="72"/>
      <c r="CN9" s="72"/>
      <c r="CO9" s="72"/>
      <c r="CP9" s="72"/>
    </row>
    <row r="10" spans="1:94" ht="17" thickBot="1" x14ac:dyDescent="0.25">
      <c r="A10" s="124" t="s">
        <v>277</v>
      </c>
      <c r="B10" s="125"/>
      <c r="C10" s="126"/>
      <c r="D10" s="127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2"/>
      <c r="CF10" s="72"/>
      <c r="CG10" s="72"/>
      <c r="CH10" s="72"/>
      <c r="CI10" s="72"/>
      <c r="CJ10" s="72"/>
      <c r="CK10" s="72"/>
      <c r="CL10" s="72"/>
      <c r="CM10" s="72"/>
      <c r="CN10" s="72"/>
      <c r="CO10" s="72"/>
      <c r="CP10" s="72"/>
    </row>
    <row r="11" spans="1:94" ht="17" thickBot="1" x14ac:dyDescent="0.25">
      <c r="A11" s="95" t="s">
        <v>278</v>
      </c>
      <c r="B11" s="86">
        <v>45566</v>
      </c>
      <c r="C11" s="87">
        <v>4</v>
      </c>
      <c r="D11" s="117"/>
      <c r="E11" s="118"/>
      <c r="F11" s="118"/>
      <c r="G11" s="119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</row>
    <row r="12" spans="1:94" ht="17" thickBot="1" x14ac:dyDescent="0.25">
      <c r="A12" s="101" t="s">
        <v>279</v>
      </c>
      <c r="B12" s="102">
        <v>45579</v>
      </c>
      <c r="C12" s="103">
        <v>2</v>
      </c>
      <c r="D12" s="104"/>
      <c r="E12" s="114"/>
      <c r="F12" s="117"/>
      <c r="G12" s="119"/>
      <c r="H12" s="105"/>
      <c r="I12" s="105"/>
      <c r="J12" s="114"/>
      <c r="K12" s="114"/>
      <c r="L12" s="114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72"/>
      <c r="CC12" s="72"/>
      <c r="CD12" s="72"/>
      <c r="CE12" s="72"/>
      <c r="CF12" s="72"/>
      <c r="CG12" s="72"/>
      <c r="CH12" s="72"/>
      <c r="CI12" s="72"/>
      <c r="CJ12" s="72"/>
      <c r="CK12" s="72"/>
      <c r="CL12" s="72"/>
      <c r="CM12" s="72"/>
      <c r="CN12" s="72"/>
      <c r="CO12" s="72"/>
      <c r="CP12" s="72"/>
    </row>
    <row r="13" spans="1:94" ht="17" thickBot="1" x14ac:dyDescent="0.25">
      <c r="A13" s="129" t="s">
        <v>280</v>
      </c>
      <c r="B13" s="130"/>
      <c r="C13" s="131"/>
      <c r="D13" s="132"/>
      <c r="E13" s="133"/>
      <c r="F13" s="133"/>
      <c r="G13" s="133"/>
      <c r="H13" s="133"/>
      <c r="I13" s="133"/>
      <c r="J13" s="133"/>
      <c r="K13" s="133"/>
      <c r="L13" s="133"/>
      <c r="M13" s="132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</row>
    <row r="14" spans="1:94" ht="17" thickBot="1" x14ac:dyDescent="0.25">
      <c r="A14" s="96" t="s">
        <v>281</v>
      </c>
      <c r="B14" s="89">
        <v>45600</v>
      </c>
      <c r="C14" s="90">
        <v>9</v>
      </c>
      <c r="D14" s="91"/>
      <c r="E14" s="92"/>
      <c r="F14" s="92"/>
      <c r="G14" s="120"/>
      <c r="H14" s="117"/>
      <c r="I14" s="118"/>
      <c r="J14" s="118"/>
      <c r="K14" s="121"/>
      <c r="L14" s="121"/>
      <c r="M14" s="122"/>
      <c r="N14" s="92"/>
      <c r="O14" s="92"/>
      <c r="P14" s="120"/>
      <c r="Q14" s="117"/>
      <c r="R14" s="118"/>
      <c r="S14" s="119"/>
      <c r="T14" s="105"/>
      <c r="U14" s="105"/>
      <c r="V14" s="105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2"/>
      <c r="CF14" s="72"/>
      <c r="CG14" s="72"/>
      <c r="CH14" s="72"/>
      <c r="CI14" s="72"/>
      <c r="CJ14" s="72"/>
      <c r="CK14" s="72"/>
      <c r="CL14" s="72"/>
      <c r="CM14" s="72"/>
      <c r="CN14" s="72"/>
      <c r="CO14" s="72"/>
      <c r="CP14" s="72"/>
    </row>
    <row r="15" spans="1:94" ht="17" thickBot="1" x14ac:dyDescent="0.25">
      <c r="A15" s="95" t="s">
        <v>282</v>
      </c>
      <c r="B15" s="86">
        <v>45622</v>
      </c>
      <c r="C15" s="87">
        <v>4</v>
      </c>
      <c r="D15" s="93"/>
      <c r="E15" s="88"/>
      <c r="F15" s="88"/>
      <c r="G15" s="88"/>
      <c r="H15" s="88"/>
      <c r="I15" s="88"/>
      <c r="J15" s="99"/>
      <c r="K15" s="117"/>
      <c r="L15" s="118"/>
      <c r="M15" s="118"/>
      <c r="N15" s="119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2"/>
      <c r="CF15" s="72"/>
      <c r="CG15" s="72"/>
      <c r="CH15" s="72"/>
      <c r="CI15" s="72"/>
      <c r="CJ15" s="72"/>
      <c r="CK15" s="72"/>
      <c r="CL15" s="72"/>
      <c r="CM15" s="72"/>
      <c r="CN15" s="72"/>
      <c r="CO15" s="72"/>
      <c r="CP15" s="72"/>
    </row>
    <row r="16" spans="1:94" ht="17" thickBot="1" x14ac:dyDescent="0.25">
      <c r="A16" s="97" t="s">
        <v>283</v>
      </c>
      <c r="B16" s="148">
        <v>45628</v>
      </c>
      <c r="C16" s="151">
        <v>3</v>
      </c>
      <c r="D16" s="84"/>
      <c r="E16" s="85"/>
      <c r="F16" s="85"/>
      <c r="G16" s="85"/>
      <c r="H16" s="85"/>
      <c r="I16" s="85"/>
      <c r="J16" s="85"/>
      <c r="K16" s="85"/>
      <c r="L16" s="117"/>
      <c r="M16" s="118"/>
      <c r="N16" s="119"/>
      <c r="O16" s="85"/>
      <c r="P16" s="85"/>
      <c r="Q16" s="85"/>
      <c r="R16" s="85"/>
      <c r="S16" s="85"/>
      <c r="T16" s="85"/>
      <c r="U16" s="85"/>
      <c r="V16" s="85"/>
      <c r="W16" s="112"/>
      <c r="X16" s="112"/>
      <c r="Y16" s="112"/>
      <c r="Z16" s="112"/>
      <c r="AA16" s="104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  <c r="CK16" s="72"/>
      <c r="CL16" s="72"/>
      <c r="CM16" s="72"/>
      <c r="CN16" s="72"/>
      <c r="CO16" s="72"/>
      <c r="CP16" s="72"/>
    </row>
    <row r="17" spans="1:94" ht="17" thickBot="1" x14ac:dyDescent="0.25">
      <c r="A17" s="98" t="s">
        <v>284</v>
      </c>
      <c r="B17" s="86">
        <v>46017</v>
      </c>
      <c r="C17" s="87">
        <v>4</v>
      </c>
      <c r="D17" s="93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117"/>
      <c r="P17" s="119"/>
      <c r="Q17" s="88"/>
      <c r="R17" s="88"/>
      <c r="S17" s="88"/>
      <c r="T17" s="88"/>
      <c r="U17" s="117"/>
      <c r="V17" s="119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</row>
    <row r="18" spans="1:94" ht="17" thickBot="1" x14ac:dyDescent="0.25">
      <c r="A18" s="107" t="s">
        <v>288</v>
      </c>
      <c r="B18" s="109">
        <v>45672</v>
      </c>
      <c r="C18" s="110">
        <v>3</v>
      </c>
      <c r="D18" s="111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7"/>
      <c r="S18" s="118"/>
      <c r="T18" s="119"/>
      <c r="U18" s="112"/>
      <c r="V18" s="112"/>
      <c r="W18" s="112"/>
      <c r="X18" s="112"/>
      <c r="Y18" s="112"/>
      <c r="Z18" s="112"/>
      <c r="AA18" s="104"/>
      <c r="AB18" s="105"/>
      <c r="AC18" s="105"/>
      <c r="AD18" s="105"/>
      <c r="AE18" s="105"/>
      <c r="AF18" s="105"/>
      <c r="AG18" s="112"/>
      <c r="AH18" s="112"/>
      <c r="AI18" s="112"/>
      <c r="AJ18" s="112"/>
      <c r="AK18" s="11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2"/>
      <c r="CF18" s="72"/>
      <c r="CG18" s="72"/>
      <c r="CH18" s="72"/>
      <c r="CI18" s="72"/>
      <c r="CJ18" s="72"/>
      <c r="CK18" s="72"/>
      <c r="CL18" s="72"/>
      <c r="CM18" s="72"/>
      <c r="CN18" s="72"/>
      <c r="CO18" s="72"/>
      <c r="CP18" s="72"/>
    </row>
    <row r="19" spans="1:94" ht="17" thickBot="1" x14ac:dyDescent="0.25">
      <c r="A19" s="98" t="s">
        <v>289</v>
      </c>
      <c r="B19" s="86">
        <v>46018</v>
      </c>
      <c r="C19" s="87">
        <v>1</v>
      </c>
      <c r="D19" s="93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123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72"/>
      <c r="CJ19" s="72"/>
      <c r="CK19" s="72"/>
      <c r="CL19" s="72"/>
      <c r="CM19" s="72"/>
      <c r="CN19" s="72"/>
      <c r="CO19" s="72"/>
      <c r="CP19" s="72"/>
    </row>
    <row r="20" spans="1:94" ht="17" thickBot="1" x14ac:dyDescent="0.25">
      <c r="A20" s="107" t="s">
        <v>290</v>
      </c>
      <c r="B20" s="109">
        <v>45674</v>
      </c>
      <c r="C20" s="110">
        <v>3</v>
      </c>
      <c r="D20" s="111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7"/>
      <c r="S20" s="118"/>
      <c r="T20" s="119"/>
      <c r="U20" s="112"/>
      <c r="V20" s="112"/>
      <c r="W20" s="112"/>
      <c r="X20" s="112"/>
      <c r="Y20" s="112"/>
      <c r="Z20" s="112"/>
      <c r="AA20" s="104"/>
      <c r="AB20" s="105"/>
      <c r="AC20" s="105"/>
      <c r="AD20" s="105"/>
      <c r="AE20" s="105"/>
      <c r="AF20" s="112"/>
      <c r="AG20" s="112"/>
      <c r="AH20" s="112"/>
      <c r="AI20" s="112"/>
      <c r="AJ20" s="112"/>
      <c r="AK20" s="11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72"/>
      <c r="CC20" s="72"/>
      <c r="CD20" s="72"/>
      <c r="CE20" s="72"/>
      <c r="CF20" s="72"/>
      <c r="CG20" s="72"/>
      <c r="CH20" s="72"/>
      <c r="CI20" s="72"/>
      <c r="CJ20" s="72"/>
      <c r="CK20" s="72"/>
      <c r="CL20" s="72"/>
      <c r="CM20" s="72"/>
      <c r="CN20" s="72"/>
      <c r="CO20" s="72"/>
      <c r="CP20" s="72"/>
    </row>
    <row r="21" spans="1:94" ht="17" thickBot="1" x14ac:dyDescent="0.25">
      <c r="A21" s="129" t="s">
        <v>303</v>
      </c>
      <c r="B21" s="130"/>
      <c r="C21" s="131"/>
      <c r="D21" s="132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2"/>
      <c r="CF21" s="72"/>
      <c r="CG21" s="72"/>
      <c r="CH21" s="72"/>
      <c r="CI21" s="72"/>
      <c r="CJ21" s="72"/>
      <c r="CK21" s="72"/>
      <c r="CL21" s="72"/>
      <c r="CM21" s="72"/>
      <c r="CN21" s="72"/>
      <c r="CO21" s="72"/>
      <c r="CP21" s="72"/>
    </row>
    <row r="22" spans="1:94" ht="17" thickBot="1" x14ac:dyDescent="0.25">
      <c r="A22" s="95" t="s">
        <v>285</v>
      </c>
      <c r="B22" s="86">
        <v>45992</v>
      </c>
      <c r="C22" s="87">
        <v>2</v>
      </c>
      <c r="D22" s="93"/>
      <c r="E22" s="88"/>
      <c r="F22" s="88"/>
      <c r="G22" s="88"/>
      <c r="H22" s="88"/>
      <c r="I22" s="88"/>
      <c r="J22" s="88"/>
      <c r="K22" s="117"/>
      <c r="L22" s="119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2"/>
      <c r="CF22" s="72"/>
      <c r="CG22" s="72"/>
      <c r="CH22" s="72"/>
      <c r="CI22" s="72"/>
      <c r="CJ22" s="72"/>
      <c r="CK22" s="72"/>
      <c r="CL22" s="72"/>
      <c r="CM22" s="72"/>
      <c r="CN22" s="72"/>
      <c r="CO22" s="72"/>
      <c r="CP22" s="72"/>
    </row>
    <row r="23" spans="1:94" ht="17" thickBot="1" x14ac:dyDescent="0.25">
      <c r="A23" s="101" t="s">
        <v>286</v>
      </c>
      <c r="B23" s="109">
        <v>46002</v>
      </c>
      <c r="C23" s="110">
        <v>4</v>
      </c>
      <c r="D23" s="111"/>
      <c r="E23" s="112"/>
      <c r="F23" s="112"/>
      <c r="G23" s="112"/>
      <c r="H23" s="112"/>
      <c r="I23" s="112"/>
      <c r="J23" s="112"/>
      <c r="K23" s="112"/>
      <c r="L23" s="112"/>
      <c r="M23" s="117"/>
      <c r="N23" s="119"/>
      <c r="O23" s="112"/>
      <c r="P23" s="112"/>
      <c r="Q23" s="112"/>
      <c r="R23" s="117"/>
      <c r="S23" s="119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  <c r="CM23" s="72"/>
      <c r="CN23" s="72"/>
      <c r="CO23" s="72"/>
      <c r="CP23" s="72"/>
    </row>
    <row r="24" spans="1:94" ht="17" thickBot="1" x14ac:dyDescent="0.25">
      <c r="A24" s="95" t="s">
        <v>287</v>
      </c>
      <c r="B24" s="86">
        <v>45719</v>
      </c>
      <c r="C24" s="87">
        <v>1</v>
      </c>
      <c r="D24" s="93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123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</row>
    <row r="25" spans="1:94" ht="17" thickBot="1" x14ac:dyDescent="0.25">
      <c r="A25" s="124" t="s">
        <v>304</v>
      </c>
      <c r="B25" s="130">
        <v>45782</v>
      </c>
      <c r="C25" s="131">
        <v>5</v>
      </c>
      <c r="D25" s="132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2"/>
      <c r="CE25" s="72"/>
      <c r="CF25" s="72"/>
      <c r="CG25" s="72"/>
      <c r="CH25" s="72"/>
      <c r="CI25" s="72"/>
      <c r="CJ25" s="72"/>
      <c r="CK25" s="72"/>
      <c r="CL25" s="72"/>
      <c r="CM25" s="72"/>
      <c r="CN25" s="72"/>
      <c r="CO25" s="72"/>
      <c r="CP25" s="72"/>
    </row>
    <row r="26" spans="1:94" ht="17" thickBot="1" x14ac:dyDescent="0.25">
      <c r="A26" s="95" t="s">
        <v>291</v>
      </c>
      <c r="B26" s="86">
        <v>45715</v>
      </c>
      <c r="C26" s="87">
        <v>8</v>
      </c>
      <c r="D26" s="93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99"/>
      <c r="T26" s="142"/>
      <c r="U26" s="143"/>
      <c r="V26" s="143"/>
      <c r="W26" s="143"/>
      <c r="X26" s="143"/>
      <c r="Y26" s="143"/>
      <c r="Z26" s="143"/>
      <c r="AA26" s="144"/>
      <c r="AB26" s="88"/>
      <c r="AC26" s="88"/>
      <c r="AD26" s="88"/>
      <c r="AE26" s="93"/>
      <c r="AF26" s="88"/>
      <c r="AG26" s="88"/>
      <c r="AH26" s="88"/>
      <c r="AI26" s="88"/>
      <c r="AJ26" s="88"/>
      <c r="AK26" s="88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  <c r="CD26" s="72"/>
      <c r="CE26" s="72"/>
      <c r="CF26" s="72"/>
      <c r="CG26" s="72"/>
      <c r="CH26" s="72"/>
      <c r="CI26" s="72"/>
      <c r="CJ26" s="72"/>
      <c r="CK26" s="72"/>
      <c r="CL26" s="72"/>
      <c r="CM26" s="72"/>
      <c r="CN26" s="72"/>
      <c r="CO26" s="72"/>
      <c r="CP26" s="72"/>
    </row>
    <row r="27" spans="1:94" ht="17" thickBot="1" x14ac:dyDescent="0.25">
      <c r="A27" s="108" t="s">
        <v>293</v>
      </c>
      <c r="B27" s="109">
        <v>45726</v>
      </c>
      <c r="C27" s="110">
        <v>2</v>
      </c>
      <c r="D27" s="111"/>
      <c r="E27" s="112"/>
      <c r="F27" s="112"/>
      <c r="G27" s="111"/>
      <c r="H27" s="112"/>
      <c r="I27" s="112"/>
      <c r="J27" s="112"/>
      <c r="K27" s="111"/>
      <c r="L27" s="111"/>
      <c r="M27" s="111"/>
      <c r="N27" s="111"/>
      <c r="O27" s="111"/>
      <c r="P27" s="112"/>
      <c r="Q27" s="112"/>
      <c r="R27" s="112"/>
      <c r="S27" s="112"/>
      <c r="T27" s="112"/>
      <c r="U27" s="112"/>
      <c r="V27" s="112"/>
      <c r="W27" s="112"/>
      <c r="X27" s="111"/>
      <c r="Y27" s="108"/>
      <c r="Z27" s="145"/>
      <c r="AA27" s="146"/>
      <c r="AB27" s="112"/>
      <c r="AC27" s="111"/>
      <c r="AD27" s="112"/>
      <c r="AE27" s="111"/>
      <c r="AF27" s="111"/>
      <c r="AG27" s="111"/>
      <c r="AH27" s="111"/>
      <c r="AI27" s="112"/>
      <c r="AJ27" s="112"/>
      <c r="AK27" s="11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  <c r="CD27" s="72"/>
      <c r="CE27" s="72"/>
      <c r="CF27" s="72"/>
      <c r="CG27" s="72"/>
      <c r="CH27" s="72"/>
      <c r="CI27" s="72"/>
      <c r="CJ27" s="72"/>
      <c r="CK27" s="72"/>
      <c r="CL27" s="72"/>
      <c r="CM27" s="72"/>
      <c r="CN27" s="72"/>
      <c r="CO27" s="72"/>
      <c r="CP27" s="72"/>
    </row>
    <row r="28" spans="1:94" ht="17" thickBot="1" x14ac:dyDescent="0.25">
      <c r="A28" s="124" t="s">
        <v>305</v>
      </c>
      <c r="B28" s="134"/>
      <c r="C28" s="135"/>
      <c r="D28" s="136"/>
      <c r="E28" s="136"/>
      <c r="F28" s="136"/>
      <c r="G28" s="136"/>
      <c r="H28" s="137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7"/>
      <c r="T28" s="136"/>
      <c r="U28" s="136"/>
      <c r="V28" s="136"/>
      <c r="W28" s="136"/>
      <c r="X28" s="136"/>
      <c r="Y28" s="137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7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  <c r="CD28" s="72"/>
      <c r="CE28" s="72"/>
      <c r="CF28" s="72"/>
      <c r="CG28" s="72"/>
      <c r="CH28" s="72"/>
      <c r="CI28" s="72"/>
      <c r="CJ28" s="72"/>
      <c r="CK28" s="72"/>
      <c r="CL28" s="72"/>
      <c r="CM28" s="72"/>
      <c r="CN28" s="72"/>
      <c r="CO28" s="72"/>
      <c r="CP28" s="72"/>
    </row>
    <row r="29" spans="1:94" ht="16" thickBot="1" x14ac:dyDescent="0.25">
      <c r="A29" s="138" t="s">
        <v>294</v>
      </c>
      <c r="B29" s="14">
        <v>45740</v>
      </c>
      <c r="C29" s="149">
        <v>2</v>
      </c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48"/>
      <c r="Z29" s="139"/>
      <c r="AA29" s="139"/>
      <c r="AB29" s="142"/>
      <c r="AC29" s="144"/>
      <c r="AD29" s="139"/>
      <c r="AE29" s="139"/>
      <c r="AF29" s="139"/>
      <c r="AG29" s="139"/>
      <c r="AH29" s="139"/>
      <c r="AI29" s="139"/>
      <c r="AJ29" s="139"/>
      <c r="AK29" s="48"/>
    </row>
    <row r="30" spans="1:94" ht="17" thickBot="1" x14ac:dyDescent="0.25">
      <c r="A30" s="108" t="s">
        <v>292</v>
      </c>
      <c r="B30" s="109">
        <v>45716</v>
      </c>
      <c r="C30" s="110">
        <v>3</v>
      </c>
      <c r="D30" s="111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7"/>
      <c r="Y30" s="118"/>
      <c r="Z30" s="119"/>
      <c r="AA30" s="112"/>
      <c r="AB30" s="112"/>
      <c r="AC30" s="112"/>
      <c r="AD30" s="112"/>
      <c r="AE30" s="111"/>
      <c r="AF30" s="112"/>
      <c r="AG30" s="112"/>
      <c r="AH30" s="112"/>
      <c r="AI30" s="112"/>
      <c r="AJ30" s="112"/>
      <c r="AK30" s="11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  <c r="CD30" s="72"/>
      <c r="CE30" s="72"/>
      <c r="CF30" s="72"/>
      <c r="CG30" s="72"/>
      <c r="CH30" s="72"/>
      <c r="CI30" s="72"/>
      <c r="CJ30" s="72"/>
      <c r="CK30" s="72"/>
      <c r="CL30" s="72"/>
      <c r="CM30" s="72"/>
      <c r="CN30" s="72"/>
      <c r="CO30" s="72"/>
      <c r="CP30" s="72"/>
    </row>
    <row r="31" spans="1:94" ht="17" thickBot="1" x14ac:dyDescent="0.25">
      <c r="A31" s="124" t="s">
        <v>306</v>
      </c>
      <c r="B31" s="130"/>
      <c r="C31" s="131">
        <v>2</v>
      </c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3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3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  <c r="CD31" s="72"/>
      <c r="CE31" s="72"/>
      <c r="CF31" s="72"/>
      <c r="CG31" s="72"/>
      <c r="CH31" s="72"/>
      <c r="CI31" s="72"/>
      <c r="CJ31" s="72"/>
      <c r="CK31" s="72"/>
      <c r="CL31" s="72"/>
      <c r="CM31" s="72"/>
      <c r="CN31" s="72"/>
      <c r="CO31" s="72"/>
      <c r="CP31" s="72"/>
    </row>
    <row r="32" spans="1:94" ht="16" thickBot="1" x14ac:dyDescent="0.25">
      <c r="A32" s="138" t="s">
        <v>298</v>
      </c>
      <c r="B32" s="14">
        <v>45736</v>
      </c>
      <c r="C32" s="149">
        <v>6</v>
      </c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48"/>
      <c r="Z32" s="139"/>
      <c r="AA32" s="142"/>
      <c r="AB32" s="143"/>
      <c r="AC32" s="143"/>
      <c r="AD32" s="143"/>
      <c r="AE32" s="143"/>
      <c r="AF32" s="144"/>
      <c r="AG32" s="88"/>
      <c r="AH32" s="139"/>
      <c r="AI32" s="139"/>
      <c r="AJ32" s="139"/>
      <c r="AK32" s="48"/>
    </row>
    <row r="33" spans="1:94" ht="16" thickBot="1" x14ac:dyDescent="0.25">
      <c r="A33" s="113" t="s">
        <v>299</v>
      </c>
      <c r="B33" s="150">
        <v>45764</v>
      </c>
      <c r="C33" s="152">
        <v>2</v>
      </c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5"/>
      <c r="Z33" s="116"/>
      <c r="AA33" s="116"/>
      <c r="AB33" s="116"/>
      <c r="AC33" s="116"/>
      <c r="AD33" s="116"/>
      <c r="AE33" s="117"/>
      <c r="AF33" s="119"/>
      <c r="AG33" s="116"/>
      <c r="AH33" s="116"/>
      <c r="AI33" s="116"/>
      <c r="AJ33" s="116"/>
      <c r="AK33" s="115"/>
    </row>
    <row r="34" spans="1:94" ht="16" thickBot="1" x14ac:dyDescent="0.25">
      <c r="A34" s="138" t="s">
        <v>300</v>
      </c>
      <c r="B34" s="14">
        <v>45771</v>
      </c>
      <c r="C34" s="149">
        <v>1</v>
      </c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48"/>
      <c r="Z34" s="139"/>
      <c r="AA34" s="139"/>
      <c r="AB34" s="139"/>
      <c r="AC34" s="139"/>
      <c r="AD34" s="139"/>
      <c r="AE34" s="139"/>
      <c r="AF34" s="140"/>
      <c r="AG34" s="147"/>
      <c r="AH34" s="139"/>
      <c r="AI34" s="139"/>
      <c r="AJ34" s="139"/>
      <c r="AK34" s="48"/>
    </row>
    <row r="35" spans="1:94" ht="35" thickBot="1" x14ac:dyDescent="0.25">
      <c r="A35" s="141" t="s">
        <v>307</v>
      </c>
      <c r="B35" s="130"/>
      <c r="C35" s="131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3"/>
      <c r="Z35" s="132"/>
      <c r="AA35" s="133"/>
      <c r="AB35" s="133"/>
      <c r="AC35" s="133"/>
      <c r="AD35" s="133"/>
      <c r="AE35" s="133"/>
      <c r="AF35" s="133"/>
      <c r="AG35" s="133"/>
      <c r="AH35" s="132"/>
      <c r="AI35" s="132"/>
      <c r="AJ35" s="132"/>
      <c r="AK35" s="133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  <c r="CD35" s="72"/>
      <c r="CE35" s="72"/>
      <c r="CF35" s="72"/>
      <c r="CG35" s="72"/>
      <c r="CH35" s="72"/>
      <c r="CI35" s="72"/>
      <c r="CJ35" s="72"/>
      <c r="CK35" s="72"/>
      <c r="CL35" s="72"/>
      <c r="CM35" s="72"/>
      <c r="CN35" s="72"/>
      <c r="CO35" s="72"/>
      <c r="CP35" s="72"/>
    </row>
    <row r="36" spans="1:94" ht="16" thickBot="1" x14ac:dyDescent="0.25">
      <c r="A36" s="138" t="s">
        <v>301</v>
      </c>
      <c r="B36" s="14">
        <v>45782</v>
      </c>
      <c r="C36" s="149">
        <v>4</v>
      </c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48"/>
      <c r="Z36" s="139"/>
      <c r="AA36" s="139"/>
      <c r="AB36" s="139"/>
      <c r="AC36" s="139"/>
      <c r="AD36" s="139"/>
      <c r="AE36" s="139"/>
      <c r="AF36" s="139"/>
      <c r="AG36" s="139"/>
      <c r="AH36" s="117"/>
      <c r="AI36" s="118"/>
      <c r="AJ36" s="118"/>
      <c r="AK36" s="119"/>
    </row>
    <row r="37" spans="1:94" ht="16" thickBot="1" x14ac:dyDescent="0.25">
      <c r="A37" s="106" t="s">
        <v>302</v>
      </c>
      <c r="B37" s="150">
        <v>45782</v>
      </c>
      <c r="C37" s="152">
        <v>4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17"/>
      <c r="AI37" s="118"/>
      <c r="AJ37" s="118"/>
      <c r="AK37" s="119"/>
    </row>
  </sheetData>
  <phoneticPr fontId="1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5 R x W T y m G p + l A A A A 9 g A A A B I A H A B D b 2 5 m a W c v U G F j a 2 F n Z S 5 4 b W w g o h g A K K A U A A A A A A A A A A A A A A A A A A A A A A A A A A A A h Y 9 N D o I w G E S v Q r q n P 2 C i k o + y M O 4 k M S E x b p t a o R G K o c V y N x c e y S u I U d S d y 3 n z F j P 3 6 w 2 y o a m D i + q s b k 2 K G K Y o U E a 2 B 2 3 K F P X u G C 5 Q x m E r 5 E m U K h h l Y 5 P B H l J U O X d O C P H e Y x / j t i t J R C k j + 3 x T y E o 1 A n 1 k / V 8 O t b F O G K k Q h 9 1 r D I 8 w i 2 e Y z Z e Y A p k g 5 N p 8 h W j c + 2 x / I K z 6 2 v W d 4 s q G 6 w L I F I G 8 P / A H U E s D B B Q A A g A I A P e U c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l H F Z K I p H u A 4 A A A A R A A A A E w A c A E Z v c m 1 1 b G F z L 1 N l Y 3 R p b 2 4 x L m 0 g o h g A K K A U A A A A A A A A A A A A A A A A A A A A A A A A A A A A K 0 5 N L s n M z 1 M I h t C G 1 g B Q S w E C L Q A U A A I A C A D 3 l H F Z P K Y a n 6 U A A A D 2 A A A A E g A A A A A A A A A A A A A A A A A A A A A A Q 2 9 u Z m l n L 1 B h Y 2 t h Z 2 U u e G 1 s U E s B A i 0 A F A A C A A g A 9 5 R x W Q / K 6 a u k A A A A 6 Q A A A B M A A A A A A A A A A A A A A A A A 8 Q A A A F t D b 2 5 0 Z W 5 0 X 1 R 5 c G V z X S 5 4 b W x Q S w E C L Q A U A A I A C A D 3 l H F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1 / f h b I W Q L E 6 x w 1 H 9 L b S E S w A A A A A C A A A A A A A Q Z g A A A A E A A C A A A A D O u n n v L I C W E z W / F Y d 0 a M p R O w Q v i c A 1 L N X a z k z V u + J o l A A A A A A O g A A A A A I A A C A A A A A o k l R J E P P 9 R s G K 5 W e 5 0 m 2 D b u x R 9 s I T r c a 3 x 7 F h Z c 5 I 6 l A A A A D A d a + U / y Z / x 1 / e i O I V U k I z T G r 0 T G U c G s / n X C s f B J l Y 8 u 1 2 p l y I V i k H Q E 2 v 1 t L I i W / 8 b f i A m g N G j D V 4 k Y 6 C w N N b u O 9 v e z f Z y p B s P N x V m G D p W U A A A A C H w I 2 r 5 a K G u P + 3 e A L Y y X 7 b 1 Z 0 t p d O J X S S w J 4 O 5 i G d a i j 2 T + T m O g + D Q 4 T E / m 1 4 3 Q / K C p Z E 8 3 M z F K 4 X 3 4 a W / e F N P < / D a t a M a s h u p > 
</file>

<file path=customXml/itemProps1.xml><?xml version="1.0" encoding="utf-8"?>
<ds:datastoreItem xmlns:ds="http://schemas.openxmlformats.org/officeDocument/2006/customXml" ds:itemID="{2C242B0A-337E-4612-9513-E38F6B02C9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Requisitos Funcionales</vt:lpstr>
      <vt:lpstr>Casos de uso Frontend</vt:lpstr>
      <vt:lpstr>Tareas GAN</vt:lpstr>
      <vt:lpstr>GANTT</vt:lpstr>
      <vt:lpstr>'Tareas GAN'!Criterios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Paloma Pérez De Madrid Laguna</cp:lastModifiedBy>
  <cp:revision/>
  <dcterms:created xsi:type="dcterms:W3CDTF">2023-09-21T10:32:37Z</dcterms:created>
  <dcterms:modified xsi:type="dcterms:W3CDTF">2025-06-04T06:51:20Z</dcterms:modified>
  <cp:category/>
  <cp:contentStatus/>
</cp:coreProperties>
</file>