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tr.simecek\Desktop\"/>
    </mc:Choice>
  </mc:AlternateContent>
  <xr:revisionPtr revIDLastSave="0" documentId="13_ncr:1_{758E9ED7-02CA-43F9-A65B-F36E6E5EC9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2023" sheetId="2" r:id="rId1"/>
    <sheet name="Pivottable" sheetId="3" state="hidden" r:id="rId2"/>
    <sheet name="Dataset" sheetId="1" state="hidden" r:id="rId3"/>
  </sheets>
  <definedNames>
    <definedName name="Průřez_Měsíc">#N/A</definedName>
  </definedNames>
  <calcPr calcId="191028"/>
  <pivotCaches>
    <pivotCache cacheId="5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Q3" i="3" s="1"/>
  <c r="G24" i="3"/>
  <c r="F22" i="3"/>
  <c r="F3" i="3"/>
  <c r="F23" i="3"/>
  <c r="C3" i="3"/>
  <c r="G22" i="3"/>
  <c r="F21" i="3"/>
  <c r="I3" i="3"/>
  <c r="G23" i="3"/>
  <c r="E30" i="3"/>
  <c r="F24" i="3"/>
  <c r="G21" i="3"/>
  <c r="F30" i="3" l="1"/>
</calcChain>
</file>

<file path=xl/sharedStrings.xml><?xml version="1.0" encoding="utf-8"?>
<sst xmlns="http://schemas.openxmlformats.org/spreadsheetml/2006/main" count="134" uniqueCount="30">
  <si>
    <t>v</t>
  </si>
  <si>
    <t>Součet z Příjem</t>
  </si>
  <si>
    <t>Součet z Cíl</t>
  </si>
  <si>
    <t>Součet z Počet DD</t>
  </si>
  <si>
    <t>Popisky řádků</t>
  </si>
  <si>
    <t>Měsíční průměr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</si>
  <si>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</si>
  <si>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</si>
  <si>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</si>
  <si>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</si>
  <si>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</si>
  <si>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</si>
  <si>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</si>
  <si>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</si>
  <si>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</si>
  <si>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</si>
  <si>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</si>
  <si>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</si>
  <si>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Celkový součet</t>
  </si>
  <si>
    <t>Součet z Příjem2</t>
  </si>
  <si>
    <t>Dobrovolná dražba</t>
  </si>
  <si>
    <t>Doplaceno</t>
  </si>
  <si>
    <t>Dražba</t>
  </si>
  <si>
    <t>Mimořádný příjem OP</t>
  </si>
  <si>
    <t>Příjem</t>
  </si>
  <si>
    <t>Cíl</t>
  </si>
  <si>
    <t>Rok</t>
  </si>
  <si>
    <t>Měsíc</t>
  </si>
  <si>
    <t>Typ příjmu</t>
  </si>
  <si>
    <t>Počet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</si>
</sst>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&quot;Kč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1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3" fillId="0" borderId="0" xfId="0" applyNumberFormat="1" applyFont="1"/>
    <xf numFmtId="9" fontId="0" fillId="0" borderId="0" xfId="1" applyFont="1" applyAlignment="1">
      <alignment horizontal="center"/>
    </xf>
    <xf numFmtId="9" fontId="0" fillId="0" borderId="0" xfId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2">
    <cellStyle name="Normální" xfId="0" builtinId="0"/>
    <cellStyle name="Procenta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6"/>
        </top>
      </border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1"/>
        </patternFill>
      </fill>
    </dxf>
  </dxfs>
  <tableStyles count="1" defaultTableStyle="TableStyleMedium2" defaultPivotStyle="PivotStyleLight16">
    <tableStyle name="Vlastní" pivot="0" table="0" count="6" xr9:uid="{B6CE8C5A-9D7B-4143-AC34-9061AC2465F8}">
      <tableStyleElement type="wholeTable" dxfId="7"/>
      <tableStyleElement type="headerRow" dxfId="6"/>
    </tableStyle>
  </tableStyles>
  <colors>
    <mruColors>
      <color rgb="FFDD115E"/>
      <color rgb="FF194AFE"/>
      <color rgb="FF64DAC6"/>
      <color rgb="FF9947F7"/>
      <color rgb="FFDC25FA"/>
      <color rgb="FF7417BD"/>
      <color rgb="FF100D83"/>
      <color rgb="FF1D1D3C"/>
    </mruColors>
  </colors>
  <extLst>
    <ext xmlns:x14="http://schemas.microsoft.com/office/spreadsheetml/2009/9/main" uri="{46F421CA-312F-682f-3DD2-61675219B42D}">
      <x14:dxfs count="4">
        <dxf>
          <font>
            <color theme="1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1"/>
            </patternFill>
          </fill>
        </dxf>
        <dxf>
          <font>
            <color auto="1"/>
          </font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theme="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Vlastní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5595989690479"/>
          <c:y val="0.11331293933085951"/>
          <c:w val="0.66950322434861209"/>
          <c:h val="0.86313765809098209"/>
        </c:manualLayout>
      </c:layout>
      <c:doughnutChart>
        <c:varyColors val="1"/>
        <c:ser>
          <c:idx val="0"/>
          <c:order val="0"/>
          <c:spPr>
            <a:gradFill>
              <a:gsLst>
                <a:gs pos="45000">
                  <a:srgbClr val="9947F7"/>
                </a:gs>
                <a:gs pos="0">
                  <a:srgbClr val="DC25FA"/>
                </a:gs>
              </a:gsLst>
              <a:lin ang="5400000" scaled="1"/>
            </a:gradFill>
            <a:ln w="146050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A2-48E6-8C7D-DADE1004D550}"/>
              </c:ext>
            </c:extLst>
          </c:dPt>
          <c:dPt>
            <c:idx val="1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A2-48E6-8C7D-DADE1004D550}"/>
              </c:ext>
            </c:extLst>
          </c:dPt>
          <c:dPt>
            <c:idx val="2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A2-48E6-8C7D-DADE1004D550}"/>
              </c:ext>
            </c:extLst>
          </c:dPt>
          <c:dPt>
            <c:idx val="3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A2-48E6-8C7D-DADE1004D550}"/>
              </c:ext>
            </c:extLst>
          </c:dPt>
          <c:dPt>
            <c:idx val="4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A2-48E6-8C7D-DADE1004D550}"/>
              </c:ext>
            </c:extLst>
          </c:dPt>
          <c:dPt>
            <c:idx val="5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A2-48E6-8C7D-DADE1004D550}"/>
              </c:ext>
            </c:extLst>
          </c:dPt>
          <c:dPt>
            <c:idx val="6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A2-48E6-8C7D-DADE1004D550}"/>
              </c:ext>
            </c:extLst>
          </c:dPt>
          <c:dPt>
            <c:idx val="7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A2-48E6-8C7D-DADE1004D550}"/>
              </c:ext>
            </c:extLst>
          </c:dPt>
          <c:dPt>
            <c:idx val="8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CA2-48E6-8C7D-DADE1004D550}"/>
              </c:ext>
            </c:extLst>
          </c:dPt>
          <c:dPt>
            <c:idx val="9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CA2-48E6-8C7D-DADE1004D550}"/>
              </c:ext>
            </c:extLst>
          </c:dPt>
          <c:dPt>
            <c:idx val="10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CA2-48E6-8C7D-DADE1004D550}"/>
              </c:ext>
            </c:extLst>
          </c:dPt>
          <c:dPt>
            <c:idx val="11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CA2-48E6-8C7D-DADE1004D550}"/>
              </c:ext>
            </c:extLst>
          </c:dPt>
          <c:dPt>
            <c:idx val="12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CA2-48E6-8C7D-DADE1004D550}"/>
              </c:ext>
            </c:extLst>
          </c:dPt>
          <c:dPt>
            <c:idx val="13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CA2-48E6-8C7D-DADE1004D550}"/>
              </c:ext>
            </c:extLst>
          </c:dPt>
          <c:dPt>
            <c:idx val="14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CA2-48E6-8C7D-DADE1004D550}"/>
              </c:ext>
            </c:extLst>
          </c:dPt>
          <c:dPt>
            <c:idx val="15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CA2-48E6-8C7D-DADE1004D550}"/>
              </c:ext>
            </c:extLst>
          </c:dPt>
          <c:dPt>
            <c:idx val="16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CA2-48E6-8C7D-DADE1004D550}"/>
              </c:ext>
            </c:extLst>
          </c:dPt>
          <c:dPt>
            <c:idx val="17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CA2-48E6-8C7D-DADE1004D550}"/>
              </c:ext>
            </c:extLst>
          </c:dPt>
          <c:dPt>
            <c:idx val="18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CA2-48E6-8C7D-DADE1004D550}"/>
              </c:ext>
            </c:extLst>
          </c:dPt>
          <c:dPt>
            <c:idx val="19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CA2-48E6-8C7D-DADE1004D550}"/>
              </c:ext>
            </c:extLst>
          </c:dPt>
          <c:dPt>
            <c:idx val="20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CA2-48E6-8C7D-DADE1004D550}"/>
              </c:ext>
            </c:extLst>
          </c:dPt>
          <c:dPt>
            <c:idx val="21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CA2-48E6-8C7D-DADE1004D550}"/>
              </c:ext>
            </c:extLst>
          </c:dPt>
          <c:dPt>
            <c:idx val="22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CA2-48E6-8C7D-DADE1004D550}"/>
              </c:ext>
            </c:extLst>
          </c:dPt>
          <c:dPt>
            <c:idx val="23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CA2-48E6-8C7D-DADE1004D550}"/>
              </c:ext>
            </c:extLst>
          </c:dPt>
          <c:dPt>
            <c:idx val="24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CA2-48E6-8C7D-DADE1004D550}"/>
              </c:ext>
            </c:extLst>
          </c:dPt>
          <c:dPt>
            <c:idx val="25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CA2-48E6-8C7D-DADE1004D550}"/>
              </c:ext>
            </c:extLst>
          </c:dPt>
          <c:dPt>
            <c:idx val="26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CA2-48E6-8C7D-DADE1004D550}"/>
              </c:ext>
            </c:extLst>
          </c:dPt>
          <c:dPt>
            <c:idx val="27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CA2-48E6-8C7D-DADE1004D550}"/>
              </c:ext>
            </c:extLst>
          </c:dPt>
          <c:dPt>
            <c:idx val="28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CA2-48E6-8C7D-DADE1004D550}"/>
              </c:ext>
            </c:extLst>
          </c:dPt>
          <c:dPt>
            <c:idx val="29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CA2-48E6-8C7D-DADE1004D550}"/>
              </c:ext>
            </c:extLst>
          </c:dPt>
          <c:dPt>
            <c:idx val="30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CA2-48E6-8C7D-DADE1004D550}"/>
              </c:ext>
            </c:extLst>
          </c:dPt>
          <c:dPt>
            <c:idx val="31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CA2-48E6-8C7D-DADE1004D550}"/>
              </c:ext>
            </c:extLst>
          </c:dPt>
          <c:dPt>
            <c:idx val="32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CA2-48E6-8C7D-DADE1004D550}"/>
              </c:ext>
            </c:extLst>
          </c:dPt>
          <c:dPt>
            <c:idx val="33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CA2-48E6-8C7D-DADE1004D550}"/>
              </c:ext>
            </c:extLst>
          </c:dPt>
          <c:dPt>
            <c:idx val="34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CA2-48E6-8C7D-DADE1004D550}"/>
              </c:ext>
            </c:extLst>
          </c:dPt>
          <c:dPt>
            <c:idx val="35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CA2-48E6-8C7D-DADE1004D550}"/>
              </c:ext>
            </c:extLst>
          </c:dPt>
          <c:dPt>
            <c:idx val="36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CA2-48E6-8C7D-DADE1004D550}"/>
              </c:ext>
            </c:extLst>
          </c:dPt>
          <c:dPt>
            <c:idx val="37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CA2-48E6-8C7D-DADE1004D550}"/>
              </c:ext>
            </c:extLst>
          </c:dPt>
          <c:dPt>
            <c:idx val="38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CA2-48E6-8C7D-DADE1004D550}"/>
              </c:ext>
            </c:extLst>
          </c:dPt>
          <c:dPt>
            <c:idx val="39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CA2-48E6-8C7D-DADE1004D550}"/>
              </c:ext>
            </c:extLst>
          </c:dPt>
          <c:dPt>
            <c:idx val="40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CA2-48E6-8C7D-DADE1004D550}"/>
              </c:ext>
            </c:extLst>
          </c:dPt>
          <c:dPt>
            <c:idx val="41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CA2-48E6-8C7D-DADE1004D550}"/>
              </c:ext>
            </c:extLst>
          </c:dPt>
          <c:dPt>
            <c:idx val="42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CA2-48E6-8C7D-DADE1004D550}"/>
              </c:ext>
            </c:extLst>
          </c:dPt>
          <c:dPt>
            <c:idx val="43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CA2-48E6-8C7D-DADE1004D550}"/>
              </c:ext>
            </c:extLst>
          </c:dPt>
          <c:dPt>
            <c:idx val="44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CA2-48E6-8C7D-DADE1004D550}"/>
              </c:ext>
            </c:extLst>
          </c:dPt>
          <c:dPt>
            <c:idx val="45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CA2-48E6-8C7D-DADE1004D550}"/>
              </c:ext>
            </c:extLst>
          </c:dPt>
          <c:dPt>
            <c:idx val="46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CA2-48E6-8C7D-DADE1004D550}"/>
              </c:ext>
            </c:extLst>
          </c:dPt>
          <c:dPt>
            <c:idx val="47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CA2-48E6-8C7D-DADE1004D550}"/>
              </c:ext>
            </c:extLst>
          </c:dPt>
          <c:dPt>
            <c:idx val="48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CA2-48E6-8C7D-DADE1004D550}"/>
              </c:ext>
            </c:extLst>
          </c:dPt>
          <c:dPt>
            <c:idx val="49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CA2-48E6-8C7D-DADE1004D550}"/>
              </c:ext>
            </c:extLst>
          </c:dPt>
          <c:dPt>
            <c:idx val="50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CA2-48E6-8C7D-DADE1004D550}"/>
              </c:ext>
            </c:extLst>
          </c:dPt>
          <c:dPt>
            <c:idx val="51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CA2-48E6-8C7D-DADE1004D550}"/>
              </c:ext>
            </c:extLst>
          </c:dPt>
          <c:dPt>
            <c:idx val="52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CA2-48E6-8C7D-DADE1004D550}"/>
              </c:ext>
            </c:extLst>
          </c:dPt>
          <c:dPt>
            <c:idx val="53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CA2-48E6-8C7D-DADE1004D550}"/>
              </c:ext>
            </c:extLst>
          </c:dPt>
          <c:dPt>
            <c:idx val="54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CA2-48E6-8C7D-DADE1004D550}"/>
              </c:ext>
            </c:extLst>
          </c:dPt>
          <c:dPt>
            <c:idx val="55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CA2-48E6-8C7D-DADE1004D550}"/>
              </c:ext>
            </c:extLst>
          </c:dPt>
          <c:dPt>
            <c:idx val="56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CA2-48E6-8C7D-DADE1004D550}"/>
              </c:ext>
            </c:extLst>
          </c:dPt>
          <c:dPt>
            <c:idx val="57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CA2-48E6-8C7D-DADE1004D550}"/>
              </c:ext>
            </c:extLst>
          </c:dPt>
          <c:dPt>
            <c:idx val="58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CA2-48E6-8C7D-DADE1004D550}"/>
              </c:ext>
            </c:extLst>
          </c:dPt>
          <c:dPt>
            <c:idx val="59"/>
            <c:bubble3D val="0"/>
            <c:spPr>
              <a:gradFill>
                <a:gsLst>
                  <a:gs pos="45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46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CA2-48E6-8C7D-DADE1004D550}"/>
              </c:ext>
            </c:extLst>
          </c:dPt>
          <c:val>
            <c:numLit>
              <c:formatCode>General</c:formatCode>
              <c:ptCount val="6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8-ECA2-48E6-8C7D-DADE1004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ECA2-48E6-8C7D-DADE1004D550}"/>
              </c:ext>
            </c:extLst>
          </c:dPt>
          <c:dPt>
            <c:idx val="1"/>
            <c:bubble3D val="0"/>
            <c:spPr>
              <a:solidFill>
                <a:schemeClr val="tx1">
                  <a:alpha val="72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ECA2-48E6-8C7D-DADE1004D550}"/>
              </c:ext>
            </c:extLst>
          </c:dPt>
          <c:val>
            <c:numRef>
              <c:f>Pivottable!$E$30:$F$30</c:f>
              <c:numCache>
                <c:formatCode>0%</c:formatCode>
                <c:ptCount val="2"/>
                <c:pt idx="0">
                  <c:v>0.92670908064296964</c:v>
                </c:pt>
                <c:pt idx="1">
                  <c:v>7.329091935703036E-2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ECA2-48E6-8C7D-DADE1004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1.xml"/><Relationship Id="rId2" Type="http://schemas.openxmlformats.org/officeDocument/2006/relationships/hyperlink" Target="mailto:petr.simecek@exekutorsky-urad.cz?subject=Dotaz%20k%20dra&#382;ebn&#237;m%20v&#253;sledk&#367;m" TargetMode="External"/><Relationship Id="rId1" Type="http://schemas.openxmlformats.org/officeDocument/2006/relationships/hyperlink" Target="mailto:petrinsim@gmail.com?subject=Dotaz%20k%20finan&#269;n&#237;m%20v&#253;sledk&#367;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19049</xdr:colOff>
      <xdr:row>0</xdr:row>
      <xdr:rowOff>19050</xdr:rowOff>
    </xdr:from>
    <xdr:to>
      <xdr:col>29</xdr:col>
      <xdr:colOff>400050</xdr:colOff>
      <xdr:row>3</xdr:row>
      <xdr:rowOff>57150</xdr:rowOff>
    </xdr:to>
    <xdr:grpSp>
      <xdr:nvGrpSpPr>
        <xdr:cNvPr id="10" name="Skupina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C7CCCA-D2DA-827D-093A-F1F9C0B48898}"/>
            </a:ext>
          </a:extLst>
        </xdr:cNvPr>
        <xdr:cNvGrpSpPr/>
      </xdr:nvGrpSpPr>
      <xdr:grpSpPr>
        <a:xfrm>
          <a:off x="19049" y="19050"/>
          <a:ext cx="18059401" cy="609600"/>
          <a:chOff x="19049" y="19050"/>
          <a:chExt cx="18059401" cy="609600"/>
        </a:xfrm>
      </xdr:grpSpPr>
      <xdr:sp macro="" textlink="">
        <xdr:nvSpPr>
          <xdr:cNvPr id="2" name="Obdélník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4D205B6-129E-8903-B6FE-4CFE36AA86E7}"/>
              </a:ext>
            </a:extLst>
          </xdr:cNvPr>
          <xdr:cNvSpPr/>
        </xdr:nvSpPr>
        <xdr:spPr>
          <a:xfrm>
            <a:off x="19049" y="19050"/>
            <a:ext cx="18059401" cy="609600"/>
          </a:xfrm>
          <a:prstGeom prst="rect">
            <a:avLst/>
          </a:prstGeom>
          <a:solidFill>
            <a:srgbClr val="1D1D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sp macro="" textlink="">
        <xdr:nvSpPr>
          <xdr:cNvPr id="4" name="TextovéPole 3">
            <a:extLst>
              <a:ext uri="{FF2B5EF4-FFF2-40B4-BE49-F238E27FC236}">
                <a16:creationId xmlns:a16="http://schemas.microsoft.com/office/drawing/2014/main" id="{8892D4A1-B489-5337-31A8-69F71F59AC98}"/>
              </a:ext>
            </a:extLst>
          </xdr:cNvPr>
          <xdr:cNvSpPr txBox="1"/>
        </xdr:nvSpPr>
        <xdr:spPr>
          <a:xfrm>
            <a:off x="7362824" y="147638"/>
            <a:ext cx="2914651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600">
                <a:solidFill>
                  <a:schemeClr val="bg1"/>
                </a:solidFill>
                <a:latin typeface="Avenir Next LT Pro Demi" panose="020B0704020202020204" pitchFamily="34" charset="-18"/>
              </a:rPr>
              <a:t>Finanční výsledky</a:t>
            </a:r>
            <a:r>
              <a:rPr lang="cs-CZ" sz="1600" baseline="0">
                <a:solidFill>
                  <a:schemeClr val="bg1"/>
                </a:solidFill>
                <a:latin typeface="Avenir Next LT Pro Demi" panose="020B0704020202020204" pitchFamily="34" charset="-18"/>
              </a:rPr>
              <a:t> dražeb</a:t>
            </a:r>
            <a:endParaRPr lang="cs-CZ" sz="1600">
              <a:solidFill>
                <a:schemeClr val="bg1"/>
              </a:solidFill>
              <a:latin typeface="Avenir Next LT Pro Demi" panose="020B0704020202020204" pitchFamily="34" charset="-18"/>
            </a:endParaRPr>
          </a:p>
        </xdr:txBody>
      </xdr:sp>
      <xdr:sp macro="" textlink="">
        <xdr:nvSpPr>
          <xdr:cNvPr id="5" name="TextovéPol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09EAE68-FDD2-CCCF-6C6B-17C1D5383CA0}"/>
              </a:ext>
            </a:extLst>
          </xdr:cNvPr>
          <xdr:cNvSpPr txBox="1"/>
        </xdr:nvSpPr>
        <xdr:spPr>
          <a:xfrm>
            <a:off x="16506825" y="171450"/>
            <a:ext cx="96202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400">
                <a:solidFill>
                  <a:schemeClr val="bg1"/>
                </a:solidFill>
                <a:latin typeface="Avenir Next LT Pro Demi" panose="020B0704020202020204" pitchFamily="34" charset="-18"/>
              </a:rPr>
              <a:t>Dotazy</a:t>
            </a:r>
          </a:p>
        </xdr:txBody>
      </xdr:sp>
      <xdr:pic>
        <xdr:nvPicPr>
          <xdr:cNvPr id="7" name="Grafický objekt 6" descr="Renovace (dům s ohňostrojem) se souvislou výplní">
            <a:extLst>
              <a:ext uri="{FF2B5EF4-FFF2-40B4-BE49-F238E27FC236}">
                <a16:creationId xmlns:a16="http://schemas.microsoft.com/office/drawing/2014/main" id="{61C4B6A0-6ADC-63A8-E865-B587B95CD5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7048500" y="157163"/>
            <a:ext cx="333375" cy="333375"/>
          </a:xfrm>
          <a:prstGeom prst="rect">
            <a:avLst/>
          </a:prstGeom>
        </xdr:spPr>
      </xdr:pic>
      <xdr:pic>
        <xdr:nvPicPr>
          <xdr:cNvPr id="9" name="Grafický objekt 8" descr="Obálka se souvislou výplní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672DA4E-DF32-E58C-A9F4-167C1F2407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135350" y="133351"/>
            <a:ext cx="380999" cy="380999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238125</xdr:colOff>
      <xdr:row>6</xdr:row>
      <xdr:rowOff>180975</xdr:rowOff>
    </xdr:from>
    <xdr:to>
      <xdr:col>3</xdr:col>
      <xdr:colOff>352426</xdr:colOff>
      <xdr:row>8</xdr:row>
      <xdr:rowOff>142875</xdr:rowOff>
    </xdr:to>
    <xdr:sp macro="" textlink="">
      <xdr:nvSpPr>
        <xdr:cNvPr id="12" name="Obdélník: se zakulacenými rohy 11">
          <a:extLst>
            <a:ext uri="{FF2B5EF4-FFF2-40B4-BE49-F238E27FC236}">
              <a16:creationId xmlns:a16="http://schemas.microsoft.com/office/drawing/2014/main" id="{25B32B53-FA34-4993-82AF-7AE203844AD1}"/>
            </a:ext>
          </a:extLst>
        </xdr:cNvPr>
        <xdr:cNvSpPr/>
      </xdr:nvSpPr>
      <xdr:spPr>
        <a:xfrm>
          <a:off x="847725" y="1323975"/>
          <a:ext cx="1333501" cy="342900"/>
        </a:xfrm>
        <a:prstGeom prst="roundRect">
          <a:avLst>
            <a:gd name="adj" fmla="val 50000"/>
          </a:avLst>
        </a:prstGeom>
        <a:solidFill>
          <a:srgbClr val="194A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 fPrintsWithSheet="0"/>
  </xdr:twoCellAnchor>
  <xdr:twoCellAnchor editAs="absolute">
    <xdr:from>
      <xdr:col>1</xdr:col>
      <xdr:colOff>342900</xdr:colOff>
      <xdr:row>6</xdr:row>
      <xdr:rowOff>142875</xdr:rowOff>
    </xdr:from>
    <xdr:to>
      <xdr:col>4</xdr:col>
      <xdr:colOff>95250</xdr:colOff>
      <xdr:row>9</xdr:row>
      <xdr:rowOff>19050</xdr:rowOff>
    </xdr:to>
    <xdr:sp macro="" textlink="">
      <xdr:nvSpPr>
        <xdr:cNvPr id="13" name="TextovéPole 12">
          <a:extLst>
            <a:ext uri="{FF2B5EF4-FFF2-40B4-BE49-F238E27FC236}">
              <a16:creationId xmlns:a16="http://schemas.microsoft.com/office/drawing/2014/main" id="{9662CE8D-8B88-41F8-A686-5621FE815BC4}"/>
            </a:ext>
          </a:extLst>
        </xdr:cNvPr>
        <xdr:cNvSpPr txBox="1"/>
      </xdr:nvSpPr>
      <xdr:spPr>
        <a:xfrm>
          <a:off x="952500" y="1285875"/>
          <a:ext cx="15811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cs-CZ" sz="1200">
              <a:solidFill>
                <a:schemeClr val="bg1"/>
              </a:solidFill>
              <a:latin typeface="Avenir Next LT Pro Demi" panose="020B0704020202020204" pitchFamily="34" charset="-18"/>
            </a:rPr>
            <a:t>Zdroje příjmů</a:t>
          </a:r>
        </a:p>
      </xdr:txBody>
    </xdr:sp>
    <xdr:clientData fPrintsWithSheet="0"/>
  </xdr:twoCellAnchor>
  <xdr:twoCellAnchor editAs="absolute">
    <xdr:from>
      <xdr:col>1</xdr:col>
      <xdr:colOff>209550</xdr:colOff>
      <xdr:row>9</xdr:row>
      <xdr:rowOff>57149</xdr:rowOff>
    </xdr:from>
    <xdr:to>
      <xdr:col>7</xdr:col>
      <xdr:colOff>228599</xdr:colOff>
      <xdr:row>13</xdr:row>
      <xdr:rowOff>104774</xdr:rowOff>
    </xdr:to>
    <xdr:sp macro="" textlink="">
      <xdr:nvSpPr>
        <xdr:cNvPr id="14" name="TextovéPole 13">
          <a:extLst>
            <a:ext uri="{FF2B5EF4-FFF2-40B4-BE49-F238E27FC236}">
              <a16:creationId xmlns:a16="http://schemas.microsoft.com/office/drawing/2014/main" id="{91C9662C-69F9-4E89-B3AE-218EE64240D5}"/>
            </a:ext>
          </a:extLst>
        </xdr:cNvPr>
        <xdr:cNvSpPr txBox="1"/>
      </xdr:nvSpPr>
      <xdr:spPr>
        <a:xfrm>
          <a:off x="819150" y="1771649"/>
          <a:ext cx="3676649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cs-CZ" sz="1200">
              <a:solidFill>
                <a:schemeClr val="bg1"/>
              </a:solidFill>
              <a:latin typeface="Avenir Next LT Pro Demi" panose="020B0704020202020204" pitchFamily="34" charset="-18"/>
            </a:rPr>
            <a:t>Celkový součet dražebních příjmů a zobrazení jejich úspěchů a procent.</a:t>
          </a:r>
          <a:r>
            <a:rPr lang="cs-CZ" sz="1200" baseline="0">
              <a:solidFill>
                <a:schemeClr val="bg1"/>
              </a:solidFill>
              <a:latin typeface="Avenir Next LT Pro Demi" panose="020B0704020202020204" pitchFamily="34" charset="-18"/>
            </a:rPr>
            <a:t> Veškeré příjmy jsou bez DPH.</a:t>
          </a:r>
          <a:endParaRPr lang="cs-CZ" sz="1200">
            <a:solidFill>
              <a:schemeClr val="bg1"/>
            </a:solidFill>
            <a:latin typeface="Avenir Next LT Pro Demi" panose="020B0704020202020204" pitchFamily="34" charset="-18"/>
          </a:endParaRPr>
        </a:p>
      </xdr:txBody>
    </xdr:sp>
    <xdr:clientData fPrintsWithSheet="0"/>
  </xdr:twoCellAnchor>
  <xdr:twoCellAnchor editAs="absolute">
    <xdr:from>
      <xdr:col>1</xdr:col>
      <xdr:colOff>295275</xdr:colOff>
      <xdr:row>23</xdr:row>
      <xdr:rowOff>171450</xdr:rowOff>
    </xdr:from>
    <xdr:to>
      <xdr:col>6</xdr:col>
      <xdr:colOff>238125</xdr:colOff>
      <xdr:row>30</xdr:row>
      <xdr:rowOff>95250</xdr:rowOff>
    </xdr:to>
    <xdr:grpSp>
      <xdr:nvGrpSpPr>
        <xdr:cNvPr id="11" name="Skupina 10">
          <a:extLst>
            <a:ext uri="{FF2B5EF4-FFF2-40B4-BE49-F238E27FC236}">
              <a16:creationId xmlns:a16="http://schemas.microsoft.com/office/drawing/2014/main" id="{5A3CB1C2-EAB9-7CFF-D945-D59841ED9B93}"/>
            </a:ext>
          </a:extLst>
        </xdr:cNvPr>
        <xdr:cNvGrpSpPr/>
      </xdr:nvGrpSpPr>
      <xdr:grpSpPr>
        <a:xfrm>
          <a:off x="904875" y="4552950"/>
          <a:ext cx="2990850" cy="1257300"/>
          <a:chOff x="752475" y="4600575"/>
          <a:chExt cx="2990850" cy="1257300"/>
        </a:xfrm>
      </xdr:grpSpPr>
      <xdr:sp macro="" textlink="">
        <xdr:nvSpPr>
          <xdr:cNvPr id="15" name="TextovéPole 14">
            <a:extLst>
              <a:ext uri="{FF2B5EF4-FFF2-40B4-BE49-F238E27FC236}">
                <a16:creationId xmlns:a16="http://schemas.microsoft.com/office/drawing/2014/main" id="{9747E695-1201-4544-B671-34CD7D9B744C}"/>
              </a:ext>
            </a:extLst>
          </xdr:cNvPr>
          <xdr:cNvSpPr txBox="1"/>
        </xdr:nvSpPr>
        <xdr:spPr>
          <a:xfrm>
            <a:off x="752475" y="4600575"/>
            <a:ext cx="2990850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cs-CZ" sz="2000">
                <a:solidFill>
                  <a:schemeClr val="bg1"/>
                </a:solidFill>
                <a:latin typeface="Avenir Next LT Pro Demi" panose="020B0704020202020204" pitchFamily="34" charset="-18"/>
              </a:rPr>
              <a:t>Aktuální celkový</a:t>
            </a:r>
            <a:r>
              <a:rPr lang="cs-CZ" sz="2000" baseline="0">
                <a:solidFill>
                  <a:schemeClr val="bg1"/>
                </a:solidFill>
                <a:latin typeface="Avenir Next LT Pro Demi" panose="020B0704020202020204" pitchFamily="34" charset="-18"/>
              </a:rPr>
              <a:t> příjem</a:t>
            </a:r>
            <a:endParaRPr lang="cs-CZ" sz="2000">
              <a:solidFill>
                <a:schemeClr val="bg1"/>
              </a:solidFill>
              <a:latin typeface="Avenir Next LT Pro Demi" panose="020B0704020202020204" pitchFamily="34" charset="-18"/>
            </a:endParaRPr>
          </a:p>
        </xdr:txBody>
      </xdr:sp>
      <xdr:sp macro="" textlink="Pivottable!C3">
        <xdr:nvSpPr>
          <xdr:cNvPr id="16" name="TextovéPole 15">
            <a:extLst>
              <a:ext uri="{FF2B5EF4-FFF2-40B4-BE49-F238E27FC236}">
                <a16:creationId xmlns:a16="http://schemas.microsoft.com/office/drawing/2014/main" id="{77C30DBA-4785-69EF-A595-F23CE5D3BFBC}"/>
              </a:ext>
            </a:extLst>
          </xdr:cNvPr>
          <xdr:cNvSpPr txBox="1"/>
        </xdr:nvSpPr>
        <xdr:spPr>
          <a:xfrm>
            <a:off x="752475" y="4962525"/>
            <a:ext cx="2276475" cy="895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78EE0FB-91A6-412E-BB0D-29BA80BE0AE9}" type="TxLink">
              <a:rPr lang="en-US" sz="2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/>
              <a:t>5 667 231 Kč</a:t>
            </a:fld>
            <a:endParaRPr lang="en-US" sz="2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6" name="TextovéPole 5">
            <a:extLst>
              <a:ext uri="{FF2B5EF4-FFF2-40B4-BE49-F238E27FC236}">
                <a16:creationId xmlns:a16="http://schemas.microsoft.com/office/drawing/2014/main" id="{BAFFBF30-4DC9-E922-A4A7-FB7E3A5A351E}"/>
              </a:ext>
            </a:extLst>
          </xdr:cNvPr>
          <xdr:cNvSpPr txBox="1"/>
        </xdr:nvSpPr>
        <xdr:spPr>
          <a:xfrm>
            <a:off x="762000" y="5362575"/>
            <a:ext cx="11811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200">
                <a:solidFill>
                  <a:schemeClr val="bg1"/>
                </a:solidFill>
                <a:latin typeface="Avenir Next LT Pro" panose="020B0504020202020204" pitchFamily="34" charset="-18"/>
              </a:rPr>
              <a:t>Cíl příjmů</a:t>
            </a:r>
          </a:p>
        </xdr:txBody>
      </xdr:sp>
      <xdr:sp macro="" textlink="Pivottable!F3">
        <xdr:nvSpPr>
          <xdr:cNvPr id="8" name="TextovéPole 7">
            <a:extLst>
              <a:ext uri="{FF2B5EF4-FFF2-40B4-BE49-F238E27FC236}">
                <a16:creationId xmlns:a16="http://schemas.microsoft.com/office/drawing/2014/main" id="{62247050-E42B-D4CB-47B7-449067F0BA58}"/>
              </a:ext>
            </a:extLst>
          </xdr:cNvPr>
          <xdr:cNvSpPr txBox="1"/>
        </xdr:nvSpPr>
        <xdr:spPr>
          <a:xfrm>
            <a:off x="1638299" y="5362575"/>
            <a:ext cx="1181101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1DB2BBE-0EF0-4724-BD3A-08E582D94A6C}" type="TxLink">
              <a:rPr lang="en-US" sz="12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/>
              <a:t>6 115 437 Kč</a:t>
            </a:fld>
            <a:endParaRPr lang="cs-CZ" sz="12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 editAs="absolute">
    <xdr:from>
      <xdr:col>26</xdr:col>
      <xdr:colOff>11248</xdr:colOff>
      <xdr:row>7</xdr:row>
      <xdr:rowOff>47625</xdr:rowOff>
    </xdr:from>
    <xdr:to>
      <xdr:col>28</xdr:col>
      <xdr:colOff>236403</xdr:colOff>
      <xdr:row>13</xdr:row>
      <xdr:rowOff>47625</xdr:rowOff>
    </xdr:to>
    <xdr:grpSp>
      <xdr:nvGrpSpPr>
        <xdr:cNvPr id="33" name="Skupina 32">
          <a:extLst>
            <a:ext uri="{FF2B5EF4-FFF2-40B4-BE49-F238E27FC236}">
              <a16:creationId xmlns:a16="http://schemas.microsoft.com/office/drawing/2014/main" id="{201F2DFD-A9D3-7C62-0BBA-AE96A861E39F}"/>
            </a:ext>
          </a:extLst>
        </xdr:cNvPr>
        <xdr:cNvGrpSpPr/>
      </xdr:nvGrpSpPr>
      <xdr:grpSpPr>
        <a:xfrm>
          <a:off x="15860848" y="1381125"/>
          <a:ext cx="1444355" cy="1143000"/>
          <a:chOff x="15794173" y="1590675"/>
          <a:chExt cx="1444355" cy="1143000"/>
        </a:xfrm>
      </xdr:grpSpPr>
      <xdr:sp macro="" textlink="">
        <xdr:nvSpPr>
          <xdr:cNvPr id="17" name="Obdélník: se zakulacenými rohy 16">
            <a:extLst>
              <a:ext uri="{FF2B5EF4-FFF2-40B4-BE49-F238E27FC236}">
                <a16:creationId xmlns:a16="http://schemas.microsoft.com/office/drawing/2014/main" id="{0D0359CD-D047-491A-B6B6-8CB436C3D843}"/>
              </a:ext>
            </a:extLst>
          </xdr:cNvPr>
          <xdr:cNvSpPr/>
        </xdr:nvSpPr>
        <xdr:spPr>
          <a:xfrm>
            <a:off x="15794173" y="1590675"/>
            <a:ext cx="1444355" cy="1143000"/>
          </a:xfrm>
          <a:prstGeom prst="roundRect">
            <a:avLst/>
          </a:prstGeom>
          <a:solidFill>
            <a:srgbClr val="1D1D3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sp macro="" textlink="">
        <xdr:nvSpPr>
          <xdr:cNvPr id="18" name="TextovéPole 17">
            <a:extLst>
              <a:ext uri="{FF2B5EF4-FFF2-40B4-BE49-F238E27FC236}">
                <a16:creationId xmlns:a16="http://schemas.microsoft.com/office/drawing/2014/main" id="{CDF2D888-A262-44C2-89F3-58591D7F4D4D}"/>
              </a:ext>
            </a:extLst>
          </xdr:cNvPr>
          <xdr:cNvSpPr txBox="1"/>
        </xdr:nvSpPr>
        <xdr:spPr>
          <a:xfrm>
            <a:off x="15990386" y="2095500"/>
            <a:ext cx="1048483" cy="486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cs-CZ" sz="1100">
                <a:solidFill>
                  <a:schemeClr val="bg1"/>
                </a:solidFill>
                <a:latin typeface="Avenir Next LT Pro Demi" panose="020B0704020202020204" pitchFamily="34" charset="-18"/>
                <a:ea typeface="+mn-ea"/>
                <a:cs typeface="+mn-cs"/>
              </a:rPr>
              <a:t>Průměrný</a:t>
            </a:r>
            <a:r>
              <a:rPr lang="cs-CZ" sz="900">
                <a:solidFill>
                  <a:schemeClr val="bg1"/>
                </a:solidFill>
                <a:latin typeface="Avenir Next LT Pro Demi" panose="020B0704020202020204" pitchFamily="34" charset="-18"/>
                <a:ea typeface="+mn-ea"/>
                <a:cs typeface="+mn-cs"/>
              </a:rPr>
              <a:t> </a:t>
            </a:r>
          </a:p>
          <a:p>
            <a:pPr marL="0" indent="0" algn="ctr"/>
            <a:r>
              <a:rPr lang="cs-CZ" sz="800">
                <a:solidFill>
                  <a:schemeClr val="bg1"/>
                </a:solidFill>
                <a:latin typeface="Avenir Next LT Pro Demi" panose="020B0704020202020204" pitchFamily="34" charset="-18"/>
                <a:ea typeface="+mn-ea"/>
                <a:cs typeface="+mn-cs"/>
              </a:rPr>
              <a:t>měsíční příjem</a:t>
            </a:r>
            <a:endParaRPr lang="cs-CZ" sz="900">
              <a:solidFill>
                <a:schemeClr val="bg1"/>
              </a:solidFill>
              <a:latin typeface="Avenir Next LT Pro Demi" panose="020B0704020202020204" pitchFamily="34" charset="-18"/>
              <a:ea typeface="+mn-ea"/>
              <a:cs typeface="+mn-cs"/>
            </a:endParaRPr>
          </a:p>
        </xdr:txBody>
      </xdr:sp>
      <xdr:sp macro="" textlink="Pivottable!Q3">
        <xdr:nvSpPr>
          <xdr:cNvPr id="29" name="TextovéPole 28">
            <a:extLst>
              <a:ext uri="{FF2B5EF4-FFF2-40B4-BE49-F238E27FC236}">
                <a16:creationId xmlns:a16="http://schemas.microsoft.com/office/drawing/2014/main" id="{5B877B27-A471-0274-631A-476CCA4DD1EB}"/>
              </a:ext>
            </a:extLst>
          </xdr:cNvPr>
          <xdr:cNvSpPr txBox="1"/>
        </xdr:nvSpPr>
        <xdr:spPr>
          <a:xfrm>
            <a:off x="15868650" y="1762125"/>
            <a:ext cx="1295400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B2B1F5D-0C4D-4FF1-8D7C-D995527F22A8}" type="TxLink">
              <a:rPr lang="en-US" sz="16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/>
              <a:t>472 269 Kč</a:t>
            </a:fld>
            <a:endParaRPr lang="cs-CZ" sz="16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 editAs="absolute">
    <xdr:from>
      <xdr:col>26</xdr:col>
      <xdr:colOff>20773</xdr:colOff>
      <xdr:row>14</xdr:row>
      <xdr:rowOff>38098</xdr:rowOff>
    </xdr:from>
    <xdr:to>
      <xdr:col>28</xdr:col>
      <xdr:colOff>245928</xdr:colOff>
      <xdr:row>33</xdr:row>
      <xdr:rowOff>171450</xdr:rowOff>
    </xdr:to>
    <xdr:sp macro="" textlink="">
      <xdr:nvSpPr>
        <xdr:cNvPr id="32" name="Obdélník: se zakulacenými rohy 31">
          <a:extLst>
            <a:ext uri="{FF2B5EF4-FFF2-40B4-BE49-F238E27FC236}">
              <a16:creationId xmlns:a16="http://schemas.microsoft.com/office/drawing/2014/main" id="{174A7C68-C09A-420C-B7F9-5D2FBDD4383C}"/>
            </a:ext>
          </a:extLst>
        </xdr:cNvPr>
        <xdr:cNvSpPr/>
      </xdr:nvSpPr>
      <xdr:spPr>
        <a:xfrm>
          <a:off x="15870373" y="2705098"/>
          <a:ext cx="1444355" cy="3752852"/>
        </a:xfrm>
        <a:prstGeom prst="roundRect">
          <a:avLst/>
        </a:prstGeom>
        <a:solidFill>
          <a:srgbClr val="1D1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 editAs="absolute">
    <xdr:from>
      <xdr:col>26</xdr:col>
      <xdr:colOff>76200</xdr:colOff>
      <xdr:row>17</xdr:row>
      <xdr:rowOff>133350</xdr:rowOff>
    </xdr:from>
    <xdr:to>
      <xdr:col>28</xdr:col>
      <xdr:colOff>190500</xdr:colOff>
      <xdr:row>21</xdr:row>
      <xdr:rowOff>104775</xdr:rowOff>
    </xdr:to>
    <xdr:sp macro="" textlink="">
      <xdr:nvSpPr>
        <xdr:cNvPr id="36" name="TextovéPole 35">
          <a:extLst>
            <a:ext uri="{FF2B5EF4-FFF2-40B4-BE49-F238E27FC236}">
              <a16:creationId xmlns:a16="http://schemas.microsoft.com/office/drawing/2014/main" id="{09C9BA2E-E7EC-8E7C-CD55-0DB96059EC15}"/>
            </a:ext>
          </a:extLst>
        </xdr:cNvPr>
        <xdr:cNvSpPr txBox="1"/>
      </xdr:nvSpPr>
      <xdr:spPr>
        <a:xfrm>
          <a:off x="15925800" y="3371850"/>
          <a:ext cx="13335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cs-CZ" sz="1200" u="none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26</xdr:col>
      <xdr:colOff>95251</xdr:colOff>
      <xdr:row>19</xdr:row>
      <xdr:rowOff>133349</xdr:rowOff>
    </xdr:from>
    <xdr:to>
      <xdr:col>28</xdr:col>
      <xdr:colOff>219075</xdr:colOff>
      <xdr:row>32</xdr:row>
      <xdr:rowOff>161925</xdr:rowOff>
    </xdr:to>
    <xdr:sp macro="" textlink="">
      <xdr:nvSpPr>
        <xdr:cNvPr id="37" name="TextovéPole 36">
          <a:extLst>
            <a:ext uri="{FF2B5EF4-FFF2-40B4-BE49-F238E27FC236}">
              <a16:creationId xmlns:a16="http://schemas.microsoft.com/office/drawing/2014/main" id="{51F93B96-20C3-B278-090C-4E2D5BD18DDF}"/>
            </a:ext>
          </a:extLst>
        </xdr:cNvPr>
        <xdr:cNvSpPr txBox="1"/>
      </xdr:nvSpPr>
      <xdr:spPr>
        <a:xfrm>
          <a:off x="15944851" y="3752849"/>
          <a:ext cx="1343024" cy="2505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cs-CZ" sz="10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</xdr:col>
      <xdr:colOff>238125</xdr:colOff>
      <xdr:row>14</xdr:row>
      <xdr:rowOff>61914</xdr:rowOff>
    </xdr:from>
    <xdr:to>
      <xdr:col>6</xdr:col>
      <xdr:colOff>550725</xdr:colOff>
      <xdr:row>22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Měsíc">
              <a:extLst>
                <a:ext uri="{FF2B5EF4-FFF2-40B4-BE49-F238E27FC236}">
                  <a16:creationId xmlns:a16="http://schemas.microsoft.com/office/drawing/2014/main" id="{33591117-3E96-4FDC-A2F4-39454C1D4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ěsí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5" y="2728914"/>
              <a:ext cx="3360600" cy="1566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 fLocksWithSheet="0"/>
  </xdr:twoCellAnchor>
  <xdr:twoCellAnchor editAs="absolute">
    <xdr:from>
      <xdr:col>11</xdr:col>
      <xdr:colOff>9525</xdr:colOff>
      <xdr:row>16</xdr:row>
      <xdr:rowOff>171449</xdr:rowOff>
    </xdr:from>
    <xdr:to>
      <xdr:col>13</xdr:col>
      <xdr:colOff>95250</xdr:colOff>
      <xdr:row>20</xdr:row>
      <xdr:rowOff>47624</xdr:rowOff>
    </xdr:to>
    <xdr:sp macro="" textlink="Pivottable!E30">
      <xdr:nvSpPr>
        <xdr:cNvPr id="19" name="TextovéPole 18">
          <a:extLst>
            <a:ext uri="{FF2B5EF4-FFF2-40B4-BE49-F238E27FC236}">
              <a16:creationId xmlns:a16="http://schemas.microsoft.com/office/drawing/2014/main" id="{52C2CCA4-916D-3AF6-1A39-26908542AFD1}"/>
            </a:ext>
          </a:extLst>
        </xdr:cNvPr>
        <xdr:cNvSpPr txBox="1"/>
      </xdr:nvSpPr>
      <xdr:spPr>
        <a:xfrm>
          <a:off x="6715125" y="3219449"/>
          <a:ext cx="1304925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F9A9C7A-5E53-41D2-A164-A8CECBBBDBA5}" type="TxLink">
            <a:rPr lang="en-US" sz="32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 algn="ctr"/>
            <a:t>93%</a:t>
          </a:fld>
          <a:endParaRPr lang="cs-CZ" sz="32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7</xdr:col>
      <xdr:colOff>247649</xdr:colOff>
      <xdr:row>6</xdr:row>
      <xdr:rowOff>66674</xdr:rowOff>
    </xdr:from>
    <xdr:to>
      <xdr:col>16</xdr:col>
      <xdr:colOff>390525</xdr:colOff>
      <xdr:row>29</xdr:row>
      <xdr:rowOff>171450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E179A69A-BFB5-4CB9-AB53-9FBA9C0C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11</xdr:col>
      <xdr:colOff>47624</xdr:colOff>
      <xdr:row>19</xdr:row>
      <xdr:rowOff>85726</xdr:rowOff>
    </xdr:from>
    <xdr:to>
      <xdr:col>13</xdr:col>
      <xdr:colOff>9525</xdr:colOff>
      <xdr:row>22</xdr:row>
      <xdr:rowOff>47626</xdr:rowOff>
    </xdr:to>
    <xdr:sp macro="" textlink="">
      <xdr:nvSpPr>
        <xdr:cNvPr id="30" name="TextovéPole 29">
          <a:extLst>
            <a:ext uri="{FF2B5EF4-FFF2-40B4-BE49-F238E27FC236}">
              <a16:creationId xmlns:a16="http://schemas.microsoft.com/office/drawing/2014/main" id="{DFBC1487-B07B-EB7A-3E26-0AD20B01E7BB}"/>
            </a:ext>
          </a:extLst>
        </xdr:cNvPr>
        <xdr:cNvSpPr txBox="1"/>
      </xdr:nvSpPr>
      <xdr:spPr>
        <a:xfrm>
          <a:off x="6753224" y="3705226"/>
          <a:ext cx="1181101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cs-CZ" sz="1200">
              <a:solidFill>
                <a:schemeClr val="bg1"/>
              </a:solidFill>
              <a:latin typeface="Avenir Next LT Pro Demi" panose="020B0704020202020204" pitchFamily="34" charset="-18"/>
            </a:rPr>
            <a:t>Splnění</a:t>
          </a:r>
          <a:r>
            <a:rPr lang="cs-CZ" sz="1200" baseline="0">
              <a:solidFill>
                <a:schemeClr val="bg1"/>
              </a:solidFill>
              <a:latin typeface="Avenir Next LT Pro Demi" panose="020B0704020202020204" pitchFamily="34" charset="-18"/>
            </a:rPr>
            <a:t> cíle </a:t>
          </a:r>
        </a:p>
        <a:p>
          <a:pPr algn="ctr"/>
          <a:r>
            <a:rPr lang="cs-CZ" sz="800" baseline="0">
              <a:solidFill>
                <a:schemeClr val="bg1"/>
              </a:solidFill>
              <a:latin typeface="Avenir Next LT Pro" panose="020B0504020202020204" pitchFamily="34" charset="-18"/>
            </a:rPr>
            <a:t>v procentech</a:t>
          </a:r>
          <a:endParaRPr lang="cs-CZ" sz="8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14</xdr:col>
      <xdr:colOff>247649</xdr:colOff>
      <xdr:row>9</xdr:row>
      <xdr:rowOff>161925</xdr:rowOff>
    </xdr:from>
    <xdr:to>
      <xdr:col>18</xdr:col>
      <xdr:colOff>409574</xdr:colOff>
      <xdr:row>12</xdr:row>
      <xdr:rowOff>161925</xdr:rowOff>
    </xdr:to>
    <xdr:sp macro="" textlink="">
      <xdr:nvSpPr>
        <xdr:cNvPr id="44" name="TextovéPole 43">
          <a:extLst>
            <a:ext uri="{FF2B5EF4-FFF2-40B4-BE49-F238E27FC236}">
              <a16:creationId xmlns:a16="http://schemas.microsoft.com/office/drawing/2014/main" id="{983BB1CF-BCC4-8D25-4D51-EBBCB9AF4711}"/>
            </a:ext>
          </a:extLst>
        </xdr:cNvPr>
        <xdr:cNvSpPr txBox="1"/>
      </xdr:nvSpPr>
      <xdr:spPr>
        <a:xfrm>
          <a:off x="8782049" y="1876425"/>
          <a:ext cx="26003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>
              <a:solidFill>
                <a:schemeClr val="bg1"/>
              </a:solidFill>
              <a:latin typeface="Avenir Next LT Pro" panose="020B0504020202020204" pitchFamily="34" charset="-18"/>
            </a:rPr>
            <a:t>Příjem z exekučních</a:t>
          </a:r>
          <a:r>
            <a:rPr lang="cs-CZ" sz="1100" baseline="0">
              <a:solidFill>
                <a:schemeClr val="bg1"/>
              </a:solidFill>
              <a:latin typeface="Avenir Next LT Pro" panose="020B0504020202020204" pitchFamily="34" charset="-18"/>
            </a:rPr>
            <a:t> dražeb činí</a:t>
          </a:r>
          <a:endParaRPr lang="cs-CZ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15</xdr:col>
      <xdr:colOff>95250</xdr:colOff>
      <xdr:row>14</xdr:row>
      <xdr:rowOff>171449</xdr:rowOff>
    </xdr:from>
    <xdr:to>
      <xdr:col>19</xdr:col>
      <xdr:colOff>171450</xdr:colOff>
      <xdr:row>19</xdr:row>
      <xdr:rowOff>123824</xdr:rowOff>
    </xdr:to>
    <xdr:sp macro="" textlink="">
      <xdr:nvSpPr>
        <xdr:cNvPr id="45" name="TextovéPole 44">
          <a:extLst>
            <a:ext uri="{FF2B5EF4-FFF2-40B4-BE49-F238E27FC236}">
              <a16:creationId xmlns:a16="http://schemas.microsoft.com/office/drawing/2014/main" id="{8FED3517-140F-47A0-B833-84DE362E7FCB}"/>
            </a:ext>
          </a:extLst>
        </xdr:cNvPr>
        <xdr:cNvSpPr txBox="1"/>
      </xdr:nvSpPr>
      <xdr:spPr>
        <a:xfrm>
          <a:off x="9239250" y="2838449"/>
          <a:ext cx="2514600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cs-CZ" sz="1100">
              <a:solidFill>
                <a:schemeClr val="bg1"/>
              </a:solidFill>
              <a:latin typeface="Avenir Next LT Pro" panose="020B0504020202020204" pitchFamily="34" charset="-18"/>
              <a:ea typeface="+mn-ea"/>
              <a:cs typeface="+mn-cs"/>
            </a:rPr>
            <a:t>Příjem z doplacených exekučních dražebních spisů činí</a:t>
          </a:r>
        </a:p>
      </xdr:txBody>
    </xdr:sp>
    <xdr:clientData/>
  </xdr:twoCellAnchor>
  <xdr:twoCellAnchor editAs="absolute">
    <xdr:from>
      <xdr:col>14</xdr:col>
      <xdr:colOff>266699</xdr:colOff>
      <xdr:row>26</xdr:row>
      <xdr:rowOff>19050</xdr:rowOff>
    </xdr:from>
    <xdr:to>
      <xdr:col>18</xdr:col>
      <xdr:colOff>466724</xdr:colOff>
      <xdr:row>29</xdr:row>
      <xdr:rowOff>19050</xdr:rowOff>
    </xdr:to>
    <xdr:sp macro="" textlink="">
      <xdr:nvSpPr>
        <xdr:cNvPr id="46" name="TextovéPole 45">
          <a:extLst>
            <a:ext uri="{FF2B5EF4-FFF2-40B4-BE49-F238E27FC236}">
              <a16:creationId xmlns:a16="http://schemas.microsoft.com/office/drawing/2014/main" id="{DC47A94D-C90A-4DCF-804D-B9FD61BF6AEA}"/>
            </a:ext>
          </a:extLst>
        </xdr:cNvPr>
        <xdr:cNvSpPr txBox="1"/>
      </xdr:nvSpPr>
      <xdr:spPr>
        <a:xfrm>
          <a:off x="8801099" y="4972050"/>
          <a:ext cx="26384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cs-CZ" sz="1100">
              <a:solidFill>
                <a:schemeClr val="bg1"/>
              </a:solidFill>
              <a:latin typeface="Avenir Next LT Pro" panose="020B0504020202020204" pitchFamily="34" charset="-18"/>
              <a:ea typeface="+mn-ea"/>
              <a:cs typeface="+mn-cs"/>
            </a:rPr>
            <a:t>Příjem z mimořádného kanálu OP činí</a:t>
          </a:r>
        </a:p>
      </xdr:txBody>
    </xdr:sp>
    <xdr:clientData/>
  </xdr:twoCellAnchor>
  <xdr:twoCellAnchor editAs="absolute">
    <xdr:from>
      <xdr:col>15</xdr:col>
      <xdr:colOff>95249</xdr:colOff>
      <xdr:row>20</xdr:row>
      <xdr:rowOff>133350</xdr:rowOff>
    </xdr:from>
    <xdr:to>
      <xdr:col>19</xdr:col>
      <xdr:colOff>180974</xdr:colOff>
      <xdr:row>23</xdr:row>
      <xdr:rowOff>133350</xdr:rowOff>
    </xdr:to>
    <xdr:sp macro="" textlink="">
      <xdr:nvSpPr>
        <xdr:cNvPr id="47" name="TextovéPole 46">
          <a:extLst>
            <a:ext uri="{FF2B5EF4-FFF2-40B4-BE49-F238E27FC236}">
              <a16:creationId xmlns:a16="http://schemas.microsoft.com/office/drawing/2014/main" id="{170921E1-6F1C-4E9E-94B4-EC7024632632}"/>
            </a:ext>
          </a:extLst>
        </xdr:cNvPr>
        <xdr:cNvSpPr txBox="1"/>
      </xdr:nvSpPr>
      <xdr:spPr>
        <a:xfrm>
          <a:off x="9239249" y="3943350"/>
          <a:ext cx="2524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cs-CZ" sz="1100">
              <a:solidFill>
                <a:schemeClr val="bg1"/>
              </a:solidFill>
              <a:latin typeface="Avenir Next LT Pro" panose="020B0504020202020204" pitchFamily="34" charset="-18"/>
              <a:ea typeface="+mn-ea"/>
              <a:cs typeface="+mn-cs"/>
            </a:rPr>
            <a:t>Příjem z dobrovolných dražeb činí</a:t>
          </a:r>
        </a:p>
      </xdr:txBody>
    </xdr:sp>
    <xdr:clientData/>
  </xdr:twoCellAnchor>
  <xdr:twoCellAnchor editAs="absolute">
    <xdr:from>
      <xdr:col>14</xdr:col>
      <xdr:colOff>514350</xdr:colOff>
      <xdr:row>10</xdr:row>
      <xdr:rowOff>180975</xdr:rowOff>
    </xdr:from>
    <xdr:to>
      <xdr:col>17</xdr:col>
      <xdr:colOff>304800</xdr:colOff>
      <xdr:row>14</xdr:row>
      <xdr:rowOff>28575</xdr:rowOff>
    </xdr:to>
    <xdr:sp macro="" textlink="Pivottable!F23">
      <xdr:nvSpPr>
        <xdr:cNvPr id="49" name="TextovéPole 48">
          <a:extLst>
            <a:ext uri="{FF2B5EF4-FFF2-40B4-BE49-F238E27FC236}">
              <a16:creationId xmlns:a16="http://schemas.microsoft.com/office/drawing/2014/main" id="{95A338EB-2A77-4755-A17E-95C540212512}"/>
            </a:ext>
          </a:extLst>
        </xdr:cNvPr>
        <xdr:cNvSpPr txBox="1"/>
      </xdr:nvSpPr>
      <xdr:spPr>
        <a:xfrm>
          <a:off x="9048750" y="2085975"/>
          <a:ext cx="16192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610153-866C-4953-B9E4-FF6DF6A10183}" type="TxLink">
            <a:rPr lang="en-US" sz="16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300 000 Kč</a:t>
          </a:fld>
          <a:endParaRPr lang="cs-CZ" sz="16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15</xdr:col>
      <xdr:colOff>190500</xdr:colOff>
      <xdr:row>16</xdr:row>
      <xdr:rowOff>142875</xdr:rowOff>
    </xdr:from>
    <xdr:to>
      <xdr:col>17</xdr:col>
      <xdr:colOff>438150</xdr:colOff>
      <xdr:row>19</xdr:row>
      <xdr:rowOff>180975</xdr:rowOff>
    </xdr:to>
    <xdr:sp macro="" textlink="Pivottable!F22">
      <xdr:nvSpPr>
        <xdr:cNvPr id="51" name="TextovéPole 50">
          <a:extLst>
            <a:ext uri="{FF2B5EF4-FFF2-40B4-BE49-F238E27FC236}">
              <a16:creationId xmlns:a16="http://schemas.microsoft.com/office/drawing/2014/main" id="{B8E434E4-0019-4848-8551-3A000A7A30C1}"/>
            </a:ext>
          </a:extLst>
        </xdr:cNvPr>
        <xdr:cNvSpPr txBox="1"/>
      </xdr:nvSpPr>
      <xdr:spPr>
        <a:xfrm>
          <a:off x="9334500" y="3190875"/>
          <a:ext cx="14668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4469A33-3A18-420E-A8F6-589B1D937199}" type="TxLink">
            <a:rPr lang="en-US" sz="16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100 000 Kč</a:t>
          </a:fld>
          <a:endParaRPr lang="cs-CZ" sz="16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15</xdr:col>
      <xdr:colOff>228600</xdr:colOff>
      <xdr:row>21</xdr:row>
      <xdr:rowOff>161925</xdr:rowOff>
    </xdr:from>
    <xdr:to>
      <xdr:col>17</xdr:col>
      <xdr:colOff>533400</xdr:colOff>
      <xdr:row>25</xdr:row>
      <xdr:rowOff>9525</xdr:rowOff>
    </xdr:to>
    <xdr:sp macro="" textlink="Pivottable!F21">
      <xdr:nvSpPr>
        <xdr:cNvPr id="52" name="TextovéPole 51">
          <a:extLst>
            <a:ext uri="{FF2B5EF4-FFF2-40B4-BE49-F238E27FC236}">
              <a16:creationId xmlns:a16="http://schemas.microsoft.com/office/drawing/2014/main" id="{D2ED4F5F-C1F6-400F-BADC-905BE9A3D918}"/>
            </a:ext>
          </a:extLst>
        </xdr:cNvPr>
        <xdr:cNvSpPr txBox="1"/>
      </xdr:nvSpPr>
      <xdr:spPr>
        <a:xfrm>
          <a:off x="9372600" y="4162425"/>
          <a:ext cx="15240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665C1D-2C67-40A6-B6BA-8D9C378C69B5}" type="TxLink">
            <a:rPr lang="en-US" sz="16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 Kč</a:t>
          </a:fld>
          <a:endParaRPr lang="cs-CZ" sz="16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14</xdr:col>
      <xdr:colOff>571500</xdr:colOff>
      <xdr:row>27</xdr:row>
      <xdr:rowOff>19050</xdr:rowOff>
    </xdr:from>
    <xdr:to>
      <xdr:col>17</xdr:col>
      <xdr:colOff>266700</xdr:colOff>
      <xdr:row>30</xdr:row>
      <xdr:rowOff>57150</xdr:rowOff>
    </xdr:to>
    <xdr:sp macro="" textlink="Pivottable!F24">
      <xdr:nvSpPr>
        <xdr:cNvPr id="53" name="TextovéPole 52">
          <a:extLst>
            <a:ext uri="{FF2B5EF4-FFF2-40B4-BE49-F238E27FC236}">
              <a16:creationId xmlns:a16="http://schemas.microsoft.com/office/drawing/2014/main" id="{0A105130-75D9-45B1-AA55-6E16A95796A1}"/>
            </a:ext>
          </a:extLst>
        </xdr:cNvPr>
        <xdr:cNvSpPr txBox="1"/>
      </xdr:nvSpPr>
      <xdr:spPr>
        <a:xfrm>
          <a:off x="9105900" y="5162550"/>
          <a:ext cx="15240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C12D715-A3F3-4A14-9036-0A720E531CA8}" type="TxLink">
            <a:rPr lang="en-US" sz="16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 Kč</a:t>
          </a:fld>
          <a:endParaRPr lang="cs-CZ" sz="16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19</xdr:col>
      <xdr:colOff>519112</xdr:colOff>
      <xdr:row>9</xdr:row>
      <xdr:rowOff>47625</xdr:rowOff>
    </xdr:from>
    <xdr:to>
      <xdr:col>20</xdr:col>
      <xdr:colOff>449512</xdr:colOff>
      <xdr:row>28</xdr:row>
      <xdr:rowOff>63750</xdr:rowOff>
    </xdr:to>
    <xdr:grpSp>
      <xdr:nvGrpSpPr>
        <xdr:cNvPr id="58" name="Skupina 57">
          <a:extLst>
            <a:ext uri="{FF2B5EF4-FFF2-40B4-BE49-F238E27FC236}">
              <a16:creationId xmlns:a16="http://schemas.microsoft.com/office/drawing/2014/main" id="{35907700-7A03-7012-1393-66BBF3B7DF56}"/>
            </a:ext>
          </a:extLst>
        </xdr:cNvPr>
        <xdr:cNvGrpSpPr/>
      </xdr:nvGrpSpPr>
      <xdr:grpSpPr>
        <a:xfrm>
          <a:off x="12101512" y="1762125"/>
          <a:ext cx="540000" cy="3635625"/>
          <a:chOff x="12111037" y="1809750"/>
          <a:chExt cx="540000" cy="3635625"/>
        </a:xfrm>
      </xdr:grpSpPr>
      <xdr:sp macro="" textlink="">
        <xdr:nvSpPr>
          <xdr:cNvPr id="54" name="Ovál 53">
            <a:extLst>
              <a:ext uri="{FF2B5EF4-FFF2-40B4-BE49-F238E27FC236}">
                <a16:creationId xmlns:a16="http://schemas.microsoft.com/office/drawing/2014/main" id="{F146E95D-A007-D50B-AA8C-323002258ECB}"/>
              </a:ext>
            </a:extLst>
          </xdr:cNvPr>
          <xdr:cNvSpPr/>
        </xdr:nvSpPr>
        <xdr:spPr>
          <a:xfrm>
            <a:off x="12111037" y="2841625"/>
            <a:ext cx="540000" cy="540000"/>
          </a:xfrm>
          <a:prstGeom prst="ellipse">
            <a:avLst/>
          </a:prstGeom>
          <a:noFill/>
          <a:ln>
            <a:solidFill>
              <a:schemeClr val="bg1"/>
            </a:solidFill>
          </a:ln>
          <a:effectLst>
            <a:glow rad="50800">
              <a:srgbClr val="194AFE"/>
            </a:glow>
            <a:outerShdw blurRad="152400" sx="113000" sy="113000" algn="ctr" rotWithShape="0">
              <a:srgbClr val="194AFE"/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sp macro="" textlink="">
        <xdr:nvSpPr>
          <xdr:cNvPr id="55" name="Ovál 54">
            <a:extLst>
              <a:ext uri="{FF2B5EF4-FFF2-40B4-BE49-F238E27FC236}">
                <a16:creationId xmlns:a16="http://schemas.microsoft.com/office/drawing/2014/main" id="{CAFEE16B-0DBE-4B96-ACF9-BCF47DDA6778}"/>
              </a:ext>
            </a:extLst>
          </xdr:cNvPr>
          <xdr:cNvSpPr/>
        </xdr:nvSpPr>
        <xdr:spPr>
          <a:xfrm>
            <a:off x="12111037" y="1809750"/>
            <a:ext cx="540000" cy="540000"/>
          </a:xfrm>
          <a:prstGeom prst="ellipse">
            <a:avLst/>
          </a:prstGeom>
          <a:noFill/>
          <a:ln>
            <a:solidFill>
              <a:schemeClr val="bg1"/>
            </a:solidFill>
          </a:ln>
          <a:effectLst>
            <a:glow rad="50800">
              <a:srgbClr val="194AFE"/>
            </a:glow>
            <a:outerShdw blurRad="114300" sx="114000" sy="114000" algn="ctr" rotWithShape="0">
              <a:srgbClr val="194AFE"/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sp macro="" textlink="">
        <xdr:nvSpPr>
          <xdr:cNvPr id="56" name="Ovál 55">
            <a:extLst>
              <a:ext uri="{FF2B5EF4-FFF2-40B4-BE49-F238E27FC236}">
                <a16:creationId xmlns:a16="http://schemas.microsoft.com/office/drawing/2014/main" id="{199F8725-785D-4D52-8A65-55F3C61AE1E5}"/>
              </a:ext>
            </a:extLst>
          </xdr:cNvPr>
          <xdr:cNvSpPr/>
        </xdr:nvSpPr>
        <xdr:spPr>
          <a:xfrm>
            <a:off x="12111037" y="3873500"/>
            <a:ext cx="540000" cy="540000"/>
          </a:xfrm>
          <a:prstGeom prst="ellipse">
            <a:avLst/>
          </a:prstGeom>
          <a:noFill/>
          <a:ln>
            <a:solidFill>
              <a:schemeClr val="bg1"/>
            </a:solidFill>
          </a:ln>
          <a:effectLst>
            <a:glow rad="63500">
              <a:srgbClr val="194AFE"/>
            </a:glow>
            <a:outerShdw blurRad="152400" sx="113000" sy="113000" algn="ctr" rotWithShape="0">
              <a:srgbClr val="194AFE"/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sp macro="" textlink="">
        <xdr:nvSpPr>
          <xdr:cNvPr id="57" name="Ovál 56">
            <a:extLst>
              <a:ext uri="{FF2B5EF4-FFF2-40B4-BE49-F238E27FC236}">
                <a16:creationId xmlns:a16="http://schemas.microsoft.com/office/drawing/2014/main" id="{A98ED445-D060-451D-AD5F-B1B190AC6147}"/>
              </a:ext>
            </a:extLst>
          </xdr:cNvPr>
          <xdr:cNvSpPr/>
        </xdr:nvSpPr>
        <xdr:spPr>
          <a:xfrm>
            <a:off x="12111037" y="4905375"/>
            <a:ext cx="540000" cy="540000"/>
          </a:xfrm>
          <a:prstGeom prst="ellipse">
            <a:avLst/>
          </a:prstGeom>
          <a:noFill/>
          <a:ln>
            <a:solidFill>
              <a:schemeClr val="bg1"/>
            </a:solidFill>
          </a:ln>
          <a:effectLst>
            <a:glow rad="50800">
              <a:srgbClr val="194AFE"/>
            </a:glow>
            <a:outerShdw blurRad="152400" sx="114000" sy="114000" algn="ctr" rotWithShape="0">
              <a:srgbClr val="194AFE"/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</xdr:grpSp>
    <xdr:clientData/>
  </xdr:twoCellAnchor>
  <xdr:twoCellAnchor editAs="absolute">
    <xdr:from>
      <xdr:col>19</xdr:col>
      <xdr:colOff>523874</xdr:colOff>
      <xdr:row>10</xdr:row>
      <xdr:rowOff>9525</xdr:rowOff>
    </xdr:from>
    <xdr:to>
      <xdr:col>20</xdr:col>
      <xdr:colOff>590549</xdr:colOff>
      <xdr:row>12</xdr:row>
      <xdr:rowOff>9525</xdr:rowOff>
    </xdr:to>
    <xdr:sp macro="" textlink="Pivottable!G23">
      <xdr:nvSpPr>
        <xdr:cNvPr id="61" name="TextovéPole 60">
          <a:extLst>
            <a:ext uri="{FF2B5EF4-FFF2-40B4-BE49-F238E27FC236}">
              <a16:creationId xmlns:a16="http://schemas.microsoft.com/office/drawing/2014/main" id="{95B528CD-4E63-25D8-5D70-0634043AEFBC}"/>
            </a:ext>
          </a:extLst>
        </xdr:cNvPr>
        <xdr:cNvSpPr txBox="1"/>
      </xdr:nvSpPr>
      <xdr:spPr>
        <a:xfrm>
          <a:off x="12106274" y="1914525"/>
          <a:ext cx="6762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988295-4E9A-462A-A317-68197E4FD7FD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75%</a:t>
          </a:fld>
          <a:endParaRPr lang="cs-CZ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19</xdr:col>
      <xdr:colOff>571499</xdr:colOff>
      <xdr:row>15</xdr:row>
      <xdr:rowOff>57150</xdr:rowOff>
    </xdr:from>
    <xdr:to>
      <xdr:col>21</xdr:col>
      <xdr:colOff>28574</xdr:colOff>
      <xdr:row>17</xdr:row>
      <xdr:rowOff>57150</xdr:rowOff>
    </xdr:to>
    <xdr:sp macro="" textlink="Pivottable!G22">
      <xdr:nvSpPr>
        <xdr:cNvPr id="62" name="TextovéPole 61">
          <a:extLst>
            <a:ext uri="{FF2B5EF4-FFF2-40B4-BE49-F238E27FC236}">
              <a16:creationId xmlns:a16="http://schemas.microsoft.com/office/drawing/2014/main" id="{2D2D258A-5934-4AF8-BE84-3473A0746115}"/>
            </a:ext>
          </a:extLst>
        </xdr:cNvPr>
        <xdr:cNvSpPr txBox="1"/>
      </xdr:nvSpPr>
      <xdr:spPr>
        <a:xfrm>
          <a:off x="12153899" y="2914650"/>
          <a:ext cx="6762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0007537-9F6C-4BA8-A6A9-93E1D23940EB}" type="TxLink">
            <a:rPr lang="en-US" sz="12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25%</a:t>
          </a:fld>
          <a:endParaRPr lang="cs-CZ" sz="12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19</xdr:col>
      <xdr:colOff>590549</xdr:colOff>
      <xdr:row>20</xdr:row>
      <xdr:rowOff>123825</xdr:rowOff>
    </xdr:from>
    <xdr:to>
      <xdr:col>21</xdr:col>
      <xdr:colOff>47624</xdr:colOff>
      <xdr:row>22</xdr:row>
      <xdr:rowOff>123825</xdr:rowOff>
    </xdr:to>
    <xdr:sp macro="" textlink="Pivottable!G21">
      <xdr:nvSpPr>
        <xdr:cNvPr id="63" name="TextovéPole 62">
          <a:extLst>
            <a:ext uri="{FF2B5EF4-FFF2-40B4-BE49-F238E27FC236}">
              <a16:creationId xmlns:a16="http://schemas.microsoft.com/office/drawing/2014/main" id="{0D47E192-BD6E-4B47-B01F-D26424FC4436}"/>
            </a:ext>
          </a:extLst>
        </xdr:cNvPr>
        <xdr:cNvSpPr txBox="1"/>
      </xdr:nvSpPr>
      <xdr:spPr>
        <a:xfrm>
          <a:off x="12172949" y="3933825"/>
          <a:ext cx="6762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26347D3-6CC2-4D5B-AA76-E5D04C0D4687}" type="TxLink">
            <a:rPr lang="en-US" sz="12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0%</a:t>
          </a:fld>
          <a:endParaRPr lang="cs-CZ" sz="12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19</xdr:col>
      <xdr:colOff>590549</xdr:colOff>
      <xdr:row>26</xdr:row>
      <xdr:rowOff>28575</xdr:rowOff>
    </xdr:from>
    <xdr:to>
      <xdr:col>21</xdr:col>
      <xdr:colOff>47624</xdr:colOff>
      <xdr:row>28</xdr:row>
      <xdr:rowOff>28575</xdr:rowOff>
    </xdr:to>
    <xdr:sp macro="" textlink="Pivottable!G24">
      <xdr:nvSpPr>
        <xdr:cNvPr id="64" name="TextovéPole 63">
          <a:extLst>
            <a:ext uri="{FF2B5EF4-FFF2-40B4-BE49-F238E27FC236}">
              <a16:creationId xmlns:a16="http://schemas.microsoft.com/office/drawing/2014/main" id="{39B18F89-9CDA-4412-BDC4-DFDAD4696F22}"/>
            </a:ext>
          </a:extLst>
        </xdr:cNvPr>
        <xdr:cNvSpPr txBox="1"/>
      </xdr:nvSpPr>
      <xdr:spPr>
        <a:xfrm>
          <a:off x="12172949" y="4981575"/>
          <a:ext cx="6762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BDC771-40D7-40C7-87B5-B6B13AC2C74E}" type="TxLink">
            <a:rPr lang="en-US" sz="12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0%</a:t>
          </a:fld>
          <a:endParaRPr lang="cs-CZ" sz="12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21</xdr:col>
      <xdr:colOff>457200</xdr:colOff>
      <xdr:row>17</xdr:row>
      <xdr:rowOff>0</xdr:rowOff>
    </xdr:from>
    <xdr:to>
      <xdr:col>24</xdr:col>
      <xdr:colOff>361950</xdr:colOff>
      <xdr:row>21</xdr:row>
      <xdr:rowOff>85725</xdr:rowOff>
    </xdr:to>
    <xdr:sp macro="" textlink="">
      <xdr:nvSpPr>
        <xdr:cNvPr id="26" name="TextovéPole 25">
          <a:extLst>
            <a:ext uri="{FF2B5EF4-FFF2-40B4-BE49-F238E27FC236}">
              <a16:creationId xmlns:a16="http://schemas.microsoft.com/office/drawing/2014/main" id="{634443BA-86B2-265F-956C-4B63F81D60CF}"/>
            </a:ext>
          </a:extLst>
        </xdr:cNvPr>
        <xdr:cNvSpPr txBox="1"/>
      </xdr:nvSpPr>
      <xdr:spPr>
        <a:xfrm>
          <a:off x="13258800" y="3238500"/>
          <a:ext cx="1733550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cs-CZ" sz="1400">
              <a:solidFill>
                <a:schemeClr val="bg1"/>
              </a:solidFill>
              <a:latin typeface="Avenir Next LT Pro Demi" panose="020B0704020202020204" pitchFamily="34" charset="-18"/>
            </a:rPr>
            <a:t>Dobrovolné dražby</a:t>
          </a:r>
        </a:p>
        <a:p>
          <a:pPr algn="ctr"/>
          <a:r>
            <a:rPr lang="cs-CZ" sz="900">
              <a:solidFill>
                <a:schemeClr val="bg1"/>
              </a:solidFill>
              <a:latin typeface="Avenir Next LT Pro Demi" panose="020B0704020202020204" pitchFamily="34" charset="-18"/>
            </a:rPr>
            <a:t>počet ks.</a:t>
          </a:r>
          <a:endParaRPr lang="cs-CZ" sz="9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 editAs="absolute">
    <xdr:from>
      <xdr:col>22</xdr:col>
      <xdr:colOff>495300</xdr:colOff>
      <xdr:row>20</xdr:row>
      <xdr:rowOff>19049</xdr:rowOff>
    </xdr:from>
    <xdr:to>
      <xdr:col>23</xdr:col>
      <xdr:colOff>552450</xdr:colOff>
      <xdr:row>22</xdr:row>
      <xdr:rowOff>47624</xdr:rowOff>
    </xdr:to>
    <xdr:sp macro="" textlink="Pivottable!I3">
      <xdr:nvSpPr>
        <xdr:cNvPr id="27" name="TextovéPole 26">
          <a:extLst>
            <a:ext uri="{FF2B5EF4-FFF2-40B4-BE49-F238E27FC236}">
              <a16:creationId xmlns:a16="http://schemas.microsoft.com/office/drawing/2014/main" id="{260F1CB7-011D-BD4B-4C0D-4BC217A128D3}"/>
            </a:ext>
          </a:extLst>
        </xdr:cNvPr>
        <xdr:cNvSpPr txBox="1"/>
      </xdr:nvSpPr>
      <xdr:spPr>
        <a:xfrm>
          <a:off x="13906500" y="3829049"/>
          <a:ext cx="6667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B8B9050-14EF-4957-8293-1AC752675453}" type="TxLink">
            <a:rPr lang="en-US" sz="16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</a:t>
          </a:fld>
          <a:endParaRPr lang="cs-CZ" sz="16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 Šimeček" refreshedDate="45348.622426620372" createdVersion="8" refreshedVersion="8" minRefreshableVersion="3" recordCount="48" xr:uid="{7DE3A69B-EB96-4088-94B2-6E777CF969E3}">
  <cacheSource type="worksheet">
    <worksheetSource name="DatasetTAB"/>
  </cacheSource>
  <cacheFields count="6">
    <cacheField name="Rok" numFmtId="0">
      <sharedItems containsSemiMixedTypes="0" containsString="0" containsNumber="1" containsInteger="1" minValue="2023" maxValue="2023"/>
    </cacheField>
    <cacheField name="Měsíc" numFmtId="0">
      <sharedItems count="12">
        <s v="Leden"/>
        <s v="Únor"/>
        <s v="Březen"/>
        <s v="Duben"/>
        <s v="Květen"/>
        <s v="Červen"/>
        <s v="Červenec"/>
        <s v="Srpen"/>
        <s v="Září"/>
        <s v="Říjen"/>
        <s v="Listopad"/>
        <s v="Prosinec"/>
      </sharedItems>
    </cacheField>
    <cacheField name="Typ příjmu" numFmtId="0">
      <sharedItems count="4">
        <s v="Dražba"/>
        <s v="Doplaceno"/>
        <s v="Dobrovolná dražba"/>
        <s v="Mimořádný příjem OP"/>
      </sharedItems>
    </cacheField>
    <cacheField name="Příjem" numFmtId="0">
      <sharedItems containsSemiMixedTypes="0" containsString="0" containsNumber="1" containsInteger="1" minValue="0" maxValue="1000000"/>
    </cacheField>
    <cacheField name="Cíl" numFmtId="0">
      <sharedItems containsSemiMixedTypes="0" containsString="0" containsNumber="1" containsInteger="1" minValue="0" maxValue="513361"/>
    </cacheField>
    <cacheField name="Počet D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1862411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2023"/>
    <x v="0"/>
    <x v="0"/>
    <n v="300000"/>
    <n v="348000"/>
    <n v="0"/>
  </r>
  <r>
    <n v="2023"/>
    <x v="0"/>
    <x v="1"/>
    <n v="100000"/>
    <n v="215000"/>
    <n v="0"/>
  </r>
  <r>
    <n v="2023"/>
    <x v="0"/>
    <x v="2"/>
    <n v="0"/>
    <n v="20000"/>
    <n v="0"/>
  </r>
  <r>
    <n v="2023"/>
    <x v="0"/>
    <x v="3"/>
    <n v="0"/>
    <n v="50000"/>
    <n v="0"/>
  </r>
  <r>
    <n v="2023"/>
    <x v="1"/>
    <x v="0"/>
    <n v="200000"/>
    <n v="170081"/>
    <n v="0"/>
  </r>
  <r>
    <n v="2023"/>
    <x v="1"/>
    <x v="1"/>
    <n v="107231"/>
    <n v="300000"/>
    <n v="0"/>
  </r>
  <r>
    <n v="2023"/>
    <x v="1"/>
    <x v="2"/>
    <n v="50000"/>
    <n v="0"/>
    <n v="0"/>
  </r>
  <r>
    <n v="2023"/>
    <x v="1"/>
    <x v="3"/>
    <n v="0"/>
    <n v="0"/>
    <n v="0"/>
  </r>
  <r>
    <n v="2023"/>
    <x v="2"/>
    <x v="0"/>
    <n v="200000"/>
    <n v="85375"/>
    <n v="0"/>
  </r>
  <r>
    <n v="2023"/>
    <x v="2"/>
    <x v="1"/>
    <n v="100000"/>
    <n v="300000"/>
    <n v="0"/>
  </r>
  <r>
    <n v="2023"/>
    <x v="2"/>
    <x v="2"/>
    <n v="50000"/>
    <n v="0"/>
    <n v="0"/>
  </r>
  <r>
    <n v="2023"/>
    <x v="2"/>
    <x v="3"/>
    <n v="20000"/>
    <n v="50000"/>
    <n v="0"/>
  </r>
  <r>
    <n v="2023"/>
    <x v="3"/>
    <x v="0"/>
    <n v="200000"/>
    <n v="184150"/>
    <n v="0"/>
  </r>
  <r>
    <n v="2023"/>
    <x v="3"/>
    <x v="1"/>
    <n v="100000"/>
    <n v="300000"/>
    <n v="0"/>
  </r>
  <r>
    <n v="2023"/>
    <x v="3"/>
    <x v="2"/>
    <n v="50000"/>
    <n v="0"/>
    <n v="0"/>
  </r>
  <r>
    <n v="2023"/>
    <x v="3"/>
    <x v="3"/>
    <n v="0"/>
    <n v="0"/>
    <n v="0"/>
  </r>
  <r>
    <n v="2023"/>
    <x v="4"/>
    <x v="0"/>
    <n v="200000"/>
    <n v="32368"/>
    <n v="0"/>
  </r>
  <r>
    <n v="2023"/>
    <x v="4"/>
    <x v="1"/>
    <n v="100000"/>
    <n v="300000"/>
    <n v="0"/>
  </r>
  <r>
    <n v="2023"/>
    <x v="4"/>
    <x v="2"/>
    <n v="50000"/>
    <n v="0"/>
    <n v="0"/>
  </r>
  <r>
    <n v="2023"/>
    <x v="4"/>
    <x v="3"/>
    <n v="240000"/>
    <n v="50000"/>
    <n v="0"/>
  </r>
  <r>
    <n v="2023"/>
    <x v="5"/>
    <x v="0"/>
    <n v="400000"/>
    <n v="324211"/>
    <n v="0"/>
  </r>
  <r>
    <n v="2023"/>
    <x v="5"/>
    <x v="1"/>
    <n v="100000"/>
    <n v="300000"/>
    <n v="0"/>
  </r>
  <r>
    <n v="2023"/>
    <x v="5"/>
    <x v="2"/>
    <n v="50000"/>
    <n v="0"/>
    <n v="0"/>
  </r>
  <r>
    <n v="2023"/>
    <x v="5"/>
    <x v="3"/>
    <n v="0"/>
    <n v="50000"/>
    <n v="0"/>
  </r>
  <r>
    <n v="2023"/>
    <x v="6"/>
    <x v="0"/>
    <n v="400000"/>
    <n v="134526"/>
    <n v="0"/>
  </r>
  <r>
    <n v="2023"/>
    <x v="6"/>
    <x v="1"/>
    <n v="100000"/>
    <n v="300000"/>
    <n v="0"/>
  </r>
  <r>
    <n v="2023"/>
    <x v="6"/>
    <x v="2"/>
    <n v="50000"/>
    <n v="0"/>
    <n v="0"/>
  </r>
  <r>
    <n v="2023"/>
    <x v="6"/>
    <x v="3"/>
    <n v="0"/>
    <n v="50000"/>
    <n v="0"/>
  </r>
  <r>
    <n v="2023"/>
    <x v="7"/>
    <x v="0"/>
    <n v="400000"/>
    <n v="37039"/>
    <n v="0"/>
  </r>
  <r>
    <n v="2023"/>
    <x v="7"/>
    <x v="1"/>
    <n v="100000"/>
    <n v="300000"/>
    <n v="0"/>
  </r>
  <r>
    <n v="2023"/>
    <x v="7"/>
    <x v="2"/>
    <n v="50000"/>
    <n v="0"/>
    <n v="0"/>
  </r>
  <r>
    <n v="2023"/>
    <x v="7"/>
    <x v="3"/>
    <n v="20000"/>
    <n v="50000"/>
    <n v="0"/>
  </r>
  <r>
    <n v="2023"/>
    <x v="8"/>
    <x v="0"/>
    <n v="250000"/>
    <n v="76306"/>
    <n v="0"/>
  </r>
  <r>
    <n v="2023"/>
    <x v="8"/>
    <x v="1"/>
    <n v="100000"/>
    <n v="300000"/>
    <n v="0"/>
  </r>
  <r>
    <n v="2023"/>
    <x v="8"/>
    <x v="2"/>
    <n v="50000"/>
    <n v="0"/>
    <n v="0"/>
  </r>
  <r>
    <n v="2023"/>
    <x v="8"/>
    <x v="3"/>
    <n v="20000"/>
    <n v="50000"/>
    <n v="0"/>
  </r>
  <r>
    <n v="2023"/>
    <x v="9"/>
    <x v="0"/>
    <n v="100000"/>
    <n v="35500"/>
    <n v="0"/>
  </r>
  <r>
    <n v="2023"/>
    <x v="9"/>
    <x v="1"/>
    <n v="100000"/>
    <n v="300000"/>
    <n v="0"/>
  </r>
  <r>
    <n v="2023"/>
    <x v="9"/>
    <x v="2"/>
    <n v="10000"/>
    <n v="0"/>
    <n v="0"/>
  </r>
  <r>
    <n v="2023"/>
    <x v="9"/>
    <x v="3"/>
    <n v="0"/>
    <n v="50000"/>
    <n v="0"/>
  </r>
  <r>
    <n v="2023"/>
    <x v="10"/>
    <x v="0"/>
    <n v="100000"/>
    <n v="189520"/>
    <n v="0"/>
  </r>
  <r>
    <n v="2023"/>
    <x v="10"/>
    <x v="1"/>
    <n v="100000"/>
    <n v="300000"/>
    <n v="0"/>
  </r>
  <r>
    <n v="2023"/>
    <x v="10"/>
    <x v="2"/>
    <n v="0"/>
    <n v="0"/>
    <n v="0"/>
  </r>
  <r>
    <n v="2023"/>
    <x v="10"/>
    <x v="3"/>
    <n v="0"/>
    <n v="50000"/>
    <n v="0"/>
  </r>
  <r>
    <n v="2023"/>
    <x v="11"/>
    <x v="0"/>
    <n v="1000000"/>
    <n v="0"/>
    <n v="0"/>
  </r>
  <r>
    <n v="2023"/>
    <x v="11"/>
    <x v="1"/>
    <n v="100000"/>
    <n v="300000"/>
    <n v="0"/>
  </r>
  <r>
    <n v="2023"/>
    <x v="11"/>
    <x v="2"/>
    <n v="0"/>
    <n v="0"/>
    <n v="0"/>
  </r>
  <r>
    <n v="2023"/>
    <x v="11"/>
    <x v="3"/>
    <n v="0"/>
    <n v="51336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11D14-F5A0-46F6-918C-6E75CD91A4B8}" name="Kontingenční tabulka9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B29:B30" firstHeaderRow="1" firstDataRow="1" firstDataCol="0"/>
  <pivotFields count="6"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oučet z Příje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FCF8F-31A4-4392-8B22-FB49FA88FE78}" name="Kontingenční tabulka10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C29:C30" firstHeaderRow="1" firstDataRow="1" firstDataCol="0"/>
  <pivotFields count="6"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učet z Cí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5D680-0DAD-41AF-8960-72B1680F97D5}" name="Kontingenční tabulka7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2">
  <location ref="B20:D25" firstHeaderRow="0" firstDataRow="1" firstDataCol="1"/>
  <pivotFields count="6">
    <pivotField showAll="0"/>
    <pivotField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Příjem" fld="3" baseField="0" baseItem="0"/>
    <dataField name="Součet z Příjem2" fld="3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D34EF-9014-477F-A789-F730AB94D657}" name="Kontingenční tabulka5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K2:M19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FD13F-43BF-4DBE-A6FE-6846EC96957E}" name="Kontingenční tabulka1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E2:E3" firstHeaderRow="1" firstDataRow="1" firstDataCol="0"/>
  <pivotFields count="6"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oučet z Cí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23635-2D44-45A5-A68B-124E1DC8173E}" name="Kontingenční tabulka6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N2:O15" firstHeaderRow="1" firstDataRow="1" firstDataCol="1"/>
  <pivotFields count="6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učet z Příje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BC44B-DC8B-411B-A2D1-9426DC68F6CE}" name="Kontingenční tabulka3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H2:H3" firstHeaderRow="1" firstDataRow="1" firstDataCol="0"/>
  <pivotFields count="6"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oučet z Počet D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BC7DA-FA79-4F42-A77A-DE33172BA1D1}" name="Kontingenční tabulka2" cacheId="55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B2:B3" firstHeaderRow="1" firstDataRow="1" firstDataCol="0"/>
  <pivotFields count="6"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oučet z Příjem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Měsíc" xr10:uid="{9E5E8D6C-5208-4D6C-B259-37A83EEDAF4E}" sourceName="Měsíc">
  <pivotTables>
    <pivotTable tabId="3" name="Kontingenční tabulka7"/>
  </pivotTables>
  <data>
    <tabular pivotCacheId="1862411353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ěsíc" xr10:uid="{B33BF67E-0DC2-4DCE-BE21-41B88CABCC7B}" cache="Průřez_Měsíc" caption="Měsíc" columnCount="3" showCaption="0" style="Vlastní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4A4940-4C4E-4B7E-9748-14A51A97585E}" name="DatasetTAB" displayName="DatasetTAB" ref="A1:F49" totalsRowShown="0" headerRowDxfId="5" headerRowBorderDxfId="4" tableBorderDxfId="3">
  <autoFilter ref="A1:F49" xr:uid="{A84A4940-4C4E-4B7E-9748-14A51A97585E}"/>
  <tableColumns count="6">
    <tableColumn id="1" xr3:uid="{52990AA5-4E78-4AF9-A5B5-49CCE272D086}" name="Rok" dataDxfId="2"/>
    <tableColumn id="2" xr3:uid="{231F508C-BD7A-4142-A83D-64CD5ADB6829}" name="Měsíc" dataDxfId="1"/>
    <tableColumn id="3" xr3:uid="{08446F67-86C0-4D1A-A700-F375EB8936B9}" name="Typ příjmu" dataDxfId="0"/>
    <tableColumn id="4" xr3:uid="{30A1DC83-F29D-4E18-B777-90F6B4FD99F2}" name="Příjem"/>
    <tableColumn id="5" xr3:uid="{16E60B0E-7C75-4691-BF52-CB54F733C777}" name="Cíl"/>
    <tableColumn id="6" xr3:uid="{8F1EE6B6-4563-4D90-992F-797907E13428}" name="Počet 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B451-6979-46AA-951D-14D0F30590FB}">
  <dimension ref="D8:U30"/>
  <sheetViews>
    <sheetView showGridLines="0" showRowColHeaders="0" tabSelected="1" workbookViewId="0">
      <selection activeCell="V15" sqref="V15"/>
    </sheetView>
  </sheetViews>
  <sheetFormatPr defaultRowHeight="15" x14ac:dyDescent="0.25"/>
  <cols>
    <col min="1" max="16384" width="9.140625" style="3"/>
  </cols>
  <sheetData>
    <row r="8" spans="21:21" x14ac:dyDescent="0.25">
      <c r="U8" s="3">
        <v>3</v>
      </c>
    </row>
    <row r="30" spans="4:4" x14ac:dyDescent="0.25">
      <c r="D30" s="3" t="s">
        <v>0</v>
      </c>
    </row>
  </sheetData>
  <sheetProtection algorithmName="SHA-512" hashValue="5hn1qwkQ5wX5SeMg4xyIDY2L8PQCsovn961cmM0tfiC56fosI40n+bkGuOOnJsgYqusstflQAI1L7xk25An6VA==" saltValue="esiq4TzZZlq53XAtq+v1kQ==" spinCount="100000" sheet="1" objects="1" scenarios="1"/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507B-CF48-4B40-A1B6-EC405E4828B6}">
  <dimension ref="B2:Q30"/>
  <sheetViews>
    <sheetView showGridLines="0" workbookViewId="0">
      <selection activeCell="H26" sqref="H26"/>
    </sheetView>
  </sheetViews>
  <sheetFormatPr defaultRowHeight="15" x14ac:dyDescent="0.25"/>
  <cols>
    <col min="2" max="2" width="20.5703125" bestFit="1" customWidth="1"/>
    <col min="3" max="3" width="14.7109375" bestFit="1" customWidth="1"/>
    <col min="4" max="4" width="15.7109375" bestFit="1" customWidth="1"/>
    <col min="5" max="5" width="11" bestFit="1" customWidth="1"/>
    <col min="6" max="6" width="14" bestFit="1" customWidth="1"/>
    <col min="8" max="8" width="16.85546875" bestFit="1" customWidth="1"/>
    <col min="9" max="9" width="8.28515625" customWidth="1"/>
    <col min="10" max="10" width="6" customWidth="1"/>
    <col min="11" max="11" width="17.85546875" bestFit="1" customWidth="1"/>
    <col min="12" max="12" width="11.42578125" bestFit="1" customWidth="1"/>
    <col min="13" max="13" width="11.140625" bestFit="1" customWidth="1"/>
    <col min="14" max="14" width="15.7109375" bestFit="1" customWidth="1"/>
    <col min="15" max="15" width="14.7109375" bestFit="1" customWidth="1"/>
    <col min="16" max="16" width="14.42578125" customWidth="1"/>
    <col min="17" max="17" width="9.85546875" bestFit="1" customWidth="1"/>
    <col min="19" max="19" width="15.7109375" bestFit="1" customWidth="1"/>
    <col min="20" max="20" width="14.7109375" bestFit="1" customWidth="1"/>
    <col min="21" max="21" width="11" bestFit="1" customWidth="1"/>
  </cols>
  <sheetData>
    <row r="2" spans="2:17" x14ac:dyDescent="0.25">
      <c r="B2" t="s">
        <v>1</v>
      </c>
      <c r="E2" t="s">
        <v>2</v>
      </c>
      <c r="H2" t="s">
        <v>3</v>
      </c>
      <c r="K2" s="13"/>
      <c r="L2" s="14"/>
      <c r="M2" s="15"/>
      <c r="N2" s="6" t="s">
        <v>4</v>
      </c>
      <c r="O2" t="s">
        <v>1</v>
      </c>
      <c r="P2" t="s">
        <v>5</v>
      </c>
    </row>
    <row r="3" spans="2:17" x14ac:dyDescent="0.25">
      <c r="B3" s="5">
        <v>5667231</v>
      </c>
      <c r="C3" s="5">
        <f>GETPIVOTDATA("Příjem",$B$2)</f>
        <v>5667231</v>
      </c>
      <c r="E3" s="21">
        <v>6115437</v>
      </c>
      <c r="F3" s="5">
        <f>GETPIVOTDATA("Cíl",$E$2)</f>
        <v>6115437</v>
      </c>
      <c r="H3" s="21">
        <v>0</v>
      </c>
      <c r="I3">
        <f>GETPIVOTDATA("Počet DD",$H$2)</f>
        <v>0</v>
      </c>
      <c r="K3" s="16"/>
      <c r="L3" s="12"/>
      <c r="M3" s="17"/>
      <c r="N3" s="7" t="s">
        <v>6</v>
      </c>
      <c r="O3" s="21">
        <v>400000</v>
      </c>
      <c r="P3" s="5">
        <f>AVERAGEA(O3:O14)</f>
        <v>472269.25</v>
      </c>
      <c r="Q3" s="5">
        <f>P3</f>
        <v>472269.25</v>
      </c>
    </row>
    <row r="4" spans="2:17" x14ac:dyDescent="0.25">
      <c r="K4" s="16"/>
      <c r="L4" s="12"/>
      <c r="M4" s="17"/>
      <c r="N4" s="7" t="s">
        <v>7</v>
      </c>
      <c r="O4" s="21">
        <v>357231</v>
      </c>
    </row>
    <row r="5" spans="2:17" x14ac:dyDescent="0.25">
      <c r="K5" s="16"/>
      <c r="L5" s="12"/>
      <c r="M5" s="17"/>
      <c r="N5" s="7" t="s">
        <v>8</v>
      </c>
      <c r="O5" s="21">
        <v>370000</v>
      </c>
    </row>
    <row r="6" spans="2:17" x14ac:dyDescent="0.25">
      <c r="K6" s="16"/>
      <c r="L6" s="12"/>
      <c r="M6" s="17"/>
      <c r="N6" s="7" t="s">
        <v>9</v>
      </c>
      <c r="O6" s="21">
        <v>350000</v>
      </c>
    </row>
    <row r="7" spans="2:17" x14ac:dyDescent="0.25">
      <c r="K7" s="16"/>
      <c r="L7" s="12"/>
      <c r="M7" s="17"/>
      <c r="N7" s="7" t="s">
        <v>10</v>
      </c>
      <c r="O7" s="21">
        <v>590000</v>
      </c>
    </row>
    <row r="8" spans="2:17" x14ac:dyDescent="0.25">
      <c r="K8" s="16"/>
      <c r="L8" s="12"/>
      <c r="M8" s="17"/>
      <c r="N8" s="7" t="s">
        <v>11</v>
      </c>
      <c r="O8" s="21">
        <v>550000</v>
      </c>
    </row>
    <row r="9" spans="2:17" x14ac:dyDescent="0.25">
      <c r="K9" s="16"/>
      <c r="L9" s="12"/>
      <c r="M9" s="17"/>
      <c r="N9" s="7" t="s">
        <v>12</v>
      </c>
      <c r="O9" s="21">
        <v>550000</v>
      </c>
    </row>
    <row r="10" spans="2:17" x14ac:dyDescent="0.25">
      <c r="K10" s="16"/>
      <c r="L10" s="12"/>
      <c r="M10" s="17"/>
      <c r="N10" s="7" t="s">
        <v>13</v>
      </c>
      <c r="O10" s="21">
        <v>570000</v>
      </c>
    </row>
    <row r="11" spans="2:17" x14ac:dyDescent="0.25">
      <c r="K11" s="16"/>
      <c r="L11" s="12"/>
      <c r="M11" s="17"/>
      <c r="N11" s="7" t="s">
        <v>14</v>
      </c>
      <c r="O11" s="21">
        <v>420000</v>
      </c>
    </row>
    <row r="12" spans="2:17" x14ac:dyDescent="0.25">
      <c r="K12" s="16"/>
      <c r="L12" s="12"/>
      <c r="M12" s="17"/>
      <c r="N12" s="7" t="s">
        <v>15</v>
      </c>
      <c r="O12" s="21">
        <v>210000</v>
      </c>
    </row>
    <row r="13" spans="2:17" x14ac:dyDescent="0.25">
      <c r="K13" s="16"/>
      <c r="L13" s="12"/>
      <c r="M13" s="17"/>
      <c r="N13" s="7" t="s">
        <v>16</v>
      </c>
      <c r="O13" s="21">
        <v>200000</v>
      </c>
    </row>
    <row r="14" spans="2:17" x14ac:dyDescent="0.25">
      <c r="K14" s="16"/>
      <c r="L14" s="12"/>
      <c r="M14" s="17"/>
      <c r="N14" s="7" t="s">
        <v>17</v>
      </c>
      <c r="O14" s="21">
        <v>1100000</v>
      </c>
    </row>
    <row r="15" spans="2:17" x14ac:dyDescent="0.25">
      <c r="K15" s="16"/>
      <c r="L15" s="12"/>
      <c r="M15" s="17"/>
      <c r="N15" s="7" t="s">
        <v>18</v>
      </c>
      <c r="O15" s="21">
        <v>5667231</v>
      </c>
    </row>
    <row r="16" spans="2:17" x14ac:dyDescent="0.25">
      <c r="K16" s="16"/>
      <c r="L16" s="12"/>
      <c r="M16" s="17"/>
    </row>
    <row r="17" spans="2:13" x14ac:dyDescent="0.25">
      <c r="K17" s="16"/>
      <c r="L17" s="12"/>
      <c r="M17" s="17"/>
    </row>
    <row r="18" spans="2:13" x14ac:dyDescent="0.25">
      <c r="K18" s="16"/>
      <c r="L18" s="12"/>
      <c r="M18" s="17"/>
    </row>
    <row r="19" spans="2:13" x14ac:dyDescent="0.25">
      <c r="K19" s="18"/>
      <c r="L19" s="19"/>
      <c r="M19" s="20"/>
    </row>
    <row r="20" spans="2:13" x14ac:dyDescent="0.25">
      <c r="B20" s="6" t="s">
        <v>4</v>
      </c>
      <c r="C20" t="s">
        <v>1</v>
      </c>
      <c r="D20" t="s">
        <v>19</v>
      </c>
      <c r="I20" s="2"/>
      <c r="J20" s="2"/>
    </row>
    <row r="21" spans="2:13" x14ac:dyDescent="0.25">
      <c r="B21" s="7" t="s">
        <v>20</v>
      </c>
      <c r="C21" s="21">
        <v>0</v>
      </c>
      <c r="D21" s="8">
        <v>0</v>
      </c>
      <c r="F21" s="5">
        <f>GETPIVOTDATA("Součet z Příjem",$B$20,"Typ příjmu","Dobrovolná dražba")</f>
        <v>0</v>
      </c>
      <c r="G21" s="11">
        <f>GETPIVOTDATA("Součet z Příjem2",$B$20,"Typ příjmu","Dobrovolná dražba")</f>
        <v>0</v>
      </c>
      <c r="H21" s="7"/>
      <c r="I21" s="2"/>
      <c r="J21" s="2"/>
      <c r="K21" s="5"/>
      <c r="L21" s="5"/>
      <c r="M21" s="9"/>
    </row>
    <row r="22" spans="2:13" x14ac:dyDescent="0.25">
      <c r="B22" s="7" t="s">
        <v>21</v>
      </c>
      <c r="C22" s="21">
        <v>100000</v>
      </c>
      <c r="D22" s="8">
        <v>0.25</v>
      </c>
      <c r="F22" s="5">
        <f>GETPIVOTDATA("Součet z Příjem",$B$20,"Typ příjmu","Doplaceno")</f>
        <v>100000</v>
      </c>
      <c r="G22" s="11">
        <f>GETPIVOTDATA("Součet z Příjem2",$B$20,"Typ příjmu","Doplaceno")</f>
        <v>0.25</v>
      </c>
      <c r="H22" s="7"/>
      <c r="I22" s="2"/>
      <c r="J22" s="2"/>
      <c r="K22" s="5"/>
      <c r="L22" s="5"/>
      <c r="M22" s="9"/>
    </row>
    <row r="23" spans="2:13" x14ac:dyDescent="0.25">
      <c r="B23" s="7" t="s">
        <v>22</v>
      </c>
      <c r="C23" s="21">
        <v>300000</v>
      </c>
      <c r="D23" s="8">
        <v>0.75</v>
      </c>
      <c r="F23" s="5">
        <f>GETPIVOTDATA("Součet z Příjem",$B$20,"Typ příjmu","Dražba")</f>
        <v>300000</v>
      </c>
      <c r="G23" s="11">
        <f>GETPIVOTDATA("Součet z Příjem2",$B$20,"Typ příjmu","Dražba")</f>
        <v>0.75</v>
      </c>
      <c r="H23" s="7"/>
      <c r="I23" s="2"/>
      <c r="J23" s="2"/>
      <c r="K23" s="5"/>
      <c r="L23" s="5"/>
      <c r="M23" s="9"/>
    </row>
    <row r="24" spans="2:13" x14ac:dyDescent="0.25">
      <c r="B24" s="7" t="s">
        <v>23</v>
      </c>
      <c r="C24" s="21">
        <v>0</v>
      </c>
      <c r="D24" s="8">
        <v>0</v>
      </c>
      <c r="F24" s="5">
        <f>GETPIVOTDATA("Součet z Příjem",$B$20,"Typ příjmu","Mimořádný příjem OP")</f>
        <v>0</v>
      </c>
      <c r="G24" s="11">
        <f>GETPIVOTDATA("Součet z Příjem2",$B$20,"Typ příjmu","Mimořádný příjem OP")</f>
        <v>0</v>
      </c>
      <c r="H24" s="7"/>
      <c r="I24" s="2"/>
      <c r="J24" s="2"/>
      <c r="K24" s="5"/>
      <c r="L24" s="5"/>
      <c r="M24" s="9"/>
    </row>
    <row r="25" spans="2:13" x14ac:dyDescent="0.25">
      <c r="B25" s="7" t="s">
        <v>18</v>
      </c>
      <c r="C25" s="21">
        <v>400000</v>
      </c>
      <c r="D25" s="8">
        <v>1</v>
      </c>
    </row>
    <row r="29" spans="2:13" x14ac:dyDescent="0.25">
      <c r="B29" t="s">
        <v>1</v>
      </c>
      <c r="C29" t="s">
        <v>2</v>
      </c>
      <c r="E29" s="2" t="s">
        <v>24</v>
      </c>
      <c r="F29" s="2" t="s">
        <v>25</v>
      </c>
    </row>
    <row r="30" spans="2:13" x14ac:dyDescent="0.25">
      <c r="B30" s="21">
        <v>5667231</v>
      </c>
      <c r="C30" s="21">
        <v>6115437</v>
      </c>
      <c r="E30" s="10">
        <f>GETPIVOTDATA("Příjem",$B$29)/GETPIVOTDATA("Cíl",$C$29)</f>
        <v>0.92670908064296964</v>
      </c>
      <c r="F30" s="10">
        <f>100%-E30</f>
        <v>7.329091935703036E-2</v>
      </c>
    </row>
  </sheetData>
  <pageMargins left="0.7" right="0.7" top="0.78740157499999996" bottom="0.78740157499999996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showGridLines="0" topLeftCell="A15" workbookViewId="0">
      <selection activeCell="C28" sqref="C28"/>
    </sheetView>
  </sheetViews>
  <sheetFormatPr defaultRowHeight="15" x14ac:dyDescent="0.25"/>
  <cols>
    <col min="1" max="1" width="13.85546875" style="2" customWidth="1"/>
    <col min="2" max="2" width="20.85546875" style="2" customWidth="1"/>
    <col min="3" max="3" width="20.5703125" style="2" bestFit="1" customWidth="1"/>
    <col min="4" max="4" width="16.140625" customWidth="1"/>
    <col min="5" max="5" width="10.5703125" customWidth="1"/>
    <col min="6" max="6" width="15.5703125" customWidth="1"/>
  </cols>
  <sheetData>
    <row r="1" spans="1:7" ht="24" customHeight="1" x14ac:dyDescent="0.25">
      <c r="A1" s="4" t="s">
        <v>26</v>
      </c>
      <c r="B1" s="4" t="s">
        <v>27</v>
      </c>
      <c r="C1" s="4" t="s">
        <v>28</v>
      </c>
      <c r="D1" s="4" t="s">
        <v>24</v>
      </c>
      <c r="E1" s="4" t="s">
        <v>25</v>
      </c>
      <c r="F1" s="4" t="s">
        <v>29</v>
      </c>
      <c r="G1" s="1"/>
    </row>
    <row r="2" spans="1:7" x14ac:dyDescent="0.25">
      <c r="A2" s="2">
        <v>2023</v>
      </c>
      <c r="B2" s="2" t="s">
        <v>6</v>
      </c>
      <c r="C2" s="2" t="s">
        <v>22</v>
      </c>
      <c r="D2">
        <v>300000</v>
      </c>
      <c r="E2">
        <v>348000</v>
      </c>
      <c r="F2">
        <v>0</v>
      </c>
    </row>
    <row r="3" spans="1:7" x14ac:dyDescent="0.25">
      <c r="A3" s="2">
        <v>2023</v>
      </c>
      <c r="B3" s="2" t="s">
        <v>6</v>
      </c>
      <c r="C3" s="2" t="s">
        <v>21</v>
      </c>
      <c r="D3">
        <v>100000</v>
      </c>
      <c r="E3">
        <v>215000</v>
      </c>
      <c r="F3">
        <v>0</v>
      </c>
    </row>
    <row r="4" spans="1:7" x14ac:dyDescent="0.25">
      <c r="A4" s="2">
        <v>2023</v>
      </c>
      <c r="B4" s="2" t="s">
        <v>6</v>
      </c>
      <c r="C4" s="2" t="s">
        <v>20</v>
      </c>
      <c r="D4">
        <v>0</v>
      </c>
      <c r="E4">
        <v>20000</v>
      </c>
      <c r="F4">
        <v>0</v>
      </c>
    </row>
    <row r="5" spans="1:7" x14ac:dyDescent="0.25">
      <c r="A5" s="2">
        <v>2023</v>
      </c>
      <c r="B5" s="2" t="s">
        <v>6</v>
      </c>
      <c r="C5" s="2" t="s">
        <v>23</v>
      </c>
      <c r="D5">
        <v>0</v>
      </c>
      <c r="E5">
        <v>50000</v>
      </c>
      <c r="F5">
        <v>0</v>
      </c>
    </row>
    <row r="6" spans="1:7" x14ac:dyDescent="0.25">
      <c r="A6" s="2">
        <v>2023</v>
      </c>
      <c r="B6" s="2" t="s">
        <v>7</v>
      </c>
      <c r="C6" s="2" t="s">
        <v>22</v>
      </c>
      <c r="D6">
        <v>200000</v>
      </c>
      <c r="E6">
        <v>170081</v>
      </c>
      <c r="F6">
        <v>0</v>
      </c>
    </row>
    <row r="7" spans="1:7" x14ac:dyDescent="0.25">
      <c r="A7" s="2">
        <v>2023</v>
      </c>
      <c r="B7" s="2" t="s">
        <v>7</v>
      </c>
      <c r="C7" s="2" t="s">
        <v>21</v>
      </c>
      <c r="D7">
        <v>107231</v>
      </c>
      <c r="E7">
        <v>300000</v>
      </c>
      <c r="F7">
        <v>0</v>
      </c>
    </row>
    <row r="8" spans="1:7" x14ac:dyDescent="0.25">
      <c r="A8" s="2">
        <v>2023</v>
      </c>
      <c r="B8" s="2" t="s">
        <v>7</v>
      </c>
      <c r="C8" s="2" t="s">
        <v>20</v>
      </c>
      <c r="D8">
        <v>50000</v>
      </c>
      <c r="E8">
        <v>0</v>
      </c>
      <c r="F8">
        <v>0</v>
      </c>
    </row>
    <row r="9" spans="1:7" x14ac:dyDescent="0.25">
      <c r="A9" s="2">
        <v>2023</v>
      </c>
      <c r="B9" s="2" t="s">
        <v>7</v>
      </c>
      <c r="C9" s="2" t="s">
        <v>23</v>
      </c>
      <c r="D9">
        <v>0</v>
      </c>
      <c r="E9">
        <v>0</v>
      </c>
      <c r="F9">
        <v>0</v>
      </c>
    </row>
    <row r="10" spans="1:7" x14ac:dyDescent="0.25">
      <c r="A10" s="2">
        <v>2023</v>
      </c>
      <c r="B10" s="2" t="s">
        <v>8</v>
      </c>
      <c r="C10" s="2" t="s">
        <v>22</v>
      </c>
      <c r="D10">
        <v>200000</v>
      </c>
      <c r="E10">
        <v>85375</v>
      </c>
      <c r="F10">
        <v>0</v>
      </c>
    </row>
    <row r="11" spans="1:7" x14ac:dyDescent="0.25">
      <c r="A11" s="2">
        <v>2023</v>
      </c>
      <c r="B11" s="2" t="s">
        <v>8</v>
      </c>
      <c r="C11" s="2" t="s">
        <v>21</v>
      </c>
      <c r="D11">
        <v>100000</v>
      </c>
      <c r="E11">
        <v>300000</v>
      </c>
      <c r="F11">
        <v>0</v>
      </c>
    </row>
    <row r="12" spans="1:7" x14ac:dyDescent="0.25">
      <c r="A12" s="2">
        <v>2023</v>
      </c>
      <c r="B12" s="2" t="s">
        <v>8</v>
      </c>
      <c r="C12" s="2" t="s">
        <v>20</v>
      </c>
      <c r="D12">
        <v>50000</v>
      </c>
      <c r="E12">
        <v>0</v>
      </c>
      <c r="F12">
        <v>0</v>
      </c>
    </row>
    <row r="13" spans="1:7" x14ac:dyDescent="0.25">
      <c r="A13" s="2">
        <v>2023</v>
      </c>
      <c r="B13" s="2" t="s">
        <v>8</v>
      </c>
      <c r="C13" s="2" t="s">
        <v>23</v>
      </c>
      <c r="D13">
        <v>20000</v>
      </c>
      <c r="E13">
        <v>50000</v>
      </c>
      <c r="F13">
        <v>0</v>
      </c>
    </row>
    <row r="14" spans="1:7" x14ac:dyDescent="0.25">
      <c r="A14" s="2">
        <v>2023</v>
      </c>
      <c r="B14" s="2" t="s">
        <v>9</v>
      </c>
      <c r="C14" s="2" t="s">
        <v>22</v>
      </c>
      <c r="D14">
        <v>200000</v>
      </c>
      <c r="E14">
        <v>184150</v>
      </c>
      <c r="F14">
        <v>0</v>
      </c>
    </row>
    <row r="15" spans="1:7" x14ac:dyDescent="0.25">
      <c r="A15" s="2">
        <v>2023</v>
      </c>
      <c r="B15" s="2" t="s">
        <v>9</v>
      </c>
      <c r="C15" s="2" t="s">
        <v>21</v>
      </c>
      <c r="D15">
        <v>100000</v>
      </c>
      <c r="E15">
        <v>300000</v>
      </c>
      <c r="F15">
        <v>0</v>
      </c>
    </row>
    <row r="16" spans="1:7" x14ac:dyDescent="0.25">
      <c r="A16" s="2">
        <v>2023</v>
      </c>
      <c r="B16" s="2" t="s">
        <v>9</v>
      </c>
      <c r="C16" s="2" t="s">
        <v>20</v>
      </c>
      <c r="D16">
        <v>50000</v>
      </c>
      <c r="E16">
        <v>0</v>
      </c>
      <c r="F16">
        <v>0</v>
      </c>
    </row>
    <row r="17" spans="1:6" x14ac:dyDescent="0.25">
      <c r="A17" s="2">
        <v>2023</v>
      </c>
      <c r="B17" s="2" t="s">
        <v>9</v>
      </c>
      <c r="C17" s="2" t="s">
        <v>23</v>
      </c>
      <c r="D17">
        <v>0</v>
      </c>
      <c r="E17">
        <v>0</v>
      </c>
      <c r="F17">
        <v>0</v>
      </c>
    </row>
    <row r="18" spans="1:6" x14ac:dyDescent="0.25">
      <c r="A18" s="2">
        <v>2023</v>
      </c>
      <c r="B18" s="2" t="s">
        <v>10</v>
      </c>
      <c r="C18" s="2" t="s">
        <v>22</v>
      </c>
      <c r="D18">
        <v>200000</v>
      </c>
      <c r="E18">
        <v>32368</v>
      </c>
      <c r="F18">
        <v>0</v>
      </c>
    </row>
    <row r="19" spans="1:6" x14ac:dyDescent="0.25">
      <c r="A19" s="2">
        <v>2023</v>
      </c>
      <c r="B19" s="2" t="s">
        <v>10</v>
      </c>
      <c r="C19" s="2" t="s">
        <v>21</v>
      </c>
      <c r="D19">
        <v>100000</v>
      </c>
      <c r="E19">
        <v>300000</v>
      </c>
      <c r="F19">
        <v>0</v>
      </c>
    </row>
    <row r="20" spans="1:6" x14ac:dyDescent="0.25">
      <c r="A20" s="2">
        <v>2023</v>
      </c>
      <c r="B20" s="2" t="s">
        <v>10</v>
      </c>
      <c r="C20" s="2" t="s">
        <v>20</v>
      </c>
      <c r="D20">
        <v>50000</v>
      </c>
      <c r="E20">
        <v>0</v>
      </c>
      <c r="F20">
        <v>0</v>
      </c>
    </row>
    <row r="21" spans="1:6" x14ac:dyDescent="0.25">
      <c r="A21" s="2">
        <v>2023</v>
      </c>
      <c r="B21" s="2" t="s">
        <v>10</v>
      </c>
      <c r="C21" s="2" t="s">
        <v>23</v>
      </c>
      <c r="D21">
        <v>240000</v>
      </c>
      <c r="E21">
        <v>50000</v>
      </c>
      <c r="F21">
        <v>0</v>
      </c>
    </row>
    <row r="22" spans="1:6" x14ac:dyDescent="0.25">
      <c r="A22" s="2">
        <v>2023</v>
      </c>
      <c r="B22" s="2" t="s">
        <v>11</v>
      </c>
      <c r="C22" s="2" t="s">
        <v>22</v>
      </c>
      <c r="D22">
        <v>400000</v>
      </c>
      <c r="E22">
        <v>324211</v>
      </c>
      <c r="F22">
        <v>0</v>
      </c>
    </row>
    <row r="23" spans="1:6" x14ac:dyDescent="0.25">
      <c r="A23" s="2">
        <v>2023</v>
      </c>
      <c r="B23" s="2" t="s">
        <v>11</v>
      </c>
      <c r="C23" s="2" t="s">
        <v>21</v>
      </c>
      <c r="D23">
        <v>100000</v>
      </c>
      <c r="E23">
        <v>300000</v>
      </c>
      <c r="F23">
        <v>0</v>
      </c>
    </row>
    <row r="24" spans="1:6" x14ac:dyDescent="0.25">
      <c r="A24" s="2">
        <v>2023</v>
      </c>
      <c r="B24" s="2" t="s">
        <v>11</v>
      </c>
      <c r="C24" s="2" t="s">
        <v>20</v>
      </c>
      <c r="D24">
        <v>50000</v>
      </c>
      <c r="E24">
        <v>0</v>
      </c>
      <c r="F24">
        <v>0</v>
      </c>
    </row>
    <row r="25" spans="1:6" x14ac:dyDescent="0.25">
      <c r="A25" s="2">
        <v>2023</v>
      </c>
      <c r="B25" s="2" t="s">
        <v>11</v>
      </c>
      <c r="C25" s="2" t="s">
        <v>23</v>
      </c>
      <c r="D25">
        <v>0</v>
      </c>
      <c r="E25">
        <v>50000</v>
      </c>
      <c r="F25">
        <v>0</v>
      </c>
    </row>
    <row r="26" spans="1:6" x14ac:dyDescent="0.25">
      <c r="A26" s="2">
        <v>2023</v>
      </c>
      <c r="B26" s="2" t="s">
        <v>12</v>
      </c>
      <c r="C26" s="2" t="s">
        <v>22</v>
      </c>
      <c r="D26">
        <v>400000</v>
      </c>
      <c r="E26">
        <v>134526</v>
      </c>
      <c r="F26">
        <v>0</v>
      </c>
    </row>
    <row r="27" spans="1:6" x14ac:dyDescent="0.25">
      <c r="A27" s="2">
        <v>2023</v>
      </c>
      <c r="B27" s="2" t="s">
        <v>12</v>
      </c>
      <c r="C27" s="2" t="s">
        <v>21</v>
      </c>
      <c r="D27">
        <v>100000</v>
      </c>
      <c r="E27">
        <v>300000</v>
      </c>
      <c r="F27">
        <v>0</v>
      </c>
    </row>
    <row r="28" spans="1:6" x14ac:dyDescent="0.25">
      <c r="A28" s="2">
        <v>2023</v>
      </c>
      <c r="B28" s="2" t="s">
        <v>12</v>
      </c>
      <c r="C28" s="2" t="s">
        <v>20</v>
      </c>
      <c r="D28">
        <v>50000</v>
      </c>
      <c r="E28">
        <v>0</v>
      </c>
      <c r="F28">
        <v>0</v>
      </c>
    </row>
    <row r="29" spans="1:6" x14ac:dyDescent="0.25">
      <c r="A29" s="2">
        <v>2023</v>
      </c>
      <c r="B29" s="2" t="s">
        <v>12</v>
      </c>
      <c r="C29" s="2" t="s">
        <v>23</v>
      </c>
      <c r="D29">
        <v>0</v>
      </c>
      <c r="E29">
        <v>50000</v>
      </c>
      <c r="F29">
        <v>0</v>
      </c>
    </row>
    <row r="30" spans="1:6" x14ac:dyDescent="0.25">
      <c r="A30" s="2">
        <v>2023</v>
      </c>
      <c r="B30" s="2" t="s">
        <v>13</v>
      </c>
      <c r="C30" s="2" t="s">
        <v>22</v>
      </c>
      <c r="D30">
        <v>400000</v>
      </c>
      <c r="E30">
        <v>37039</v>
      </c>
      <c r="F30">
        <v>0</v>
      </c>
    </row>
    <row r="31" spans="1:6" x14ac:dyDescent="0.25">
      <c r="A31" s="2">
        <v>2023</v>
      </c>
      <c r="B31" s="2" t="s">
        <v>13</v>
      </c>
      <c r="C31" s="2" t="s">
        <v>21</v>
      </c>
      <c r="D31">
        <v>100000</v>
      </c>
      <c r="E31">
        <v>300000</v>
      </c>
      <c r="F31">
        <v>0</v>
      </c>
    </row>
    <row r="32" spans="1:6" x14ac:dyDescent="0.25">
      <c r="A32" s="2">
        <v>2023</v>
      </c>
      <c r="B32" s="2" t="s">
        <v>13</v>
      </c>
      <c r="C32" s="2" t="s">
        <v>20</v>
      </c>
      <c r="D32">
        <v>50000</v>
      </c>
      <c r="E32">
        <v>0</v>
      </c>
      <c r="F32">
        <v>0</v>
      </c>
    </row>
    <row r="33" spans="1:6" x14ac:dyDescent="0.25">
      <c r="A33" s="2">
        <v>2023</v>
      </c>
      <c r="B33" s="2" t="s">
        <v>13</v>
      </c>
      <c r="C33" s="2" t="s">
        <v>23</v>
      </c>
      <c r="D33">
        <v>20000</v>
      </c>
      <c r="E33">
        <v>50000</v>
      </c>
      <c r="F33">
        <v>0</v>
      </c>
    </row>
    <row r="34" spans="1:6" x14ac:dyDescent="0.25">
      <c r="A34" s="2">
        <v>2023</v>
      </c>
      <c r="B34" s="2" t="s">
        <v>14</v>
      </c>
      <c r="C34" s="2" t="s">
        <v>22</v>
      </c>
      <c r="D34">
        <v>250000</v>
      </c>
      <c r="E34">
        <v>76306</v>
      </c>
      <c r="F34">
        <v>0</v>
      </c>
    </row>
    <row r="35" spans="1:6" x14ac:dyDescent="0.25">
      <c r="A35" s="2">
        <v>2023</v>
      </c>
      <c r="B35" s="2" t="s">
        <v>14</v>
      </c>
      <c r="C35" s="2" t="s">
        <v>21</v>
      </c>
      <c r="D35">
        <v>100000</v>
      </c>
      <c r="E35">
        <v>300000</v>
      </c>
      <c r="F35">
        <v>0</v>
      </c>
    </row>
    <row r="36" spans="1:6" x14ac:dyDescent="0.25">
      <c r="A36" s="2">
        <v>2023</v>
      </c>
      <c r="B36" s="2" t="s">
        <v>14</v>
      </c>
      <c r="C36" s="2" t="s">
        <v>20</v>
      </c>
      <c r="D36">
        <v>50000</v>
      </c>
      <c r="E36">
        <v>0</v>
      </c>
      <c r="F36">
        <v>0</v>
      </c>
    </row>
    <row r="37" spans="1:6" x14ac:dyDescent="0.25">
      <c r="A37" s="2">
        <v>2023</v>
      </c>
      <c r="B37" s="2" t="s">
        <v>14</v>
      </c>
      <c r="C37" s="2" t="s">
        <v>23</v>
      </c>
      <c r="D37">
        <v>20000</v>
      </c>
      <c r="E37">
        <v>50000</v>
      </c>
      <c r="F37">
        <v>0</v>
      </c>
    </row>
    <row r="38" spans="1:6" x14ac:dyDescent="0.25">
      <c r="A38" s="2">
        <v>2023</v>
      </c>
      <c r="B38" s="2" t="s">
        <v>15</v>
      </c>
      <c r="C38" s="2" t="s">
        <v>22</v>
      </c>
      <c r="D38">
        <v>100000</v>
      </c>
      <c r="E38">
        <v>35500</v>
      </c>
      <c r="F38">
        <v>0</v>
      </c>
    </row>
    <row r="39" spans="1:6" x14ac:dyDescent="0.25">
      <c r="A39" s="2">
        <v>2023</v>
      </c>
      <c r="B39" s="2" t="s">
        <v>15</v>
      </c>
      <c r="C39" s="2" t="s">
        <v>21</v>
      </c>
      <c r="D39">
        <v>100000</v>
      </c>
      <c r="E39">
        <v>300000</v>
      </c>
      <c r="F39">
        <v>0</v>
      </c>
    </row>
    <row r="40" spans="1:6" x14ac:dyDescent="0.25">
      <c r="A40" s="2">
        <v>2023</v>
      </c>
      <c r="B40" s="2" t="s">
        <v>15</v>
      </c>
      <c r="C40" s="2" t="s">
        <v>20</v>
      </c>
      <c r="D40">
        <v>10000</v>
      </c>
      <c r="E40">
        <v>0</v>
      </c>
      <c r="F40">
        <v>0</v>
      </c>
    </row>
    <row r="41" spans="1:6" x14ac:dyDescent="0.25">
      <c r="A41" s="2">
        <v>2023</v>
      </c>
      <c r="B41" s="2" t="s">
        <v>15</v>
      </c>
      <c r="C41" s="2" t="s">
        <v>23</v>
      </c>
      <c r="D41">
        <v>0</v>
      </c>
      <c r="E41">
        <v>50000</v>
      </c>
      <c r="F41">
        <v>0</v>
      </c>
    </row>
    <row r="42" spans="1:6" x14ac:dyDescent="0.25">
      <c r="A42" s="2">
        <v>2023</v>
      </c>
      <c r="B42" s="2" t="s">
        <v>16</v>
      </c>
      <c r="C42" s="2" t="s">
        <v>22</v>
      </c>
      <c r="D42">
        <v>100000</v>
      </c>
      <c r="E42">
        <v>189520</v>
      </c>
      <c r="F42">
        <v>0</v>
      </c>
    </row>
    <row r="43" spans="1:6" x14ac:dyDescent="0.25">
      <c r="A43" s="2">
        <v>2023</v>
      </c>
      <c r="B43" s="2" t="s">
        <v>16</v>
      </c>
      <c r="C43" s="2" t="s">
        <v>21</v>
      </c>
      <c r="D43">
        <v>100000</v>
      </c>
      <c r="E43">
        <v>300000</v>
      </c>
      <c r="F43">
        <v>0</v>
      </c>
    </row>
    <row r="44" spans="1:6" x14ac:dyDescent="0.25">
      <c r="A44" s="2">
        <v>2023</v>
      </c>
      <c r="B44" s="2" t="s">
        <v>16</v>
      </c>
      <c r="C44" s="2" t="s">
        <v>20</v>
      </c>
      <c r="D44">
        <v>0</v>
      </c>
      <c r="E44">
        <v>0</v>
      </c>
      <c r="F44">
        <v>0</v>
      </c>
    </row>
    <row r="45" spans="1:6" x14ac:dyDescent="0.25">
      <c r="A45" s="2">
        <v>2023</v>
      </c>
      <c r="B45" s="2" t="s">
        <v>16</v>
      </c>
      <c r="C45" s="2" t="s">
        <v>23</v>
      </c>
      <c r="D45">
        <v>0</v>
      </c>
      <c r="E45">
        <v>50000</v>
      </c>
      <c r="F45">
        <v>0</v>
      </c>
    </row>
    <row r="46" spans="1:6" x14ac:dyDescent="0.25">
      <c r="A46" s="2">
        <v>2023</v>
      </c>
      <c r="B46" s="2" t="s">
        <v>17</v>
      </c>
      <c r="C46" s="2" t="s">
        <v>22</v>
      </c>
      <c r="D46">
        <v>1000000</v>
      </c>
      <c r="E46">
        <v>0</v>
      </c>
      <c r="F46">
        <v>0</v>
      </c>
    </row>
    <row r="47" spans="1:6" x14ac:dyDescent="0.25">
      <c r="A47" s="2">
        <v>2023</v>
      </c>
      <c r="B47" s="2" t="s">
        <v>17</v>
      </c>
      <c r="C47" s="2" t="s">
        <v>21</v>
      </c>
      <c r="D47">
        <v>100000</v>
      </c>
      <c r="E47">
        <v>300000</v>
      </c>
      <c r="F47">
        <v>0</v>
      </c>
    </row>
    <row r="48" spans="1:6" x14ac:dyDescent="0.25">
      <c r="A48" s="2">
        <v>2023</v>
      </c>
      <c r="B48" s="2" t="s">
        <v>17</v>
      </c>
      <c r="C48" s="2" t="s">
        <v>20</v>
      </c>
      <c r="D48">
        <v>0</v>
      </c>
      <c r="E48">
        <v>0</v>
      </c>
      <c r="F48">
        <v>0</v>
      </c>
    </row>
    <row r="49" spans="1:6" x14ac:dyDescent="0.25">
      <c r="A49" s="2">
        <v>2023</v>
      </c>
      <c r="B49" s="2" t="s">
        <v>17</v>
      </c>
      <c r="C49" s="2" t="s">
        <v>23</v>
      </c>
      <c r="D49">
        <v>0</v>
      </c>
      <c r="E49">
        <v>513361</v>
      </c>
      <c r="F49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K P 3 V j c p W b q j A A A A 9 g A A A B I A H A B D b 2 5 m a W c v U G F j a 2 F n Z S 5 4 b W w g o h g A K K A U A A A A A A A A A A A A A A A A A A A A A A A A A A A A h Y + 9 D o I w G E V f h X S n f y 6 E f J S B V R I T E 2 P c m l K h E Y q h x f J u D j 6 S r y B G U T f H e + 4 Z 7 r 1 f b 5 B P X R t d 9 O B M b z P E M E W R t q q v j K 0 z N P p j n K B c w E a q k 6 x 1 N M v W p Z O r M t R 4 f 0 4 J C S H g s M L 9 U B N O K S P 7 c r 1 V j e 4 k + s j m v x w b 6 7 y 0 S i M B u 9 c Y w T F j C e a U Y w p k g V A a + x X 4 v P f Z / k A o x t a P g x b K x c U B y B K B v D + I B 1 B L A w Q U A A I A C A A 4 o /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P 3 V i i K R 7 g O A A A A E Q A A A B M A H A B G b 3 J t d W x h c y 9 T Z W N 0 a W 9 u M S 5 t I K I Y A C i g F A A A A A A A A A A A A A A A A A A A A A A A A A A A A C t O T S 7 J z M 9 T C I b Q h t Y A U E s B A i 0 A F A A C A A g A O K P 3 V j c p W b q j A A A A 9 g A A A B I A A A A A A A A A A A A A A A A A A A A A A E N v b m Z p Z y 9 Q Y W N r Y W d l L n h t b F B L A Q I t A B Q A A g A I A D i j 9 1 Y P y u m r p A A A A O k A A A A T A A A A A A A A A A A A A A A A A O 8 A A A B b Q 2 9 u d G V u d F 9 U e X B l c 1 0 u e G 1 s U E s B A i 0 A F A A C A A g A O K P 3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c x U 4 9 g K 7 l K h T j Z m t b J x y s A A A A A A g A A A A A A A 2 Y A A M A A A A A Q A A A A R T l b M / O c s 8 / z S N P r I p l d Q g A A A A A E g A A A o A A A A B A A A A D 1 Q R o C E C z + T W 6 p x s 3 H n R N H U A A A A F 7 s v e p 5 e B h F r Y q c s 1 v K f 0 i H F g J N D N x g y E O n N L f J A r Q H j P m x 7 V Y T Z P Z l + 5 3 g O 1 T d z L L F 7 c N F N W / Q 4 n T C 2 T m 6 L i 4 b c 4 P c 0 e i w + h n e C 5 g E 9 R b T F A A A A O r H P + a q 6 r d e Y 8 Y v q + m v S 4 3 e B / c V < / D a t a M a s h u p > 
</file>

<file path=customXml/itemProps1.xml><?xml version="1.0" encoding="utf-8"?>
<ds:datastoreItem xmlns:ds="http://schemas.openxmlformats.org/officeDocument/2006/customXml" ds:itemID="{39BA90F6-8B78-46E7-937C-0F782F6096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DB2023</vt:lpstr>
      <vt:lpstr>Pivottable</vt:lpstr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 Šimeček</dc:creator>
  <cp:keywords/>
  <dc:description/>
  <cp:lastModifiedBy>Petr Šimeček</cp:lastModifiedBy>
  <cp:revision/>
  <dcterms:created xsi:type="dcterms:W3CDTF">2015-06-05T18:19:34Z</dcterms:created>
  <dcterms:modified xsi:type="dcterms:W3CDTF">2024-02-26T14:00:51Z</dcterms:modified>
  <cp:category/>
  <cp:contentStatus/>
</cp:coreProperties>
</file>