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Flow\Arduino\ESP8266\ESP8266 &amp; ADE Chips\Información\"/>
    </mc:Choice>
  </mc:AlternateContent>
  <xr:revisionPtr revIDLastSave="0" documentId="8_{3C731DC1-968C-46EB-BC0F-4C1D3577B939}" xr6:coauthVersionLast="47" xr6:coauthVersionMax="47" xr10:uidLastSave="{00000000-0000-0000-0000-000000000000}"/>
  <bookViews>
    <workbookView xWindow="-108" yWindow="-108" windowWidth="23256" windowHeight="12456" xr2:uid="{67723353-EFFF-4713-8126-FC57E5C99E03}"/>
  </bookViews>
  <sheets>
    <sheet name="I measur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14" i="1"/>
  <c r="D9" i="1"/>
  <c r="E33" i="1"/>
  <c r="D33" i="1"/>
  <c r="E32" i="1"/>
  <c r="D32" i="1"/>
  <c r="E31" i="1"/>
  <c r="D31" i="1"/>
  <c r="C21" i="1"/>
  <c r="D5" i="1"/>
  <c r="C12" i="1" l="1"/>
  <c r="C13" i="1" s="1"/>
  <c r="C23" i="1" l="1"/>
</calcChain>
</file>

<file path=xl/sharedStrings.xml><?xml version="1.0" encoding="utf-8"?>
<sst xmlns="http://schemas.openxmlformats.org/spreadsheetml/2006/main" count="40" uniqueCount="30">
  <si>
    <t>Rated Input current</t>
  </si>
  <si>
    <t>A</t>
  </si>
  <si>
    <t>Rated output current</t>
  </si>
  <si>
    <t>mA</t>
  </si>
  <si>
    <t>Max load</t>
  </si>
  <si>
    <t>Ω</t>
  </si>
  <si>
    <t>R load</t>
  </si>
  <si>
    <t>Vmed</t>
  </si>
  <si>
    <t>V</t>
  </si>
  <si>
    <t>Vmed PK</t>
  </si>
  <si>
    <t>Limite</t>
  </si>
  <si>
    <t>Max permisible</t>
  </si>
  <si>
    <t>R1</t>
  </si>
  <si>
    <t>R2</t>
  </si>
  <si>
    <t>Req</t>
  </si>
  <si>
    <t>I real</t>
  </si>
  <si>
    <t>REG</t>
  </si>
  <si>
    <t>Sensor: SCT013-000</t>
  </si>
  <si>
    <t>K coupling</t>
  </si>
  <si>
    <t>Max current to measure:</t>
  </si>
  <si>
    <t>Output current:</t>
  </si>
  <si>
    <t>This value must be less than 0.5 V</t>
  </si>
  <si>
    <t>This is the resistor you need to solder</t>
  </si>
  <si>
    <t>This is the original load resistor, don't desolder</t>
  </si>
  <si>
    <t>We generate an equivalent resistor (R load to CT)</t>
  </si>
  <si>
    <t>A constant</t>
  </si>
  <si>
    <t>B constant</t>
  </si>
  <si>
    <t>With original CT</t>
  </si>
  <si>
    <t>With SCT013-000</t>
  </si>
  <si>
    <t>I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</si>
</sst>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 measuring'!$C$31:$C$33</c:f>
              <c:numCache>
                <c:formatCode>General</c:formatCode>
                <c:ptCount val="3"/>
                <c:pt idx="0">
                  <c:v>27482</c:v>
                </c:pt>
                <c:pt idx="1">
                  <c:v>34642</c:v>
                </c:pt>
                <c:pt idx="2">
                  <c:v>36489</c:v>
                </c:pt>
              </c:numCache>
            </c:numRef>
          </c:xVal>
          <c:yVal>
            <c:numRef>
              <c:f>'I measuring'!$D$31:$D$33</c:f>
              <c:numCache>
                <c:formatCode>0.00</c:formatCode>
                <c:ptCount val="3"/>
                <c:pt idx="0">
                  <c:v>-3.0029399999999998E-2</c:v>
                </c:pt>
                <c:pt idx="1">
                  <c:v>0.27999859999999999</c:v>
                </c:pt>
                <c:pt idx="2">
                  <c:v>0.35997370000000001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2-4444-A4DA-E13D2FEC0DB6}"/>
            </c:ext>
          </c:extLst>
        </c:ser>
        <c:ser>
          <c:idx val="1"/>
          <c:order val="1"/>
          <c:tx>
            <c:v>NUEVA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 measuring'!$C$31:$C$33</c:f>
              <c:numCache>
                <c:formatCode>General</c:formatCode>
                <c:ptCount val="3"/>
                <c:pt idx="0">
                  <c:v>27482</c:v>
                </c:pt>
                <c:pt idx="1">
                  <c:v>34642</c:v>
                </c:pt>
                <c:pt idx="2">
                  <c:v>36489</c:v>
                </c:pt>
              </c:numCache>
            </c:numRef>
          </c:xVal>
          <c:yVal>
            <c:numRef>
              <c:f>'I measuring'!$E$31:$E$33</c:f>
              <c:numCache>
                <c:formatCode>0.00</c:formatCode>
                <c:ptCount val="3"/>
                <c:pt idx="0" formatCode="0.00000">
                  <c:v>3.0159999999999996E-4</c:v>
                </c:pt>
                <c:pt idx="1">
                  <c:v>0.27810960000000001</c:v>
                </c:pt>
                <c:pt idx="2">
                  <c:v>0.34977319999999995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22-4444-A4DA-E13D2FEC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18976"/>
        <c:axId val="1721528544"/>
      </c:scatterChart>
      <c:valAx>
        <c:axId val="172151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1528544"/>
        <c:crosses val="autoZero"/>
        <c:crossBetween val="midCat"/>
      </c:valAx>
      <c:valAx>
        <c:axId val="17215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151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34</xdr:row>
      <xdr:rowOff>3810</xdr:rowOff>
    </xdr:from>
    <xdr:to>
      <xdr:col>6</xdr:col>
      <xdr:colOff>22860</xdr:colOff>
      <xdr:row>49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8086A8-C60B-4AA5-937F-BE083AC1B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E7753%20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 medida"/>
      <sheetName val="I medida"/>
      <sheetName val="I medida (4)"/>
      <sheetName val="I medida (3)"/>
      <sheetName val="I medida (2)"/>
      <sheetName val="Registros VRMS"/>
      <sheetName val="Registros TEMP"/>
      <sheetName val="Registros WAVEFORM"/>
      <sheetName val="Registros POWER"/>
      <sheetName val="DB"/>
      <sheetName val="INTERFACE0"/>
    </sheetNames>
    <sheetDataSet>
      <sheetData sheetId="0"/>
      <sheetData sheetId="1">
        <row r="4">
          <cell r="D4">
            <v>10</v>
          </cell>
        </row>
        <row r="9">
          <cell r="C9">
            <v>0.17500000000000002</v>
          </cell>
        </row>
      </sheetData>
      <sheetData sheetId="2">
        <row r="4">
          <cell r="H4">
            <v>27495</v>
          </cell>
          <cell r="I4">
            <v>0</v>
          </cell>
        </row>
        <row r="5">
          <cell r="H5">
            <v>65053</v>
          </cell>
          <cell r="I5">
            <v>0.5</v>
          </cell>
        </row>
        <row r="11">
          <cell r="G11">
            <v>-2</v>
          </cell>
          <cell r="H11">
            <v>-122737</v>
          </cell>
        </row>
        <row r="12">
          <cell r="G12">
            <v>-1</v>
          </cell>
          <cell r="H12">
            <v>-47621</v>
          </cell>
        </row>
        <row r="13">
          <cell r="G13">
            <v>0</v>
          </cell>
          <cell r="H13">
            <v>27495</v>
          </cell>
        </row>
        <row r="14">
          <cell r="G14">
            <v>1</v>
          </cell>
          <cell r="H14">
            <v>102611</v>
          </cell>
        </row>
        <row r="15">
          <cell r="G15">
            <v>2</v>
          </cell>
          <cell r="H15">
            <v>177727</v>
          </cell>
        </row>
        <row r="30">
          <cell r="J30">
            <v>27482</v>
          </cell>
          <cell r="K30">
            <v>-3.0029399999999998E-2</v>
          </cell>
          <cell r="L30">
            <v>3.0159999999999996E-4</v>
          </cell>
        </row>
        <row r="31">
          <cell r="J31">
            <v>34642</v>
          </cell>
          <cell r="K31">
            <v>0.27999859999999999</v>
          </cell>
          <cell r="L31">
            <v>0.27810960000000001</v>
          </cell>
        </row>
        <row r="32">
          <cell r="J32">
            <v>36489</v>
          </cell>
          <cell r="K32">
            <v>0.35997370000000001</v>
          </cell>
          <cell r="L32">
            <v>0.34977319999999995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CBEC-BD68-4582-872C-C9A6E3F11AE4}">
  <dimension ref="B2:L37"/>
  <sheetViews>
    <sheetView tabSelected="1" workbookViewId="0">
      <selection activeCell="H35" sqref="H35"/>
    </sheetView>
  </sheetViews>
  <sheetFormatPr baseColWidth="10" defaultRowHeight="14.4" x14ac:dyDescent="0.3"/>
  <cols>
    <col min="2" max="2" width="20.77734375" customWidth="1"/>
    <col min="11" max="11" width="13.88671875" bestFit="1" customWidth="1"/>
    <col min="12" max="12" width="15" bestFit="1" customWidth="1"/>
  </cols>
  <sheetData>
    <row r="2" spans="2:9" x14ac:dyDescent="0.3">
      <c r="B2" t="s">
        <v>17</v>
      </c>
    </row>
    <row r="3" spans="2:9" x14ac:dyDescent="0.3">
      <c r="H3" s="1"/>
      <c r="I3" s="1"/>
    </row>
    <row r="4" spans="2:9" x14ac:dyDescent="0.3">
      <c r="B4" t="s">
        <v>0</v>
      </c>
      <c r="D4">
        <v>100</v>
      </c>
      <c r="E4" t="s">
        <v>1</v>
      </c>
    </row>
    <row r="5" spans="2:9" x14ac:dyDescent="0.3">
      <c r="B5" t="s">
        <v>2</v>
      </c>
      <c r="D5">
        <f>D4*0.5</f>
        <v>50</v>
      </c>
      <c r="E5" t="s">
        <v>3</v>
      </c>
    </row>
    <row r="6" spans="2:9" x14ac:dyDescent="0.3">
      <c r="B6" t="s">
        <v>4</v>
      </c>
      <c r="D6">
        <v>250</v>
      </c>
      <c r="E6" s="2" t="s">
        <v>5</v>
      </c>
    </row>
    <row r="8" spans="2:9" x14ac:dyDescent="0.3">
      <c r="B8" t="s">
        <v>19</v>
      </c>
      <c r="D8">
        <v>50</v>
      </c>
      <c r="E8" s="2" t="s">
        <v>1</v>
      </c>
    </row>
    <row r="9" spans="2:9" x14ac:dyDescent="0.3">
      <c r="B9" t="s">
        <v>20</v>
      </c>
      <c r="D9">
        <f>D8*0.5</f>
        <v>25</v>
      </c>
      <c r="E9" t="s">
        <v>3</v>
      </c>
    </row>
    <row r="10" spans="2:9" x14ac:dyDescent="0.3">
      <c r="E10" s="2"/>
    </row>
    <row r="12" spans="2:9" x14ac:dyDescent="0.3">
      <c r="B12" s="3" t="s">
        <v>7</v>
      </c>
      <c r="C12" s="1">
        <f>D9*0.001*C22</f>
        <v>0.26250000000000001</v>
      </c>
      <c r="D12" s="3" t="s">
        <v>8</v>
      </c>
    </row>
    <row r="13" spans="2:9" x14ac:dyDescent="0.3">
      <c r="B13" s="5" t="s">
        <v>9</v>
      </c>
      <c r="C13" s="4">
        <f>C12*SQRT(2)</f>
        <v>0.3712310601229375</v>
      </c>
      <c r="D13" s="5" t="s">
        <v>8</v>
      </c>
      <c r="E13" s="10" t="s">
        <v>21</v>
      </c>
      <c r="G13" s="1"/>
      <c r="H13" s="1"/>
    </row>
    <row r="14" spans="2:9" x14ac:dyDescent="0.3">
      <c r="B14" t="s">
        <v>10</v>
      </c>
      <c r="C14" s="9">
        <f>0.5/SQRT(2)</f>
        <v>0.35355339059327373</v>
      </c>
      <c r="D14" t="s">
        <v>8</v>
      </c>
      <c r="G14" s="1"/>
      <c r="H14" s="1"/>
    </row>
    <row r="15" spans="2:9" x14ac:dyDescent="0.3">
      <c r="B15" t="s">
        <v>11</v>
      </c>
      <c r="C15" s="1">
        <v>0.5</v>
      </c>
      <c r="D15" t="s">
        <v>8</v>
      </c>
      <c r="G15" s="1"/>
      <c r="H15" s="1"/>
    </row>
    <row r="16" spans="2:9" x14ac:dyDescent="0.3">
      <c r="G16" s="1"/>
      <c r="H16" s="1"/>
    </row>
    <row r="17" spans="2:9" x14ac:dyDescent="0.3">
      <c r="G17" s="1"/>
      <c r="H17" s="1"/>
    </row>
    <row r="18" spans="2:9" x14ac:dyDescent="0.3">
      <c r="G18" s="1"/>
      <c r="H18" s="1"/>
    </row>
    <row r="19" spans="2:9" x14ac:dyDescent="0.3">
      <c r="B19" t="s">
        <v>12</v>
      </c>
      <c r="C19">
        <v>15</v>
      </c>
      <c r="D19" s="2" t="s">
        <v>5</v>
      </c>
      <c r="E19" t="s">
        <v>22</v>
      </c>
      <c r="G19" s="1"/>
      <c r="H19" s="1"/>
    </row>
    <row r="20" spans="2:9" x14ac:dyDescent="0.3">
      <c r="B20" t="s">
        <v>13</v>
      </c>
      <c r="C20">
        <v>35</v>
      </c>
      <c r="D20" s="2" t="s">
        <v>5</v>
      </c>
      <c r="E20" t="s">
        <v>23</v>
      </c>
      <c r="G20" s="1"/>
      <c r="H20" s="1"/>
    </row>
    <row r="21" spans="2:9" ht="14.4" customHeight="1" x14ac:dyDescent="0.3">
      <c r="B21" t="s">
        <v>14</v>
      </c>
      <c r="C21">
        <f>C19*C20/(C19+C20)</f>
        <v>10.5</v>
      </c>
      <c r="D21" s="2" t="s">
        <v>5</v>
      </c>
      <c r="E21" s="11" t="s">
        <v>24</v>
      </c>
      <c r="F21" s="11"/>
      <c r="G21" s="11"/>
      <c r="H21" s="1"/>
    </row>
    <row r="22" spans="2:9" x14ac:dyDescent="0.3">
      <c r="B22" t="s">
        <v>6</v>
      </c>
      <c r="C22">
        <f>C21</f>
        <v>10.5</v>
      </c>
      <c r="D22" s="2" t="s">
        <v>5</v>
      </c>
      <c r="E22" s="11"/>
      <c r="F22" s="11"/>
      <c r="G22" s="11"/>
      <c r="H22" s="1"/>
    </row>
    <row r="23" spans="2:9" x14ac:dyDescent="0.3">
      <c r="B23" t="s">
        <v>18</v>
      </c>
      <c r="C23">
        <f>((C12/'[1]I medida'!C9)*('[1]I medida'!D4/D4))</f>
        <v>0.15000000000000002</v>
      </c>
      <c r="G23" s="1"/>
      <c r="H23" s="1"/>
    </row>
    <row r="24" spans="2:9" x14ac:dyDescent="0.3">
      <c r="G24" s="1"/>
      <c r="H24" s="1"/>
    </row>
    <row r="25" spans="2:9" x14ac:dyDescent="0.3">
      <c r="G25" s="1"/>
      <c r="H25" s="1"/>
    </row>
    <row r="26" spans="2:9" x14ac:dyDescent="0.3">
      <c r="H26" s="1"/>
      <c r="I26" s="1"/>
    </row>
    <row r="27" spans="2:9" x14ac:dyDescent="0.3">
      <c r="D27" t="s">
        <v>27</v>
      </c>
      <c r="E27" t="s">
        <v>28</v>
      </c>
    </row>
    <row r="28" spans="2:9" x14ac:dyDescent="0.3">
      <c r="B28" s="12" t="s">
        <v>25</v>
      </c>
      <c r="C28" s="12"/>
      <c r="D28" s="12">
        <v>433</v>
      </c>
      <c r="E28" s="12">
        <v>388</v>
      </c>
    </row>
    <row r="29" spans="2:9" x14ac:dyDescent="0.3">
      <c r="B29" s="13" t="s">
        <v>26</v>
      </c>
      <c r="C29" s="13"/>
      <c r="D29" s="13">
        <v>-12200000</v>
      </c>
      <c r="E29" s="13">
        <v>-10660000</v>
      </c>
    </row>
    <row r="30" spans="2:9" x14ac:dyDescent="0.3">
      <c r="B30" s="1" t="s">
        <v>15</v>
      </c>
      <c r="C30" s="1" t="s">
        <v>16</v>
      </c>
      <c r="D30" s="1" t="s">
        <v>29</v>
      </c>
      <c r="E30" s="1" t="s">
        <v>29</v>
      </c>
    </row>
    <row r="31" spans="2:9" x14ac:dyDescent="0.3">
      <c r="B31" s="1">
        <v>0</v>
      </c>
      <c r="C31" s="1">
        <v>27482</v>
      </c>
      <c r="D31" s="6">
        <f>((C31*$D$28+$D$29)/10000)/1000</f>
        <v>-3.0029399999999998E-2</v>
      </c>
      <c r="E31" s="7">
        <f>((C31*$E$28+$E$29)/10000)/1000</f>
        <v>3.0159999999999996E-4</v>
      </c>
    </row>
    <row r="32" spans="2:9" x14ac:dyDescent="0.3">
      <c r="B32" s="1">
        <v>0.27</v>
      </c>
      <c r="C32" s="1">
        <v>34642</v>
      </c>
      <c r="D32" s="6">
        <f>((C32*$D$28+$D$29)/10000)/1000</f>
        <v>0.27999859999999999</v>
      </c>
      <c r="E32" s="6">
        <f>((C32*$E$28+$E$29)/10000)/1000</f>
        <v>0.27810960000000001</v>
      </c>
      <c r="G32" s="1"/>
      <c r="H32" s="1"/>
    </row>
    <row r="33" spans="2:12" x14ac:dyDescent="0.3">
      <c r="B33" s="1">
        <v>0.35</v>
      </c>
      <c r="C33" s="1">
        <v>36489</v>
      </c>
      <c r="D33" s="6">
        <f>((C33*$D$28+$D$29)/10000)/1000</f>
        <v>0.35997370000000001</v>
      </c>
      <c r="E33" s="6">
        <f>((C33*$E$28+$E$29)/10000)/1000</f>
        <v>0.34977319999999995</v>
      </c>
      <c r="G33" s="1"/>
      <c r="H33" s="1"/>
    </row>
    <row r="36" spans="2:12" x14ac:dyDescent="0.3">
      <c r="I36" s="1"/>
      <c r="J36" s="1"/>
    </row>
    <row r="37" spans="2:12" x14ac:dyDescent="0.3">
      <c r="J37" s="8"/>
      <c r="K37" s="8"/>
      <c r="L37" s="8"/>
    </row>
  </sheetData>
  <mergeCells count="1">
    <mergeCell ref="E21:G2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 measuring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SUMMAA</dc:creator>
  <cp:lastModifiedBy>SUMMAA</cp:lastModifiedBy>
  <dcterms:created xsi:type="dcterms:W3CDTF">2022-12-05T21:05:33Z</dcterms:created>
  <dcterms:modified xsi:type="dcterms:W3CDTF">2022-12-05T21:16:51Z</dcterms:modified>
</cp:coreProperties>
</file>