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in\Desktop\Attendance_Tracker\"/>
    </mc:Choice>
  </mc:AlternateContent>
  <xr:revisionPtr revIDLastSave="0" documentId="13_ncr:1_{E4C001B3-3992-4F78-922C-5507218ACA9C}" xr6:coauthVersionLast="47" xr6:coauthVersionMax="47" xr10:uidLastSave="{00000000-0000-0000-0000-000000000000}"/>
  <bookViews>
    <workbookView xWindow="-120" yWindow="-120" windowWidth="20730" windowHeight="11040" tabRatio="713" activeTab="5" xr2:uid="{A7A78D88-4560-44CD-82CC-191521ADBEE1}"/>
  </bookViews>
  <sheets>
    <sheet name="Rough" sheetId="3" r:id="rId1"/>
    <sheet name="Emp_Data" sheetId="1" r:id="rId2"/>
    <sheet name="Jan" sheetId="2" r:id="rId3"/>
    <sheet name="Feb" sheetId="4" r:id="rId4"/>
    <sheet name="Mar" sheetId="5" r:id="rId5"/>
    <sheet name="Apr" sheetId="6" r:id="rId6"/>
    <sheet name="May" sheetId="7" r:id="rId7"/>
    <sheet name="Jun" sheetId="8" r:id="rId8"/>
    <sheet name="Jul" sheetId="9" r:id="rId9"/>
    <sheet name="Aug" sheetId="10" r:id="rId10"/>
    <sheet name="Sept" sheetId="11" r:id="rId11"/>
    <sheet name="Oct" sheetId="12" r:id="rId12"/>
    <sheet name="Nov" sheetId="13" r:id="rId13"/>
    <sheet name="Dec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8" i="2" l="1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8" i="6"/>
  <c r="AT9" i="6"/>
  <c r="AT10" i="6"/>
  <c r="AT11" i="6"/>
  <c r="AT12" i="6"/>
  <c r="AT13" i="6"/>
  <c r="AT14" i="6"/>
  <c r="AT15" i="6"/>
  <c r="AT16" i="6"/>
  <c r="AT17" i="6"/>
  <c r="AT18" i="6"/>
  <c r="AT19" i="6"/>
  <c r="AT20" i="6"/>
  <c r="AT21" i="6"/>
  <c r="AT22" i="6"/>
  <c r="AT23" i="6"/>
  <c r="AT24" i="6"/>
  <c r="AT25" i="6"/>
  <c r="AT26" i="6"/>
  <c r="AT27" i="6"/>
  <c r="AT8" i="7"/>
  <c r="AT9" i="7"/>
  <c r="AT10" i="7"/>
  <c r="AT11" i="7"/>
  <c r="AT12" i="7"/>
  <c r="AT13" i="7"/>
  <c r="AT14" i="7"/>
  <c r="AT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8" i="8"/>
  <c r="AT9" i="8"/>
  <c r="AT10" i="8"/>
  <c r="AT11" i="8"/>
  <c r="AT12" i="8"/>
  <c r="AT13" i="8"/>
  <c r="AT14" i="8"/>
  <c r="AT15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8" i="10"/>
  <c r="AT9" i="10"/>
  <c r="AT10" i="10"/>
  <c r="AT11" i="10"/>
  <c r="AT12" i="10"/>
  <c r="AT13" i="10"/>
  <c r="AT14" i="10"/>
  <c r="AT15" i="10"/>
  <c r="AT16" i="10"/>
  <c r="AT17" i="10"/>
  <c r="AT18" i="10"/>
  <c r="AT19" i="10"/>
  <c r="AT20" i="10"/>
  <c r="AT21" i="10"/>
  <c r="AT22" i="10"/>
  <c r="AT23" i="10"/>
  <c r="AT24" i="10"/>
  <c r="AT25" i="10"/>
  <c r="AT26" i="10"/>
  <c r="AT27" i="10"/>
  <c r="AT8" i="11"/>
  <c r="AT9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3" i="11"/>
  <c r="AT24" i="11"/>
  <c r="AT25" i="11"/>
  <c r="AT26" i="11"/>
  <c r="AT27" i="11"/>
  <c r="AT8" i="12"/>
  <c r="AT9" i="12"/>
  <c r="AT10" i="12"/>
  <c r="AT11" i="12"/>
  <c r="AT12" i="12"/>
  <c r="AT13" i="12"/>
  <c r="AT14" i="12"/>
  <c r="AT15" i="12"/>
  <c r="AT16" i="12"/>
  <c r="AT17" i="12"/>
  <c r="AT18" i="12"/>
  <c r="AT19" i="12"/>
  <c r="AT20" i="12"/>
  <c r="AT21" i="12"/>
  <c r="AT22" i="12"/>
  <c r="AT23" i="12"/>
  <c r="AT24" i="12"/>
  <c r="AT25" i="12"/>
  <c r="AT26" i="12"/>
  <c r="AT27" i="12"/>
  <c r="AT8" i="13"/>
  <c r="AT9" i="13"/>
  <c r="AT10" i="13"/>
  <c r="AT11" i="13"/>
  <c r="AT12" i="13"/>
  <c r="AT13" i="13"/>
  <c r="AT14" i="13"/>
  <c r="AT15" i="13"/>
  <c r="AT16" i="13"/>
  <c r="AT17" i="13"/>
  <c r="AT18" i="13"/>
  <c r="AT19" i="13"/>
  <c r="AT20" i="13"/>
  <c r="AT21" i="13"/>
  <c r="AT22" i="13"/>
  <c r="AT23" i="13"/>
  <c r="AT24" i="13"/>
  <c r="AT25" i="13"/>
  <c r="AT26" i="13"/>
  <c r="AT27" i="13"/>
  <c r="AT8" i="14"/>
  <c r="AT9" i="14"/>
  <c r="AT10" i="14"/>
  <c r="AT11" i="14"/>
  <c r="AT12" i="14"/>
  <c r="AT13" i="14"/>
  <c r="AT14" i="14"/>
  <c r="AT15" i="14"/>
  <c r="AT16" i="14"/>
  <c r="AT17" i="14"/>
  <c r="AT18" i="14"/>
  <c r="AT19" i="14"/>
  <c r="AT20" i="14"/>
  <c r="AT21" i="14"/>
  <c r="AT22" i="14"/>
  <c r="AT23" i="14"/>
  <c r="AT24" i="14"/>
  <c r="AT25" i="14"/>
  <c r="AT26" i="14"/>
  <c r="AT27" i="14"/>
  <c r="J7" i="14"/>
  <c r="K4" i="14"/>
  <c r="O4" i="14" s="1"/>
  <c r="AY17" i="14" s="1"/>
  <c r="H4" i="14"/>
  <c r="J7" i="13"/>
  <c r="K4" i="13"/>
  <c r="O4" i="13" s="1"/>
  <c r="AY17" i="13" s="1"/>
  <c r="H4" i="13"/>
  <c r="J7" i="12"/>
  <c r="J6" i="12"/>
  <c r="K4" i="12"/>
  <c r="O4" i="12" s="1"/>
  <c r="H4" i="12"/>
  <c r="J7" i="11"/>
  <c r="J6" i="11"/>
  <c r="K4" i="11"/>
  <c r="O4" i="11" s="1"/>
  <c r="H4" i="11"/>
  <c r="J7" i="10"/>
  <c r="K7" i="10" s="1"/>
  <c r="L7" i="10" s="1"/>
  <c r="J6" i="10"/>
  <c r="K4" i="10"/>
  <c r="O4" i="10" s="1"/>
  <c r="H4" i="10"/>
  <c r="J7" i="9"/>
  <c r="J6" i="9" s="1"/>
  <c r="K4" i="9"/>
  <c r="H4" i="9"/>
  <c r="J7" i="8"/>
  <c r="K4" i="8"/>
  <c r="O4" i="8" s="1"/>
  <c r="H4" i="8"/>
  <c r="J7" i="7"/>
  <c r="K4" i="7"/>
  <c r="O4" i="7" s="1"/>
  <c r="AY11" i="7" s="1"/>
  <c r="BB11" i="7" s="1"/>
  <c r="H4" i="7"/>
  <c r="J7" i="6"/>
  <c r="K4" i="6"/>
  <c r="O4" i="6" s="1"/>
  <c r="AY17" i="6" s="1"/>
  <c r="H4" i="6"/>
  <c r="J7" i="5"/>
  <c r="K4" i="5"/>
  <c r="O4" i="5" s="1"/>
  <c r="H4" i="5"/>
  <c r="J7" i="4"/>
  <c r="K4" i="4"/>
  <c r="O4" i="4" s="1"/>
  <c r="AY13" i="4" s="1"/>
  <c r="H4" i="4"/>
  <c r="H4" i="2"/>
  <c r="J7" i="2"/>
  <c r="J6" i="2" s="1"/>
  <c r="K4" i="2"/>
  <c r="O4" i="2" s="1"/>
  <c r="AY8" i="2" s="1"/>
  <c r="BB8" i="2" s="1"/>
  <c r="AY8" i="4" l="1"/>
  <c r="K7" i="7"/>
  <c r="K7" i="11"/>
  <c r="K7" i="12"/>
  <c r="K7" i="13"/>
  <c r="K7" i="14"/>
  <c r="L7" i="14" s="1"/>
  <c r="AY11" i="12"/>
  <c r="BB11" i="12" s="1"/>
  <c r="AY24" i="12"/>
  <c r="AY17" i="12"/>
  <c r="BB17" i="12" s="1"/>
  <c r="AY24" i="11"/>
  <c r="BB24" i="11" s="1"/>
  <c r="AY11" i="11"/>
  <c r="BB11" i="11" s="1"/>
  <c r="K7" i="6"/>
  <c r="L7" i="6" s="1"/>
  <c r="K6" i="14"/>
  <c r="BB17" i="14"/>
  <c r="AY27" i="14"/>
  <c r="AY23" i="14"/>
  <c r="AY19" i="14"/>
  <c r="AY25" i="14"/>
  <c r="AY22" i="14"/>
  <c r="AY18" i="14"/>
  <c r="AY14" i="14"/>
  <c r="AY10" i="14"/>
  <c r="AY26" i="14"/>
  <c r="AY21" i="14"/>
  <c r="AY15" i="14"/>
  <c r="AY12" i="14"/>
  <c r="AY9" i="14"/>
  <c r="AY8" i="14"/>
  <c r="AY16" i="14"/>
  <c r="AY13" i="14"/>
  <c r="AY20" i="14"/>
  <c r="J6" i="14"/>
  <c r="AY24" i="14"/>
  <c r="AY11" i="14"/>
  <c r="L7" i="13"/>
  <c r="K6" i="13"/>
  <c r="BB17" i="13"/>
  <c r="AY27" i="13"/>
  <c r="AY23" i="13"/>
  <c r="AY19" i="13"/>
  <c r="AY25" i="13"/>
  <c r="AY22" i="13"/>
  <c r="AY18" i="13"/>
  <c r="AY14" i="13"/>
  <c r="AY10" i="13"/>
  <c r="AY26" i="13"/>
  <c r="AY21" i="13"/>
  <c r="AY15" i="13"/>
  <c r="AY12" i="13"/>
  <c r="AY9" i="13"/>
  <c r="AY8" i="13"/>
  <c r="AY16" i="13"/>
  <c r="AY13" i="13"/>
  <c r="AY20" i="13"/>
  <c r="J6" i="13"/>
  <c r="AY24" i="13"/>
  <c r="AY11" i="13"/>
  <c r="L7" i="12"/>
  <c r="K6" i="12"/>
  <c r="BB24" i="12"/>
  <c r="AY27" i="12"/>
  <c r="AY23" i="12"/>
  <c r="AY19" i="12"/>
  <c r="AY25" i="12"/>
  <c r="AY22" i="12"/>
  <c r="AY18" i="12"/>
  <c r="AY14" i="12"/>
  <c r="AY10" i="12"/>
  <c r="AY26" i="12"/>
  <c r="AY21" i="12"/>
  <c r="AY15" i="12"/>
  <c r="AY12" i="12"/>
  <c r="AY9" i="12"/>
  <c r="AY8" i="12"/>
  <c r="AY16" i="12"/>
  <c r="AY13" i="12"/>
  <c r="AY20" i="12"/>
  <c r="L7" i="11"/>
  <c r="K6" i="11"/>
  <c r="AY17" i="11"/>
  <c r="AY27" i="11"/>
  <c r="AY23" i="11"/>
  <c r="AY19" i="11"/>
  <c r="AY25" i="11"/>
  <c r="AY22" i="11"/>
  <c r="AY18" i="11"/>
  <c r="AY14" i="11"/>
  <c r="AY10" i="11"/>
  <c r="AY26" i="11"/>
  <c r="AY21" i="11"/>
  <c r="AY15" i="11"/>
  <c r="AY12" i="11"/>
  <c r="AY9" i="11"/>
  <c r="AY8" i="11"/>
  <c r="AY16" i="11"/>
  <c r="AY13" i="11"/>
  <c r="AY20" i="11"/>
  <c r="AY27" i="10"/>
  <c r="AY23" i="10"/>
  <c r="AY19" i="10"/>
  <c r="AY26" i="10"/>
  <c r="AY22" i="10"/>
  <c r="AY21" i="10"/>
  <c r="AY15" i="10"/>
  <c r="AY20" i="10"/>
  <c r="AY18" i="10"/>
  <c r="AY25" i="10"/>
  <c r="AY13" i="10"/>
  <c r="AY17" i="10"/>
  <c r="AY12" i="10"/>
  <c r="AY9" i="10"/>
  <c r="AY24" i="10"/>
  <c r="AY16" i="10"/>
  <c r="AY11" i="10"/>
  <c r="AY10" i="10"/>
  <c r="AY8" i="10"/>
  <c r="AY14" i="10"/>
  <c r="M7" i="10"/>
  <c r="L6" i="10"/>
  <c r="L13" i="10" s="1"/>
  <c r="K6" i="10"/>
  <c r="O4" i="9"/>
  <c r="K7" i="9"/>
  <c r="AY27" i="8"/>
  <c r="AY23" i="8"/>
  <c r="AY19" i="8"/>
  <c r="AY25" i="8"/>
  <c r="AY22" i="8"/>
  <c r="AY18" i="8"/>
  <c r="AY26" i="8"/>
  <c r="AY17" i="8"/>
  <c r="AY20" i="8"/>
  <c r="AY15" i="8"/>
  <c r="AY11" i="8"/>
  <c r="AY21" i="8"/>
  <c r="AY14" i="8"/>
  <c r="AY10" i="8"/>
  <c r="AY9" i="8"/>
  <c r="AY8" i="8"/>
  <c r="AY13" i="8"/>
  <c r="AY12" i="8"/>
  <c r="AY16" i="8"/>
  <c r="AY24" i="8"/>
  <c r="K7" i="8"/>
  <c r="J6" i="8"/>
  <c r="L7" i="7"/>
  <c r="K6" i="7"/>
  <c r="AY27" i="7"/>
  <c r="AY23" i="7"/>
  <c r="AY19" i="7"/>
  <c r="AY25" i="7"/>
  <c r="AY22" i="7"/>
  <c r="AY18" i="7"/>
  <c r="AY14" i="7"/>
  <c r="AY10" i="7"/>
  <c r="AY26" i="7"/>
  <c r="AY21" i="7"/>
  <c r="AY15" i="7"/>
  <c r="AY12" i="7"/>
  <c r="AY9" i="7"/>
  <c r="AY8" i="7"/>
  <c r="AY16" i="7"/>
  <c r="AY13" i="7"/>
  <c r="AY17" i="7"/>
  <c r="AY24" i="7"/>
  <c r="J6" i="7"/>
  <c r="AY20" i="7"/>
  <c r="K6" i="6"/>
  <c r="BB17" i="6"/>
  <c r="AY27" i="6"/>
  <c r="AY23" i="6"/>
  <c r="AY19" i="6"/>
  <c r="AY25" i="6"/>
  <c r="AY22" i="6"/>
  <c r="AY18" i="6"/>
  <c r="AY14" i="6"/>
  <c r="AY10" i="6"/>
  <c r="AY26" i="6"/>
  <c r="AY21" i="6"/>
  <c r="AY15" i="6"/>
  <c r="AY12" i="6"/>
  <c r="AY9" i="6"/>
  <c r="AY8" i="6"/>
  <c r="AY16" i="6"/>
  <c r="AY13" i="6"/>
  <c r="AY20" i="6"/>
  <c r="J6" i="6"/>
  <c r="AY24" i="6"/>
  <c r="AY11" i="6"/>
  <c r="AY27" i="5"/>
  <c r="AY23" i="5"/>
  <c r="AY19" i="5"/>
  <c r="AY25" i="5"/>
  <c r="AY22" i="5"/>
  <c r="AY18" i="5"/>
  <c r="AY14" i="5"/>
  <c r="AY10" i="5"/>
  <c r="AY16" i="5"/>
  <c r="AY13" i="5"/>
  <c r="AY17" i="5"/>
  <c r="AY24" i="5"/>
  <c r="AY20" i="5"/>
  <c r="AY12" i="5"/>
  <c r="AY8" i="5"/>
  <c r="AY26" i="5"/>
  <c r="AY21" i="5"/>
  <c r="AY15" i="5"/>
  <c r="AY9" i="5"/>
  <c r="AY11" i="5"/>
  <c r="K7" i="5"/>
  <c r="J6" i="5"/>
  <c r="BB13" i="4"/>
  <c r="AY25" i="4"/>
  <c r="AY21" i="4"/>
  <c r="AY24" i="4"/>
  <c r="AY23" i="4"/>
  <c r="AY14" i="4"/>
  <c r="AY10" i="4"/>
  <c r="AY27" i="4"/>
  <c r="AY26" i="4"/>
  <c r="AY22" i="4"/>
  <c r="AY19" i="4"/>
  <c r="AY16" i="4"/>
  <c r="AY17" i="4"/>
  <c r="AY11" i="4"/>
  <c r="AY18" i="4"/>
  <c r="AY15" i="4"/>
  <c r="AY12" i="4"/>
  <c r="AY9" i="4"/>
  <c r="K7" i="4"/>
  <c r="J6" i="4"/>
  <c r="AY20" i="4"/>
  <c r="AY27" i="2"/>
  <c r="AY23" i="2"/>
  <c r="AY19" i="2"/>
  <c r="AY15" i="2"/>
  <c r="AY11" i="2"/>
  <c r="AY26" i="2"/>
  <c r="AY22" i="2"/>
  <c r="AY18" i="2"/>
  <c r="AY14" i="2"/>
  <c r="AY10" i="2"/>
  <c r="AY25" i="2"/>
  <c r="AY21" i="2"/>
  <c r="AY17" i="2"/>
  <c r="AY13" i="2"/>
  <c r="AY9" i="2"/>
  <c r="AY24" i="2"/>
  <c r="AY20" i="2"/>
  <c r="AY16" i="2"/>
  <c r="AY12" i="2"/>
  <c r="K7" i="2"/>
  <c r="BB8" i="4" l="1"/>
  <c r="BB11" i="14"/>
  <c r="BB13" i="14"/>
  <c r="BB12" i="14"/>
  <c r="BB10" i="14"/>
  <c r="BB25" i="14"/>
  <c r="BB24" i="14"/>
  <c r="BB16" i="14"/>
  <c r="BB15" i="14"/>
  <c r="BB14" i="14"/>
  <c r="BB19" i="14"/>
  <c r="BB8" i="14"/>
  <c r="BB21" i="14"/>
  <c r="BB18" i="14"/>
  <c r="BB23" i="14"/>
  <c r="BB20" i="14"/>
  <c r="BB9" i="14"/>
  <c r="BB26" i="14"/>
  <c r="BB22" i="14"/>
  <c r="BB27" i="14"/>
  <c r="M7" i="14"/>
  <c r="L6" i="14"/>
  <c r="BB11" i="13"/>
  <c r="BB13" i="13"/>
  <c r="BB12" i="13"/>
  <c r="BB10" i="13"/>
  <c r="BB25" i="13"/>
  <c r="BB24" i="13"/>
  <c r="BB16" i="13"/>
  <c r="BB15" i="13"/>
  <c r="BB14" i="13"/>
  <c r="BB19" i="13"/>
  <c r="BB8" i="13"/>
  <c r="BB21" i="13"/>
  <c r="BB18" i="13"/>
  <c r="BB23" i="13"/>
  <c r="K25" i="13"/>
  <c r="K21" i="13"/>
  <c r="K27" i="13"/>
  <c r="K24" i="13"/>
  <c r="K16" i="13"/>
  <c r="K12" i="13"/>
  <c r="K26" i="13"/>
  <c r="K22" i="13"/>
  <c r="K17" i="13"/>
  <c r="K14" i="13"/>
  <c r="K11" i="13"/>
  <c r="K23" i="13"/>
  <c r="K18" i="13"/>
  <c r="K15" i="13"/>
  <c r="K9" i="13"/>
  <c r="K10" i="13"/>
  <c r="K19" i="13"/>
  <c r="K8" i="13"/>
  <c r="K13" i="13"/>
  <c r="K20" i="13"/>
  <c r="BB20" i="13"/>
  <c r="BB9" i="13"/>
  <c r="BB26" i="13"/>
  <c r="BB22" i="13"/>
  <c r="BB27" i="13"/>
  <c r="M7" i="13"/>
  <c r="L6" i="13"/>
  <c r="BB20" i="12"/>
  <c r="BB9" i="12"/>
  <c r="BB26" i="12"/>
  <c r="BB22" i="12"/>
  <c r="BB27" i="12"/>
  <c r="BB13" i="12"/>
  <c r="BB12" i="12"/>
  <c r="BB10" i="12"/>
  <c r="BB25" i="12"/>
  <c r="BB16" i="12"/>
  <c r="BB15" i="12"/>
  <c r="BB14" i="12"/>
  <c r="BB19" i="12"/>
  <c r="M7" i="12"/>
  <c r="L6" i="12"/>
  <c r="BB8" i="12"/>
  <c r="BB21" i="12"/>
  <c r="BB18" i="12"/>
  <c r="BB23" i="12"/>
  <c r="BB20" i="11"/>
  <c r="BB26" i="11"/>
  <c r="BB27" i="11"/>
  <c r="BB12" i="11"/>
  <c r="BB25" i="11"/>
  <c r="BB16" i="11"/>
  <c r="BB15" i="11"/>
  <c r="BB14" i="11"/>
  <c r="BB19" i="11"/>
  <c r="BB9" i="11"/>
  <c r="BB22" i="11"/>
  <c r="BB13" i="11"/>
  <c r="BB10" i="11"/>
  <c r="BB17" i="11"/>
  <c r="BB8" i="11"/>
  <c r="BB21" i="11"/>
  <c r="BB18" i="11"/>
  <c r="BB23" i="11"/>
  <c r="M7" i="11"/>
  <c r="L6" i="11"/>
  <c r="BB14" i="10"/>
  <c r="BB16" i="10"/>
  <c r="BB17" i="10"/>
  <c r="BB26" i="10"/>
  <c r="L24" i="10"/>
  <c r="L20" i="10"/>
  <c r="L27" i="10"/>
  <c r="L23" i="10"/>
  <c r="L22" i="10"/>
  <c r="L16" i="10"/>
  <c r="L21" i="10"/>
  <c r="L19" i="10"/>
  <c r="L25" i="10"/>
  <c r="L14" i="10"/>
  <c r="L26" i="10"/>
  <c r="L18" i="10"/>
  <c r="L10" i="10"/>
  <c r="L11" i="10"/>
  <c r="L9" i="10"/>
  <c r="L12" i="10"/>
  <c r="L17" i="10"/>
  <c r="L15" i="10"/>
  <c r="L8" i="10"/>
  <c r="BB8" i="10"/>
  <c r="BB24" i="10"/>
  <c r="BB13" i="10"/>
  <c r="BB15" i="10"/>
  <c r="BB19" i="10"/>
  <c r="N7" i="10"/>
  <c r="M6" i="10"/>
  <c r="BB10" i="10"/>
  <c r="BB9" i="10"/>
  <c r="BB25" i="10"/>
  <c r="BB21" i="10"/>
  <c r="BB23" i="10"/>
  <c r="BB20" i="10"/>
  <c r="BB11" i="10"/>
  <c r="BB12" i="10"/>
  <c r="BB18" i="10"/>
  <c r="BB22" i="10"/>
  <c r="BB27" i="10"/>
  <c r="AY27" i="9"/>
  <c r="AY23" i="9"/>
  <c r="AY19" i="9"/>
  <c r="AY26" i="9"/>
  <c r="AY22" i="9"/>
  <c r="AY18" i="9"/>
  <c r="AY17" i="9"/>
  <c r="AY25" i="9"/>
  <c r="AY20" i="9"/>
  <c r="AY13" i="9"/>
  <c r="AY9" i="9"/>
  <c r="AY16" i="9"/>
  <c r="AY21" i="9"/>
  <c r="AY10" i="9"/>
  <c r="AY14" i="9"/>
  <c r="AY11" i="9"/>
  <c r="AY8" i="9"/>
  <c r="AY12" i="9"/>
  <c r="AY24" i="9"/>
  <c r="AY15" i="9"/>
  <c r="K6" i="9"/>
  <c r="L7" i="9"/>
  <c r="BB24" i="8"/>
  <c r="BB21" i="8"/>
  <c r="BB17" i="8"/>
  <c r="BB16" i="8"/>
  <c r="BB11" i="8"/>
  <c r="BB19" i="8"/>
  <c r="J26" i="8"/>
  <c r="J22" i="8"/>
  <c r="J23" i="8"/>
  <c r="J20" i="8"/>
  <c r="J27" i="8"/>
  <c r="J24" i="8"/>
  <c r="J21" i="8"/>
  <c r="J25" i="8"/>
  <c r="J19" i="8"/>
  <c r="J14" i="8"/>
  <c r="J10" i="8"/>
  <c r="J18" i="8"/>
  <c r="J17" i="8"/>
  <c r="J13" i="8"/>
  <c r="J9" i="8"/>
  <c r="J12" i="8"/>
  <c r="J11" i="8"/>
  <c r="J16" i="8"/>
  <c r="J8" i="8"/>
  <c r="J15" i="8"/>
  <c r="BB12" i="8"/>
  <c r="BB10" i="8"/>
  <c r="BB15" i="8"/>
  <c r="BB18" i="8"/>
  <c r="BB23" i="8"/>
  <c r="BB8" i="8"/>
  <c r="BB25" i="8"/>
  <c r="BB9" i="8"/>
  <c r="BB26" i="8"/>
  <c r="L7" i="8"/>
  <c r="K6" i="8"/>
  <c r="BB13" i="8"/>
  <c r="BB14" i="8"/>
  <c r="BB20" i="8"/>
  <c r="BB22" i="8"/>
  <c r="BB27" i="8"/>
  <c r="BB20" i="7"/>
  <c r="BB13" i="7"/>
  <c r="BB12" i="7"/>
  <c r="BB10" i="7"/>
  <c r="BB25" i="7"/>
  <c r="BB16" i="7"/>
  <c r="BB15" i="7"/>
  <c r="BB14" i="7"/>
  <c r="BB19" i="7"/>
  <c r="BB24" i="7"/>
  <c r="BB8" i="7"/>
  <c r="BB21" i="7"/>
  <c r="BB18" i="7"/>
  <c r="BB23" i="7"/>
  <c r="BB17" i="7"/>
  <c r="BB9" i="7"/>
  <c r="BB26" i="7"/>
  <c r="BB22" i="7"/>
  <c r="BB27" i="7"/>
  <c r="M7" i="7"/>
  <c r="L6" i="7"/>
  <c r="BB11" i="6"/>
  <c r="BB13" i="6"/>
  <c r="BB12" i="6"/>
  <c r="BB10" i="6"/>
  <c r="BB25" i="6"/>
  <c r="BB24" i="6"/>
  <c r="BB16" i="6"/>
  <c r="BB15" i="6"/>
  <c r="BB14" i="6"/>
  <c r="BB19" i="6"/>
  <c r="BB8" i="6"/>
  <c r="BB21" i="6"/>
  <c r="BB18" i="6"/>
  <c r="BB23" i="6"/>
  <c r="BB20" i="6"/>
  <c r="BB9" i="6"/>
  <c r="BB26" i="6"/>
  <c r="BB22" i="6"/>
  <c r="BB27" i="6"/>
  <c r="M7" i="6"/>
  <c r="L6" i="6"/>
  <c r="BB11" i="5"/>
  <c r="BB26" i="5"/>
  <c r="BB24" i="5"/>
  <c r="BB10" i="5"/>
  <c r="BB25" i="5"/>
  <c r="BB9" i="5"/>
  <c r="BB8" i="5"/>
  <c r="BB17" i="5"/>
  <c r="BB14" i="5"/>
  <c r="BB19" i="5"/>
  <c r="BB15" i="5"/>
  <c r="BB12" i="5"/>
  <c r="BB13" i="5"/>
  <c r="BB18" i="5"/>
  <c r="BB23" i="5"/>
  <c r="L7" i="5"/>
  <c r="K6" i="5"/>
  <c r="BB21" i="5"/>
  <c r="BB20" i="5"/>
  <c r="BB16" i="5"/>
  <c r="BB22" i="5"/>
  <c r="BB27" i="5"/>
  <c r="BB9" i="4"/>
  <c r="BB19" i="4"/>
  <c r="BB10" i="4"/>
  <c r="BB21" i="4"/>
  <c r="BB20" i="4"/>
  <c r="BB12" i="4"/>
  <c r="BB11" i="4"/>
  <c r="BB22" i="4"/>
  <c r="BB14" i="4"/>
  <c r="BB25" i="4"/>
  <c r="BB15" i="4"/>
  <c r="BB17" i="4"/>
  <c r="BB26" i="4"/>
  <c r="BB23" i="4"/>
  <c r="L7" i="4"/>
  <c r="K6" i="4"/>
  <c r="BB18" i="4"/>
  <c r="BB16" i="4"/>
  <c r="BB27" i="4"/>
  <c r="BB24" i="4"/>
  <c r="BB21" i="2"/>
  <c r="BB15" i="2"/>
  <c r="BB12" i="2"/>
  <c r="BB22" i="2"/>
  <c r="BB16" i="2"/>
  <c r="BB13" i="2"/>
  <c r="BB10" i="2"/>
  <c r="BB26" i="2"/>
  <c r="BB23" i="2"/>
  <c r="BB24" i="2"/>
  <c r="BB18" i="2"/>
  <c r="BB9" i="2"/>
  <c r="BB25" i="2"/>
  <c r="BB19" i="2"/>
  <c r="BB20" i="2"/>
  <c r="BB17" i="2"/>
  <c r="BB14" i="2"/>
  <c r="BB11" i="2"/>
  <c r="BB27" i="2"/>
  <c r="L7" i="2"/>
  <c r="K6" i="2"/>
  <c r="N7" i="14" l="1"/>
  <c r="M6" i="14"/>
  <c r="N7" i="13"/>
  <c r="M6" i="13"/>
  <c r="N7" i="12"/>
  <c r="M6" i="12"/>
  <c r="M6" i="11"/>
  <c r="N7" i="11"/>
  <c r="O7" i="10"/>
  <c r="N6" i="10"/>
  <c r="BB14" i="9"/>
  <c r="BB17" i="9"/>
  <c r="BB10" i="9"/>
  <c r="BB18" i="9"/>
  <c r="BB8" i="9"/>
  <c r="BB21" i="9"/>
  <c r="BB20" i="9"/>
  <c r="BB22" i="9"/>
  <c r="BB27" i="9"/>
  <c r="BB24" i="9"/>
  <c r="BB9" i="9"/>
  <c r="BB19" i="9"/>
  <c r="BB12" i="9"/>
  <c r="BB13" i="9"/>
  <c r="BB23" i="9"/>
  <c r="M7" i="9"/>
  <c r="L6" i="9"/>
  <c r="BB15" i="9"/>
  <c r="BB11" i="9"/>
  <c r="BB16" i="9"/>
  <c r="BB25" i="9"/>
  <c r="BB26" i="9"/>
  <c r="M7" i="8"/>
  <c r="L6" i="8"/>
  <c r="N7" i="7"/>
  <c r="M6" i="7"/>
  <c r="N7" i="6"/>
  <c r="M6" i="6"/>
  <c r="K25" i="5"/>
  <c r="K21" i="5"/>
  <c r="K27" i="5"/>
  <c r="K24" i="5"/>
  <c r="K16" i="5"/>
  <c r="K12" i="5"/>
  <c r="K23" i="5"/>
  <c r="K18" i="5"/>
  <c r="K15" i="5"/>
  <c r="K9" i="5"/>
  <c r="K20" i="5"/>
  <c r="K19" i="5"/>
  <c r="K8" i="5"/>
  <c r="K17" i="5"/>
  <c r="K11" i="5"/>
  <c r="K22" i="5"/>
  <c r="K13" i="5"/>
  <c r="K26" i="5"/>
  <c r="K14" i="5"/>
  <c r="K10" i="5"/>
  <c r="M7" i="5"/>
  <c r="L6" i="5"/>
  <c r="M7" i="4"/>
  <c r="L6" i="4"/>
  <c r="K27" i="4"/>
  <c r="K23" i="4"/>
  <c r="K26" i="4"/>
  <c r="K25" i="4"/>
  <c r="K17" i="4"/>
  <c r="K24" i="4"/>
  <c r="K22" i="4"/>
  <c r="K16" i="4"/>
  <c r="K12" i="4"/>
  <c r="K8" i="4"/>
  <c r="K21" i="4"/>
  <c r="K9" i="4"/>
  <c r="K20" i="4"/>
  <c r="K18" i="4"/>
  <c r="K13" i="4"/>
  <c r="K10" i="4"/>
  <c r="K19" i="4"/>
  <c r="K14" i="4"/>
  <c r="K11" i="4"/>
  <c r="K15" i="4"/>
  <c r="M7" i="2"/>
  <c r="L6" i="2"/>
  <c r="O7" i="14" l="1"/>
  <c r="N6" i="14"/>
  <c r="O7" i="13"/>
  <c r="N6" i="13"/>
  <c r="O7" i="12"/>
  <c r="N6" i="12"/>
  <c r="O7" i="11"/>
  <c r="N6" i="11"/>
  <c r="P7" i="10"/>
  <c r="O6" i="10"/>
  <c r="N7" i="9"/>
  <c r="M6" i="9"/>
  <c r="N7" i="8"/>
  <c r="M6" i="8"/>
  <c r="M27" i="7"/>
  <c r="M23" i="7"/>
  <c r="M25" i="7"/>
  <c r="M22" i="7"/>
  <c r="M18" i="7"/>
  <c r="M14" i="7"/>
  <c r="M10" i="7"/>
  <c r="M15" i="7"/>
  <c r="M12" i="7"/>
  <c r="M8" i="7"/>
  <c r="M24" i="7"/>
  <c r="M20" i="7"/>
  <c r="M19" i="7"/>
  <c r="M16" i="7"/>
  <c r="M13" i="7"/>
  <c r="M26" i="7"/>
  <c r="M21" i="7"/>
  <c r="M17" i="7"/>
  <c r="M11" i="7"/>
  <c r="M9" i="7"/>
  <c r="O7" i="7"/>
  <c r="N6" i="7"/>
  <c r="O7" i="6"/>
  <c r="N6" i="6"/>
  <c r="N7" i="5"/>
  <c r="M6" i="5"/>
  <c r="N7" i="4"/>
  <c r="M6" i="4"/>
  <c r="N7" i="2"/>
  <c r="M6" i="2"/>
  <c r="P7" i="14" l="1"/>
  <c r="O6" i="14"/>
  <c r="P7" i="13"/>
  <c r="O6" i="13"/>
  <c r="N26" i="12"/>
  <c r="N22" i="12"/>
  <c r="N17" i="12"/>
  <c r="N13" i="12"/>
  <c r="N24" i="12"/>
  <c r="N20" i="12"/>
  <c r="N19" i="12"/>
  <c r="N16" i="12"/>
  <c r="N25" i="12"/>
  <c r="N21" i="12"/>
  <c r="N10" i="12"/>
  <c r="N27" i="12"/>
  <c r="N15" i="12"/>
  <c r="N11" i="12"/>
  <c r="N9" i="12"/>
  <c r="N18" i="12"/>
  <c r="N12" i="12"/>
  <c r="N8" i="12"/>
  <c r="N23" i="12"/>
  <c r="N14" i="12"/>
  <c r="P7" i="12"/>
  <c r="O6" i="12"/>
  <c r="P7" i="11"/>
  <c r="O6" i="11"/>
  <c r="Q7" i="10"/>
  <c r="P6" i="10"/>
  <c r="O7" i="9"/>
  <c r="N6" i="9"/>
  <c r="O7" i="8"/>
  <c r="N6" i="8"/>
  <c r="P7" i="7"/>
  <c r="O6" i="7"/>
  <c r="P7" i="6"/>
  <c r="O6" i="6"/>
  <c r="O7" i="5"/>
  <c r="N6" i="5"/>
  <c r="O7" i="4"/>
  <c r="N6" i="4"/>
  <c r="O7" i="2"/>
  <c r="N6" i="2"/>
  <c r="Q7" i="14" l="1"/>
  <c r="P6" i="14"/>
  <c r="P17" i="14" s="1"/>
  <c r="Q7" i="13"/>
  <c r="P6" i="13"/>
  <c r="Q7" i="12"/>
  <c r="P6" i="12"/>
  <c r="Q7" i="11"/>
  <c r="P6" i="11"/>
  <c r="R7" i="10"/>
  <c r="Q6" i="10"/>
  <c r="P7" i="9"/>
  <c r="O6" i="9"/>
  <c r="P7" i="8"/>
  <c r="O6" i="8"/>
  <c r="Q7" i="7"/>
  <c r="P6" i="7"/>
  <c r="Q7" i="6"/>
  <c r="P6" i="6"/>
  <c r="O25" i="6"/>
  <c r="O21" i="6"/>
  <c r="O26" i="6"/>
  <c r="O23" i="6"/>
  <c r="O20" i="6"/>
  <c r="O16" i="6"/>
  <c r="O12" i="6"/>
  <c r="O13" i="6"/>
  <c r="O10" i="6"/>
  <c r="O17" i="6"/>
  <c r="O14" i="6"/>
  <c r="O11" i="6"/>
  <c r="O9" i="6"/>
  <c r="O27" i="6"/>
  <c r="O19" i="6"/>
  <c r="O24" i="6"/>
  <c r="O15" i="6"/>
  <c r="O22" i="6"/>
  <c r="O18" i="6"/>
  <c r="O8" i="6"/>
  <c r="P7" i="5"/>
  <c r="O6" i="5"/>
  <c r="P7" i="4"/>
  <c r="O6" i="4"/>
  <c r="N11" i="2"/>
  <c r="N15" i="2"/>
  <c r="N19" i="2"/>
  <c r="N10" i="2"/>
  <c r="N14" i="2"/>
  <c r="N18" i="2"/>
  <c r="N13" i="2"/>
  <c r="N23" i="2"/>
  <c r="N12" i="2"/>
  <c r="N22" i="2"/>
  <c r="N9" i="2"/>
  <c r="N17" i="2"/>
  <c r="N21" i="2"/>
  <c r="N27" i="2"/>
  <c r="N26" i="2"/>
  <c r="N16" i="2"/>
  <c r="N20" i="2"/>
  <c r="N24" i="2"/>
  <c r="N25" i="2"/>
  <c r="N8" i="2"/>
  <c r="P7" i="2"/>
  <c r="O6" i="2"/>
  <c r="R7" i="14" l="1"/>
  <c r="Q6" i="14"/>
  <c r="P24" i="14"/>
  <c r="P20" i="14"/>
  <c r="P27" i="14"/>
  <c r="P19" i="14"/>
  <c r="P15" i="14"/>
  <c r="P11" i="14"/>
  <c r="P25" i="14"/>
  <c r="P21" i="14"/>
  <c r="P14" i="14"/>
  <c r="P9" i="14"/>
  <c r="P26" i="14"/>
  <c r="P22" i="14"/>
  <c r="P18" i="14"/>
  <c r="P8" i="14"/>
  <c r="P13" i="14"/>
  <c r="P16" i="14"/>
  <c r="P10" i="14"/>
  <c r="P23" i="14"/>
  <c r="P12" i="14"/>
  <c r="R7" i="13"/>
  <c r="Q6" i="13"/>
  <c r="R7" i="12"/>
  <c r="Q6" i="12"/>
  <c r="R7" i="11"/>
  <c r="Q6" i="11"/>
  <c r="P24" i="11"/>
  <c r="P20" i="11"/>
  <c r="P27" i="11"/>
  <c r="P19" i="11"/>
  <c r="P15" i="11"/>
  <c r="P11" i="11"/>
  <c r="P25" i="11"/>
  <c r="P21" i="11"/>
  <c r="P17" i="11"/>
  <c r="P14" i="11"/>
  <c r="P9" i="11"/>
  <c r="P26" i="11"/>
  <c r="P22" i="11"/>
  <c r="P18" i="11"/>
  <c r="P8" i="11"/>
  <c r="P23" i="11"/>
  <c r="P16" i="11"/>
  <c r="P10" i="11"/>
  <c r="P12" i="11"/>
  <c r="P13" i="11"/>
  <c r="S7" i="10"/>
  <c r="R6" i="10"/>
  <c r="O25" i="9"/>
  <c r="O21" i="9"/>
  <c r="O27" i="9"/>
  <c r="O23" i="9"/>
  <c r="O20" i="9"/>
  <c r="O26" i="9"/>
  <c r="O24" i="9"/>
  <c r="O19" i="9"/>
  <c r="O15" i="9"/>
  <c r="O11" i="9"/>
  <c r="O22" i="9"/>
  <c r="O17" i="9"/>
  <c r="O14" i="9"/>
  <c r="O8" i="9"/>
  <c r="O18" i="9"/>
  <c r="O12" i="9"/>
  <c r="O9" i="9"/>
  <c r="O10" i="9"/>
  <c r="O13" i="9"/>
  <c r="O16" i="9"/>
  <c r="P6" i="9"/>
  <c r="Q7" i="9"/>
  <c r="P6" i="8"/>
  <c r="Q7" i="8"/>
  <c r="R7" i="7"/>
  <c r="Q6" i="7"/>
  <c r="R7" i="6"/>
  <c r="Q6" i="6"/>
  <c r="Q7" i="5"/>
  <c r="P6" i="5"/>
  <c r="Q7" i="4"/>
  <c r="P6" i="4"/>
  <c r="Q7" i="2"/>
  <c r="P6" i="2"/>
  <c r="S7" i="14" l="1"/>
  <c r="R6" i="14"/>
  <c r="S7" i="13"/>
  <c r="R6" i="13"/>
  <c r="S7" i="12"/>
  <c r="R6" i="12"/>
  <c r="S7" i="11"/>
  <c r="R6" i="11"/>
  <c r="T7" i="10"/>
  <c r="S6" i="10"/>
  <c r="R7" i="9"/>
  <c r="Q6" i="9"/>
  <c r="R7" i="8"/>
  <c r="Q6" i="8"/>
  <c r="S7" i="7"/>
  <c r="R6" i="7"/>
  <c r="S7" i="6"/>
  <c r="R6" i="6"/>
  <c r="R7" i="5"/>
  <c r="Q6" i="5"/>
  <c r="R7" i="4"/>
  <c r="Q6" i="4"/>
  <c r="R7" i="2"/>
  <c r="Q6" i="2"/>
  <c r="T7" i="14" l="1"/>
  <c r="S6" i="14"/>
  <c r="T7" i="13"/>
  <c r="S6" i="13"/>
  <c r="R26" i="13"/>
  <c r="R22" i="13"/>
  <c r="R25" i="13"/>
  <c r="R17" i="13"/>
  <c r="R13" i="13"/>
  <c r="R18" i="13"/>
  <c r="R15" i="13"/>
  <c r="R12" i="13"/>
  <c r="R27" i="13"/>
  <c r="R23" i="13"/>
  <c r="R19" i="13"/>
  <c r="R16" i="13"/>
  <c r="R24" i="13"/>
  <c r="R14" i="13"/>
  <c r="R20" i="13"/>
  <c r="R10" i="13"/>
  <c r="R9" i="13"/>
  <c r="R21" i="13"/>
  <c r="R11" i="13"/>
  <c r="R8" i="13"/>
  <c r="T7" i="12"/>
  <c r="S6" i="12"/>
  <c r="T7" i="11"/>
  <c r="S6" i="11"/>
  <c r="U7" i="10"/>
  <c r="T6" i="10"/>
  <c r="S25" i="10"/>
  <c r="S21" i="10"/>
  <c r="S24" i="10"/>
  <c r="S20" i="10"/>
  <c r="S23" i="10"/>
  <c r="S17" i="10"/>
  <c r="S22" i="10"/>
  <c r="S16" i="10"/>
  <c r="S26" i="10"/>
  <c r="S15" i="10"/>
  <c r="S27" i="10"/>
  <c r="S19" i="10"/>
  <c r="S14" i="10"/>
  <c r="S18" i="10"/>
  <c r="S12" i="10"/>
  <c r="S11" i="10"/>
  <c r="S13" i="10"/>
  <c r="S8" i="10"/>
  <c r="S10" i="10"/>
  <c r="S9" i="10"/>
  <c r="R6" i="9"/>
  <c r="S7" i="9"/>
  <c r="Q27" i="8"/>
  <c r="Q23" i="8"/>
  <c r="Q24" i="8"/>
  <c r="Q21" i="8"/>
  <c r="Q18" i="8"/>
  <c r="Q25" i="8"/>
  <c r="Q22" i="8"/>
  <c r="Q15" i="8"/>
  <c r="Q11" i="8"/>
  <c r="Q19" i="8"/>
  <c r="Q14" i="8"/>
  <c r="Q10" i="8"/>
  <c r="Q26" i="8"/>
  <c r="Q13" i="8"/>
  <c r="Q8" i="8"/>
  <c r="Q12" i="8"/>
  <c r="Q17" i="8"/>
  <c r="Q9" i="8"/>
  <c r="Q20" i="8"/>
  <c r="Q16" i="8"/>
  <c r="S7" i="8"/>
  <c r="R6" i="8"/>
  <c r="T7" i="7"/>
  <c r="S6" i="7"/>
  <c r="T7" i="6"/>
  <c r="S6" i="6"/>
  <c r="S7" i="5"/>
  <c r="R6" i="5"/>
  <c r="S7" i="4"/>
  <c r="R6" i="4"/>
  <c r="S7" i="2"/>
  <c r="R6" i="2"/>
  <c r="U7" i="14" l="1"/>
  <c r="T6" i="14"/>
  <c r="U7" i="13"/>
  <c r="T6" i="13"/>
  <c r="U7" i="12"/>
  <c r="T6" i="12"/>
  <c r="U7" i="11"/>
  <c r="T6" i="11"/>
  <c r="V7" i="10"/>
  <c r="U6" i="10"/>
  <c r="T7" i="9"/>
  <c r="S6" i="9"/>
  <c r="T7" i="8"/>
  <c r="S6" i="8"/>
  <c r="U7" i="7"/>
  <c r="T6" i="7"/>
  <c r="U7" i="6"/>
  <c r="T6" i="6"/>
  <c r="R26" i="5"/>
  <c r="R22" i="5"/>
  <c r="R25" i="5"/>
  <c r="R17" i="5"/>
  <c r="R13" i="5"/>
  <c r="R27" i="5"/>
  <c r="R23" i="5"/>
  <c r="R19" i="5"/>
  <c r="R16" i="5"/>
  <c r="R24" i="5"/>
  <c r="R10" i="5"/>
  <c r="R9" i="5"/>
  <c r="R21" i="5"/>
  <c r="R20" i="5"/>
  <c r="R15" i="5"/>
  <c r="R11" i="5"/>
  <c r="R8" i="5"/>
  <c r="R18" i="5"/>
  <c r="R12" i="5"/>
  <c r="R14" i="5"/>
  <c r="T7" i="5"/>
  <c r="S6" i="5"/>
  <c r="R24" i="4"/>
  <c r="R20" i="4"/>
  <c r="R27" i="4"/>
  <c r="R23" i="4"/>
  <c r="R26" i="4"/>
  <c r="R18" i="4"/>
  <c r="R22" i="4"/>
  <c r="R13" i="4"/>
  <c r="R9" i="4"/>
  <c r="R17" i="4"/>
  <c r="R10" i="4"/>
  <c r="R25" i="4"/>
  <c r="R21" i="4"/>
  <c r="R14" i="4"/>
  <c r="R11" i="4"/>
  <c r="R8" i="4"/>
  <c r="R19" i="4"/>
  <c r="R15" i="4"/>
  <c r="R12" i="4"/>
  <c r="R16" i="4"/>
  <c r="T7" i="4"/>
  <c r="S6" i="4"/>
  <c r="T7" i="2"/>
  <c r="S6" i="2"/>
  <c r="V7" i="14" l="1"/>
  <c r="U6" i="14"/>
  <c r="V7" i="13"/>
  <c r="U6" i="13"/>
  <c r="V7" i="12"/>
  <c r="U6" i="12"/>
  <c r="V7" i="11"/>
  <c r="U6" i="11"/>
  <c r="W7" i="10"/>
  <c r="V6" i="10"/>
  <c r="U7" i="9"/>
  <c r="T6" i="9"/>
  <c r="U7" i="8"/>
  <c r="T6" i="8"/>
  <c r="T24" i="7"/>
  <c r="T20" i="7"/>
  <c r="T26" i="7"/>
  <c r="T23" i="7"/>
  <c r="T19" i="7"/>
  <c r="T15" i="7"/>
  <c r="T11" i="7"/>
  <c r="T16" i="7"/>
  <c r="T13" i="7"/>
  <c r="T10" i="7"/>
  <c r="T9" i="7"/>
  <c r="T14" i="7"/>
  <c r="T8" i="7"/>
  <c r="T25" i="7"/>
  <c r="T21" i="7"/>
  <c r="T18" i="7"/>
  <c r="T17" i="7"/>
  <c r="T22" i="7"/>
  <c r="T12" i="7"/>
  <c r="T27" i="7"/>
  <c r="V7" i="7"/>
  <c r="U6" i="7"/>
  <c r="V7" i="6"/>
  <c r="U6" i="6"/>
  <c r="U7" i="5"/>
  <c r="T6" i="5"/>
  <c r="U7" i="4"/>
  <c r="T6" i="4"/>
  <c r="U7" i="2"/>
  <c r="T6" i="2"/>
  <c r="W7" i="14" l="1"/>
  <c r="V6" i="14"/>
  <c r="W7" i="13"/>
  <c r="V6" i="13"/>
  <c r="U27" i="12"/>
  <c r="U23" i="12"/>
  <c r="U20" i="12"/>
  <c r="U18" i="12"/>
  <c r="U14" i="12"/>
  <c r="U10" i="12"/>
  <c r="U24" i="12"/>
  <c r="U17" i="12"/>
  <c r="U8" i="12"/>
  <c r="U25" i="12"/>
  <c r="U21" i="12"/>
  <c r="U11" i="12"/>
  <c r="U26" i="12"/>
  <c r="U19" i="12"/>
  <c r="U13" i="12"/>
  <c r="U15" i="12"/>
  <c r="U16" i="12"/>
  <c r="U9" i="12"/>
  <c r="U22" i="12"/>
  <c r="U12" i="12"/>
  <c r="W7" i="12"/>
  <c r="V6" i="12"/>
  <c r="W7" i="11"/>
  <c r="V6" i="11"/>
  <c r="X7" i="10"/>
  <c r="W6" i="10"/>
  <c r="V7" i="9"/>
  <c r="U6" i="9"/>
  <c r="V7" i="8"/>
  <c r="U6" i="8"/>
  <c r="V6" i="7"/>
  <c r="W7" i="7"/>
  <c r="W7" i="6"/>
  <c r="V6" i="6"/>
  <c r="V7" i="5"/>
  <c r="U6" i="5"/>
  <c r="V7" i="4"/>
  <c r="U6" i="4"/>
  <c r="V7" i="2"/>
  <c r="U6" i="2"/>
  <c r="X7" i="14" l="1"/>
  <c r="W6" i="14"/>
  <c r="X7" i="13"/>
  <c r="W6" i="13"/>
  <c r="X7" i="12"/>
  <c r="W6" i="12"/>
  <c r="X7" i="11"/>
  <c r="W6" i="11"/>
  <c r="Y7" i="10"/>
  <c r="X6" i="10"/>
  <c r="V6" i="9"/>
  <c r="W7" i="9"/>
  <c r="W7" i="8"/>
  <c r="V6" i="8"/>
  <c r="X7" i="7"/>
  <c r="W6" i="7"/>
  <c r="V26" i="6"/>
  <c r="V22" i="6"/>
  <c r="V27" i="6"/>
  <c r="V24" i="6"/>
  <c r="V21" i="6"/>
  <c r="V17" i="6"/>
  <c r="V13" i="6"/>
  <c r="V25" i="6"/>
  <c r="V20" i="6"/>
  <c r="V14" i="6"/>
  <c r="V11" i="6"/>
  <c r="V18" i="6"/>
  <c r="V15" i="6"/>
  <c r="V12" i="6"/>
  <c r="V10" i="6"/>
  <c r="V8" i="6"/>
  <c r="V19" i="6"/>
  <c r="V23" i="6"/>
  <c r="V16" i="6"/>
  <c r="V9" i="6"/>
  <c r="X7" i="6"/>
  <c r="W6" i="6"/>
  <c r="W7" i="5"/>
  <c r="V6" i="5"/>
  <c r="W7" i="4"/>
  <c r="V6" i="4"/>
  <c r="U10" i="2"/>
  <c r="U14" i="2"/>
  <c r="U18" i="2"/>
  <c r="U9" i="2"/>
  <c r="U13" i="2"/>
  <c r="U17" i="2"/>
  <c r="U12" i="2"/>
  <c r="U22" i="2"/>
  <c r="U11" i="2"/>
  <c r="U19" i="2"/>
  <c r="U21" i="2"/>
  <c r="U25" i="2"/>
  <c r="U16" i="2"/>
  <c r="U20" i="2"/>
  <c r="U24" i="2"/>
  <c r="U15" i="2"/>
  <c r="U23" i="2"/>
  <c r="U26" i="2"/>
  <c r="U8" i="2"/>
  <c r="U27" i="2"/>
  <c r="W7" i="2"/>
  <c r="V6" i="2"/>
  <c r="W25" i="14" l="1"/>
  <c r="W21" i="14"/>
  <c r="W16" i="14"/>
  <c r="W12" i="14"/>
  <c r="W18" i="14"/>
  <c r="W15" i="14"/>
  <c r="W26" i="14"/>
  <c r="W22" i="14"/>
  <c r="W19" i="14"/>
  <c r="W9" i="14"/>
  <c r="W27" i="14"/>
  <c r="W23" i="14"/>
  <c r="W24" i="14"/>
  <c r="W20" i="14"/>
  <c r="W17" i="14"/>
  <c r="W11" i="14"/>
  <c r="W13" i="14"/>
  <c r="W14" i="14"/>
  <c r="W10" i="14"/>
  <c r="W8" i="14"/>
  <c r="Y7" i="14"/>
  <c r="X6" i="14"/>
  <c r="Y7" i="13"/>
  <c r="X6" i="13"/>
  <c r="Y7" i="12"/>
  <c r="X6" i="12"/>
  <c r="W25" i="11"/>
  <c r="W21" i="11"/>
  <c r="W16" i="11"/>
  <c r="W12" i="11"/>
  <c r="W18" i="11"/>
  <c r="W15" i="11"/>
  <c r="W26" i="11"/>
  <c r="W22" i="11"/>
  <c r="W19" i="11"/>
  <c r="W9" i="11"/>
  <c r="W27" i="11"/>
  <c r="W23" i="11"/>
  <c r="W24" i="11"/>
  <c r="W14" i="11"/>
  <c r="W10" i="11"/>
  <c r="W8" i="11"/>
  <c r="W20" i="11"/>
  <c r="W17" i="11"/>
  <c r="W11" i="11"/>
  <c r="W13" i="11"/>
  <c r="Y7" i="11"/>
  <c r="X6" i="11"/>
  <c r="Z7" i="10"/>
  <c r="Y6" i="10"/>
  <c r="X7" i="9"/>
  <c r="W6" i="9"/>
  <c r="V26" i="9"/>
  <c r="V22" i="9"/>
  <c r="V25" i="9"/>
  <c r="V24" i="9"/>
  <c r="V21" i="9"/>
  <c r="V27" i="9"/>
  <c r="V17" i="9"/>
  <c r="V16" i="9"/>
  <c r="V12" i="9"/>
  <c r="V8" i="9"/>
  <c r="V20" i="9"/>
  <c r="V15" i="9"/>
  <c r="V23" i="9"/>
  <c r="V18" i="9"/>
  <c r="V9" i="9"/>
  <c r="V19" i="9"/>
  <c r="V13" i="9"/>
  <c r="V10" i="9"/>
  <c r="V11" i="9"/>
  <c r="V14" i="9"/>
  <c r="X7" i="8"/>
  <c r="W6" i="8"/>
  <c r="Y7" i="7"/>
  <c r="X6" i="7"/>
  <c r="Y7" i="6"/>
  <c r="X6" i="6"/>
  <c r="X7" i="5"/>
  <c r="W6" i="5"/>
  <c r="X7" i="4"/>
  <c r="W6" i="4"/>
  <c r="X7" i="2"/>
  <c r="W6" i="2"/>
  <c r="Z7" i="14" l="1"/>
  <c r="Y6" i="14"/>
  <c r="Z7" i="13"/>
  <c r="Y6" i="13"/>
  <c r="Z7" i="12"/>
  <c r="Y6" i="12"/>
  <c r="Z7" i="11"/>
  <c r="Y6" i="11"/>
  <c r="AA7" i="10"/>
  <c r="Z6" i="10"/>
  <c r="Y7" i="9"/>
  <c r="X6" i="9"/>
  <c r="Y7" i="8"/>
  <c r="X6" i="8"/>
  <c r="Z7" i="7"/>
  <c r="Y6" i="7"/>
  <c r="Z7" i="6"/>
  <c r="Y6" i="6"/>
  <c r="Y7" i="5"/>
  <c r="X6" i="5"/>
  <c r="Y7" i="4"/>
  <c r="X6" i="4"/>
  <c r="Y7" i="2"/>
  <c r="X6" i="2"/>
  <c r="AA7" i="14" l="1"/>
  <c r="Z6" i="14"/>
  <c r="Y27" i="13"/>
  <c r="Y23" i="13"/>
  <c r="Y26" i="13"/>
  <c r="Y18" i="13"/>
  <c r="Y14" i="13"/>
  <c r="Y10" i="13"/>
  <c r="Y22" i="13"/>
  <c r="Y19" i="13"/>
  <c r="Y16" i="13"/>
  <c r="Y13" i="13"/>
  <c r="Y8" i="13"/>
  <c r="Y17" i="13"/>
  <c r="Y24" i="13"/>
  <c r="Y21" i="13"/>
  <c r="Y12" i="13"/>
  <c r="Y25" i="13"/>
  <c r="Y15" i="13"/>
  <c r="Y9" i="13"/>
  <c r="Y20" i="13"/>
  <c r="Y11" i="13"/>
  <c r="AA7" i="13"/>
  <c r="Z6" i="13"/>
  <c r="AA7" i="12"/>
  <c r="Z6" i="12"/>
  <c r="Z6" i="11"/>
  <c r="AA7" i="11"/>
  <c r="Z26" i="10"/>
  <c r="Z22" i="10"/>
  <c r="Z25" i="10"/>
  <c r="Z21" i="10"/>
  <c r="Z24" i="10"/>
  <c r="Z18" i="10"/>
  <c r="Z23" i="10"/>
  <c r="Z17" i="10"/>
  <c r="Z20" i="10"/>
  <c r="Z16" i="10"/>
  <c r="Z27" i="10"/>
  <c r="Z12" i="10"/>
  <c r="Z15" i="10"/>
  <c r="Z13" i="10"/>
  <c r="Z8" i="10"/>
  <c r="Z14" i="10"/>
  <c r="Z9" i="10"/>
  <c r="Z11" i="10"/>
  <c r="Z19" i="10"/>
  <c r="Z10" i="10"/>
  <c r="AB7" i="10"/>
  <c r="AA6" i="10"/>
  <c r="Z7" i="9"/>
  <c r="Y6" i="9"/>
  <c r="X24" i="8"/>
  <c r="X20" i="8"/>
  <c r="X25" i="8"/>
  <c r="X22" i="8"/>
  <c r="X19" i="8"/>
  <c r="X26" i="8"/>
  <c r="X23" i="8"/>
  <c r="X18" i="8"/>
  <c r="X27" i="8"/>
  <c r="X16" i="8"/>
  <c r="X12" i="8"/>
  <c r="X8" i="8"/>
  <c r="X21" i="8"/>
  <c r="X15" i="8"/>
  <c r="X11" i="8"/>
  <c r="X14" i="8"/>
  <c r="X9" i="8"/>
  <c r="X13" i="8"/>
  <c r="X10" i="8"/>
  <c r="X17" i="8"/>
  <c r="Z7" i="8"/>
  <c r="Y6" i="8"/>
  <c r="AA7" i="7"/>
  <c r="Z6" i="7"/>
  <c r="AA7" i="6"/>
  <c r="Z6" i="6"/>
  <c r="Z7" i="5"/>
  <c r="Y6" i="5"/>
  <c r="Z7" i="4"/>
  <c r="Y6" i="4"/>
  <c r="Z7" i="2"/>
  <c r="Y6" i="2"/>
  <c r="AB7" i="14" l="1"/>
  <c r="AA6" i="14"/>
  <c r="AB7" i="13"/>
  <c r="AA6" i="13"/>
  <c r="AB7" i="12"/>
  <c r="AA6" i="12"/>
  <c r="AB7" i="11"/>
  <c r="AA6" i="11"/>
  <c r="AC7" i="10"/>
  <c r="AB6" i="10"/>
  <c r="AA7" i="9"/>
  <c r="Z6" i="9"/>
  <c r="AA7" i="8"/>
  <c r="Z6" i="8"/>
  <c r="AB7" i="7"/>
  <c r="AA6" i="7"/>
  <c r="AB7" i="6"/>
  <c r="AA6" i="6"/>
  <c r="Y27" i="5"/>
  <c r="Y23" i="5"/>
  <c r="Y26" i="5"/>
  <c r="Y18" i="5"/>
  <c r="Y14" i="5"/>
  <c r="Y10" i="5"/>
  <c r="Y17" i="5"/>
  <c r="Y24" i="5"/>
  <c r="Y20" i="5"/>
  <c r="Y11" i="5"/>
  <c r="Y25" i="5"/>
  <c r="Y21" i="5"/>
  <c r="Y13" i="5"/>
  <c r="Y19" i="5"/>
  <c r="Y15" i="5"/>
  <c r="Y9" i="5"/>
  <c r="Y16" i="5"/>
  <c r="Y8" i="5"/>
  <c r="Y22" i="5"/>
  <c r="Y12" i="5"/>
  <c r="AA7" i="5"/>
  <c r="Z6" i="5"/>
  <c r="Y25" i="4"/>
  <c r="Y21" i="4"/>
  <c r="Y24" i="4"/>
  <c r="Y27" i="4"/>
  <c r="Y19" i="4"/>
  <c r="Y26" i="4"/>
  <c r="Y16" i="4"/>
  <c r="Y14" i="4"/>
  <c r="Y10" i="4"/>
  <c r="Y17" i="4"/>
  <c r="Y11" i="4"/>
  <c r="Y8" i="4"/>
  <c r="Y18" i="4"/>
  <c r="Y15" i="4"/>
  <c r="Y12" i="4"/>
  <c r="Y9" i="4"/>
  <c r="Y23" i="4"/>
  <c r="Y22" i="4"/>
  <c r="Y13" i="4"/>
  <c r="Y20" i="4"/>
  <c r="AA7" i="4"/>
  <c r="Z6" i="4"/>
  <c r="AA7" i="2"/>
  <c r="Z6" i="2"/>
  <c r="AC7" i="14" l="1"/>
  <c r="AB6" i="14"/>
  <c r="AC7" i="13"/>
  <c r="AB6" i="13"/>
  <c r="AC7" i="12"/>
  <c r="AB6" i="12"/>
  <c r="AC7" i="11"/>
  <c r="AB6" i="11"/>
  <c r="AD7" i="10"/>
  <c r="AC6" i="10"/>
  <c r="AA6" i="9"/>
  <c r="AB7" i="9"/>
  <c r="AB7" i="8"/>
  <c r="AA6" i="8"/>
  <c r="AA25" i="7"/>
  <c r="AA21" i="7"/>
  <c r="AA27" i="7"/>
  <c r="AA24" i="7"/>
  <c r="AA16" i="7"/>
  <c r="AA12" i="7"/>
  <c r="AA23" i="7"/>
  <c r="AA17" i="7"/>
  <c r="AA14" i="7"/>
  <c r="AA11" i="7"/>
  <c r="AA20" i="7"/>
  <c r="AA18" i="7"/>
  <c r="AA19" i="7"/>
  <c r="AA15" i="7"/>
  <c r="AA26" i="7"/>
  <c r="AA9" i="7"/>
  <c r="AA8" i="7"/>
  <c r="AA10" i="7"/>
  <c r="AA22" i="7"/>
  <c r="AA13" i="7"/>
  <c r="AC7" i="7"/>
  <c r="AB6" i="7"/>
  <c r="AC7" i="6"/>
  <c r="AB6" i="6"/>
  <c r="AB7" i="5"/>
  <c r="AA6" i="5"/>
  <c r="AB7" i="4"/>
  <c r="AA6" i="4"/>
  <c r="AB7" i="2"/>
  <c r="AA6" i="2"/>
  <c r="AD7" i="14" l="1"/>
  <c r="AC6" i="14"/>
  <c r="AD7" i="13"/>
  <c r="AC6" i="13"/>
  <c r="AB24" i="12"/>
  <c r="AB20" i="12"/>
  <c r="AB21" i="12"/>
  <c r="AB19" i="12"/>
  <c r="AB15" i="12"/>
  <c r="AB11" i="12"/>
  <c r="AB18" i="12"/>
  <c r="AB25" i="12"/>
  <c r="AB12" i="12"/>
  <c r="AB9" i="12"/>
  <c r="AB8" i="12"/>
  <c r="AB26" i="12"/>
  <c r="AB17" i="12"/>
  <c r="AB23" i="12"/>
  <c r="AB22" i="12"/>
  <c r="AB13" i="12"/>
  <c r="AB27" i="12"/>
  <c r="AB14" i="12"/>
  <c r="AB16" i="12"/>
  <c r="AB10" i="12"/>
  <c r="AD7" i="12"/>
  <c r="AC6" i="12"/>
  <c r="AC6" i="11"/>
  <c r="AD7" i="11"/>
  <c r="AE7" i="10"/>
  <c r="AD6" i="10"/>
  <c r="AB6" i="9"/>
  <c r="AC7" i="9"/>
  <c r="AC7" i="8"/>
  <c r="AB6" i="8"/>
  <c r="AD7" i="7"/>
  <c r="AC6" i="7"/>
  <c r="AD7" i="6"/>
  <c r="AC6" i="6"/>
  <c r="AC7" i="5"/>
  <c r="AB6" i="5"/>
  <c r="AC7" i="4"/>
  <c r="AB6" i="4"/>
  <c r="AC7" i="2"/>
  <c r="AB6" i="2"/>
  <c r="AE7" i="14" l="1"/>
  <c r="AD6" i="14"/>
  <c r="AE7" i="13"/>
  <c r="AD6" i="13"/>
  <c r="AE7" i="12"/>
  <c r="AD6" i="12"/>
  <c r="AE7" i="11"/>
  <c r="AD6" i="11"/>
  <c r="AF7" i="10"/>
  <c r="AE6" i="10"/>
  <c r="AD7" i="9"/>
  <c r="AC6" i="9"/>
  <c r="AD7" i="8"/>
  <c r="AC6" i="8"/>
  <c r="AE7" i="7"/>
  <c r="AD6" i="7"/>
  <c r="AC27" i="6"/>
  <c r="AC23" i="6"/>
  <c r="AC25" i="6"/>
  <c r="AC22" i="6"/>
  <c r="AC18" i="6"/>
  <c r="AC14" i="6"/>
  <c r="AC10" i="6"/>
  <c r="AC24" i="6"/>
  <c r="AC20" i="6"/>
  <c r="AC15" i="6"/>
  <c r="AC12" i="6"/>
  <c r="AC9" i="6"/>
  <c r="AC8" i="6"/>
  <c r="AC26" i="6"/>
  <c r="AC21" i="6"/>
  <c r="AC19" i="6"/>
  <c r="AC16" i="6"/>
  <c r="AC13" i="6"/>
  <c r="AC17" i="6"/>
  <c r="AC11" i="6"/>
  <c r="AE7" i="6"/>
  <c r="AD6" i="6"/>
  <c r="AD7" i="5"/>
  <c r="AC6" i="5"/>
  <c r="AD7" i="4"/>
  <c r="AC6" i="4"/>
  <c r="AB9" i="2"/>
  <c r="AB13" i="2"/>
  <c r="AB17" i="2"/>
  <c r="AB12" i="2"/>
  <c r="AB16" i="2"/>
  <c r="AB11" i="2"/>
  <c r="AB19" i="2"/>
  <c r="AB21" i="2"/>
  <c r="AB10" i="2"/>
  <c r="AB18" i="2"/>
  <c r="AB20" i="2"/>
  <c r="AB24" i="2"/>
  <c r="AB15" i="2"/>
  <c r="AB23" i="2"/>
  <c r="AB25" i="2"/>
  <c r="AB8" i="2"/>
  <c r="AB14" i="2"/>
  <c r="AB26" i="2"/>
  <c r="AB22" i="2"/>
  <c r="AB27" i="2"/>
  <c r="AD7" i="2"/>
  <c r="AC6" i="2"/>
  <c r="AD26" i="14" l="1"/>
  <c r="AD22" i="14"/>
  <c r="AD17" i="14"/>
  <c r="AD13" i="14"/>
  <c r="AD9" i="14"/>
  <c r="AD25" i="14"/>
  <c r="AD21" i="14"/>
  <c r="AD19" i="14"/>
  <c r="AD16" i="14"/>
  <c r="AD10" i="14"/>
  <c r="AD27" i="14"/>
  <c r="AD23" i="14"/>
  <c r="AD15" i="14"/>
  <c r="AD8" i="14"/>
  <c r="AD11" i="14"/>
  <c r="AD20" i="14"/>
  <c r="AD18" i="14"/>
  <c r="AD12" i="14"/>
  <c r="AD24" i="14"/>
  <c r="AD14" i="14"/>
  <c r="AF7" i="14"/>
  <c r="AE6" i="14"/>
  <c r="AF7" i="13"/>
  <c r="AE6" i="13"/>
  <c r="AF7" i="12"/>
  <c r="AE6" i="12"/>
  <c r="AD26" i="11"/>
  <c r="AD22" i="11"/>
  <c r="AD17" i="11"/>
  <c r="AD13" i="11"/>
  <c r="AD9" i="11"/>
  <c r="AD25" i="11"/>
  <c r="AD21" i="11"/>
  <c r="AD19" i="11"/>
  <c r="AD16" i="11"/>
  <c r="AD10" i="11"/>
  <c r="AD27" i="11"/>
  <c r="AD23" i="11"/>
  <c r="AD20" i="11"/>
  <c r="AD18" i="11"/>
  <c r="AD12" i="11"/>
  <c r="AD14" i="11"/>
  <c r="AD24" i="11"/>
  <c r="AD11" i="11"/>
  <c r="AD15" i="11"/>
  <c r="AD8" i="11"/>
  <c r="AF7" i="11"/>
  <c r="AE6" i="11"/>
  <c r="AG7" i="10"/>
  <c r="AF6" i="10"/>
  <c r="AC27" i="9"/>
  <c r="AC23" i="9"/>
  <c r="AC26" i="9"/>
  <c r="AC22" i="9"/>
  <c r="AC18" i="9"/>
  <c r="AC17" i="9"/>
  <c r="AC25" i="9"/>
  <c r="AC13" i="9"/>
  <c r="AC9" i="9"/>
  <c r="AC24" i="9"/>
  <c r="AC20" i="9"/>
  <c r="AC16" i="9"/>
  <c r="AC21" i="9"/>
  <c r="AC19" i="9"/>
  <c r="AC10" i="9"/>
  <c r="AC14" i="9"/>
  <c r="AC11" i="9"/>
  <c r="AC8" i="9"/>
  <c r="AC15" i="9"/>
  <c r="AC12" i="9"/>
  <c r="AE7" i="9"/>
  <c r="AD6" i="9"/>
  <c r="AE7" i="8"/>
  <c r="AD6" i="8"/>
  <c r="AE6" i="7"/>
  <c r="AF7" i="7"/>
  <c r="AF7" i="6"/>
  <c r="AE6" i="6"/>
  <c r="AE7" i="5"/>
  <c r="AD6" i="5"/>
  <c r="AE7" i="4"/>
  <c r="AD6" i="4"/>
  <c r="AE7" i="2"/>
  <c r="AD6" i="2"/>
  <c r="AG7" i="14" l="1"/>
  <c r="AF6" i="14"/>
  <c r="AG7" i="13"/>
  <c r="AF6" i="13"/>
  <c r="AG7" i="12"/>
  <c r="AF6" i="12"/>
  <c r="AG7" i="11"/>
  <c r="AF6" i="11"/>
  <c r="AH7" i="10"/>
  <c r="AG6" i="10"/>
  <c r="AF7" i="9"/>
  <c r="AE6" i="9"/>
  <c r="AF7" i="8"/>
  <c r="AE6" i="8"/>
  <c r="AG7" i="7"/>
  <c r="AF6" i="7"/>
  <c r="AG7" i="6"/>
  <c r="AF6" i="6"/>
  <c r="AF7" i="5"/>
  <c r="AE6" i="5"/>
  <c r="AF7" i="4"/>
  <c r="AE6" i="4"/>
  <c r="AF7" i="2"/>
  <c r="AE6" i="2"/>
  <c r="AH7" i="14" l="1"/>
  <c r="AG6" i="14"/>
  <c r="AF24" i="13"/>
  <c r="AF20" i="13"/>
  <c r="AF27" i="13"/>
  <c r="AF19" i="13"/>
  <c r="AF15" i="13"/>
  <c r="AF11" i="13"/>
  <c r="AF26" i="13"/>
  <c r="AF22" i="13"/>
  <c r="AF17" i="13"/>
  <c r="AF14" i="13"/>
  <c r="AF23" i="13"/>
  <c r="AF18" i="13"/>
  <c r="AF8" i="13"/>
  <c r="AF16" i="13"/>
  <c r="AF10" i="13"/>
  <c r="AF25" i="13"/>
  <c r="AF12" i="13"/>
  <c r="AF21" i="13"/>
  <c r="AF13" i="13"/>
  <c r="AF9" i="13"/>
  <c r="AH7" i="13"/>
  <c r="AG6" i="13"/>
  <c r="AH7" i="12"/>
  <c r="AG6" i="12"/>
  <c r="AH7" i="11"/>
  <c r="AG6" i="11"/>
  <c r="AG27" i="10"/>
  <c r="AG23" i="10"/>
  <c r="AG26" i="10"/>
  <c r="AG22" i="10"/>
  <c r="AG25" i="10"/>
  <c r="AG19" i="10"/>
  <c r="AG24" i="10"/>
  <c r="AG18" i="10"/>
  <c r="AG21" i="10"/>
  <c r="AG17" i="10"/>
  <c r="AG16" i="10"/>
  <c r="AG13" i="10"/>
  <c r="AG12" i="10"/>
  <c r="AG14" i="10"/>
  <c r="AG9" i="10"/>
  <c r="AG15" i="10"/>
  <c r="AG11" i="10"/>
  <c r="AG8" i="10"/>
  <c r="AG10" i="10"/>
  <c r="AG20" i="10"/>
  <c r="AI7" i="10"/>
  <c r="AH6" i="10"/>
  <c r="AF6" i="9"/>
  <c r="AG7" i="9"/>
  <c r="AE25" i="8"/>
  <c r="AE21" i="8"/>
  <c r="AE26" i="8"/>
  <c r="AE23" i="8"/>
  <c r="AE20" i="8"/>
  <c r="AE27" i="8"/>
  <c r="AE24" i="8"/>
  <c r="AE19" i="8"/>
  <c r="AE17" i="8"/>
  <c r="AE13" i="8"/>
  <c r="AE9" i="8"/>
  <c r="AE16" i="8"/>
  <c r="AE12" i="8"/>
  <c r="AE8" i="8"/>
  <c r="AE15" i="8"/>
  <c r="AE18" i="8"/>
  <c r="AE11" i="8"/>
  <c r="AE22" i="8"/>
  <c r="AE14" i="8"/>
  <c r="AE10" i="8"/>
  <c r="AG7" i="8"/>
  <c r="AF6" i="8"/>
  <c r="AH7" i="7"/>
  <c r="AG6" i="7"/>
  <c r="AH7" i="6"/>
  <c r="AG6" i="6"/>
  <c r="AG7" i="5"/>
  <c r="AF6" i="5"/>
  <c r="AG7" i="4"/>
  <c r="AF6" i="4"/>
  <c r="AG7" i="2"/>
  <c r="AF6" i="2"/>
  <c r="AI7" i="14" l="1"/>
  <c r="AH6" i="14"/>
  <c r="AI7" i="13"/>
  <c r="AH6" i="13"/>
  <c r="AI7" i="12"/>
  <c r="AH6" i="12"/>
  <c r="AI7" i="11"/>
  <c r="AH6" i="11"/>
  <c r="AJ7" i="10"/>
  <c r="AI6" i="10"/>
  <c r="AH7" i="9"/>
  <c r="AG6" i="9"/>
  <c r="AH7" i="8"/>
  <c r="AG6" i="8"/>
  <c r="AI7" i="7"/>
  <c r="AH6" i="7"/>
  <c r="AI7" i="6"/>
  <c r="AH6" i="6"/>
  <c r="AF24" i="5"/>
  <c r="AF20" i="5"/>
  <c r="AF27" i="5"/>
  <c r="AF19" i="5"/>
  <c r="AF15" i="5"/>
  <c r="AF11" i="5"/>
  <c r="AF23" i="5"/>
  <c r="AF18" i="5"/>
  <c r="AF8" i="5"/>
  <c r="AF12" i="5"/>
  <c r="AF9" i="5"/>
  <c r="AF25" i="5"/>
  <c r="AF21" i="5"/>
  <c r="AF17" i="5"/>
  <c r="AF13" i="5"/>
  <c r="AF22" i="5"/>
  <c r="AF14" i="5"/>
  <c r="AF26" i="5"/>
  <c r="AF16" i="5"/>
  <c r="AF10" i="5"/>
  <c r="AH7" i="5"/>
  <c r="AG6" i="5"/>
  <c r="AF26" i="4"/>
  <c r="AF22" i="4"/>
  <c r="AF25" i="4"/>
  <c r="AF16" i="4"/>
  <c r="AF24" i="4"/>
  <c r="AF23" i="4"/>
  <c r="AF17" i="4"/>
  <c r="AF15" i="4"/>
  <c r="AF11" i="4"/>
  <c r="AF20" i="4"/>
  <c r="AF12" i="4"/>
  <c r="AF9" i="4"/>
  <c r="AF18" i="4"/>
  <c r="AF13" i="4"/>
  <c r="AF10" i="4"/>
  <c r="AF27" i="4"/>
  <c r="AF19" i="4"/>
  <c r="AF14" i="4"/>
  <c r="AF21" i="4"/>
  <c r="AF8" i="4"/>
  <c r="AH7" i="4"/>
  <c r="AG6" i="4"/>
  <c r="AH7" i="2"/>
  <c r="AG6" i="2"/>
  <c r="AU8" i="4" l="1"/>
  <c r="AV8" i="4"/>
  <c r="AW8" i="4"/>
  <c r="AU14" i="4"/>
  <c r="AW14" i="4"/>
  <c r="AV14" i="4"/>
  <c r="AU13" i="4"/>
  <c r="AV13" i="4"/>
  <c r="AW13" i="4"/>
  <c r="AU20" i="4"/>
  <c r="AW20" i="4"/>
  <c r="AV20" i="4"/>
  <c r="AW23" i="4"/>
  <c r="AV23" i="4"/>
  <c r="AU23" i="4"/>
  <c r="AW22" i="4"/>
  <c r="AV22" i="4"/>
  <c r="AU22" i="4"/>
  <c r="AU27" i="4"/>
  <c r="AW27" i="4"/>
  <c r="AV27" i="4"/>
  <c r="AV9" i="4"/>
  <c r="AU9" i="4"/>
  <c r="AW9" i="4"/>
  <c r="AW15" i="4"/>
  <c r="AV15" i="4"/>
  <c r="AU15" i="4"/>
  <c r="AW16" i="4"/>
  <c r="AU16" i="4"/>
  <c r="AV16" i="4"/>
  <c r="AU21" i="4"/>
  <c r="AW21" i="4"/>
  <c r="AV21" i="4"/>
  <c r="AU10" i="4"/>
  <c r="AW10" i="4"/>
  <c r="AV10" i="4"/>
  <c r="AV12" i="4"/>
  <c r="AU12" i="4"/>
  <c r="AW12" i="4"/>
  <c r="AV17" i="4"/>
  <c r="AW17" i="4"/>
  <c r="AU17" i="4"/>
  <c r="AV25" i="4"/>
  <c r="AU25" i="4"/>
  <c r="AW25" i="4"/>
  <c r="AW19" i="4"/>
  <c r="AU19" i="4"/>
  <c r="AV19" i="4"/>
  <c r="AU18" i="4"/>
  <c r="AW18" i="4"/>
  <c r="AV18" i="4"/>
  <c r="AU11" i="4"/>
  <c r="AV11" i="4"/>
  <c r="AW11" i="4"/>
  <c r="AV24" i="4"/>
  <c r="AW24" i="4"/>
  <c r="AU24" i="4"/>
  <c r="AU26" i="4"/>
  <c r="AV26" i="4"/>
  <c r="AW26" i="4"/>
  <c r="AJ7" i="14"/>
  <c r="AI6" i="14"/>
  <c r="AJ7" i="13"/>
  <c r="AI6" i="13"/>
  <c r="AJ7" i="12"/>
  <c r="AI6" i="12"/>
  <c r="AJ7" i="11"/>
  <c r="AI6" i="11"/>
  <c r="AK7" i="10"/>
  <c r="AJ6" i="10"/>
  <c r="AI7" i="9"/>
  <c r="AH6" i="9"/>
  <c r="AI7" i="8"/>
  <c r="AH6" i="8"/>
  <c r="AH26" i="7"/>
  <c r="AH22" i="7"/>
  <c r="AH25" i="7"/>
  <c r="AH17" i="7"/>
  <c r="AH13" i="7"/>
  <c r="AH9" i="7"/>
  <c r="AH27" i="7"/>
  <c r="AH23" i="7"/>
  <c r="AH18" i="7"/>
  <c r="AH15" i="7"/>
  <c r="AH12" i="7"/>
  <c r="AH24" i="7"/>
  <c r="AH16" i="7"/>
  <c r="AH21" i="7"/>
  <c r="AH20" i="7"/>
  <c r="AH19" i="7"/>
  <c r="AH8" i="7"/>
  <c r="AH10" i="7"/>
  <c r="AH11" i="7"/>
  <c r="AH14" i="7"/>
  <c r="AJ7" i="7"/>
  <c r="AI6" i="7"/>
  <c r="AJ7" i="6"/>
  <c r="AI6" i="6"/>
  <c r="AI7" i="5"/>
  <c r="AH6" i="5"/>
  <c r="AI7" i="4"/>
  <c r="AH6" i="4"/>
  <c r="AI7" i="2"/>
  <c r="AH6" i="2"/>
  <c r="AZ8" i="4" l="1"/>
  <c r="BC8" i="4"/>
  <c r="BD8" i="4" s="1"/>
  <c r="AV10" i="7"/>
  <c r="AU10" i="7"/>
  <c r="AW10" i="7"/>
  <c r="AV21" i="7"/>
  <c r="AU21" i="7"/>
  <c r="AW21" i="7"/>
  <c r="AU15" i="7"/>
  <c r="AW15" i="7"/>
  <c r="AV15" i="7"/>
  <c r="AW9" i="7"/>
  <c r="AV9" i="7"/>
  <c r="AU9" i="7"/>
  <c r="AU22" i="7"/>
  <c r="AW22" i="7"/>
  <c r="AV22" i="7"/>
  <c r="AU8" i="7"/>
  <c r="AW8" i="7"/>
  <c r="AV8" i="7"/>
  <c r="AU16" i="7"/>
  <c r="AW16" i="7"/>
  <c r="AV16" i="7"/>
  <c r="AW18" i="7"/>
  <c r="AV18" i="7"/>
  <c r="AU18" i="7"/>
  <c r="AU13" i="7"/>
  <c r="AW13" i="7"/>
  <c r="AV13" i="7"/>
  <c r="AW26" i="7"/>
  <c r="AV26" i="7"/>
  <c r="AU26" i="7"/>
  <c r="AW14" i="7"/>
  <c r="AV14" i="7"/>
  <c r="AU14" i="7"/>
  <c r="AV19" i="7"/>
  <c r="AU19" i="7"/>
  <c r="AW19" i="7"/>
  <c r="AV24" i="7"/>
  <c r="AU24" i="7"/>
  <c r="AW24" i="7"/>
  <c r="AV23" i="7"/>
  <c r="AU23" i="7"/>
  <c r="AW23" i="7"/>
  <c r="AU17" i="7"/>
  <c r="AW17" i="7"/>
  <c r="AV17" i="7"/>
  <c r="AV11" i="7"/>
  <c r="AU11" i="7"/>
  <c r="AW11" i="7"/>
  <c r="AV20" i="7"/>
  <c r="AU20" i="7"/>
  <c r="AW20" i="7"/>
  <c r="AW12" i="7"/>
  <c r="AV12" i="7"/>
  <c r="AU12" i="7"/>
  <c r="AW27" i="7"/>
  <c r="AV27" i="7"/>
  <c r="AU27" i="7"/>
  <c r="AU25" i="7"/>
  <c r="AW25" i="7"/>
  <c r="AV25" i="7"/>
  <c r="AK7" i="14"/>
  <c r="AJ6" i="14"/>
  <c r="AK7" i="13"/>
  <c r="AJ6" i="13"/>
  <c r="AI25" i="12"/>
  <c r="AI21" i="12"/>
  <c r="AI22" i="12"/>
  <c r="AI16" i="12"/>
  <c r="AI12" i="12"/>
  <c r="AI24" i="12"/>
  <c r="AI20" i="12"/>
  <c r="AI19" i="12"/>
  <c r="AI9" i="12"/>
  <c r="AI13" i="12"/>
  <c r="AI10" i="12"/>
  <c r="AI26" i="12"/>
  <c r="AI23" i="12"/>
  <c r="AI15" i="12"/>
  <c r="AI27" i="12"/>
  <c r="AI17" i="12"/>
  <c r="AI11" i="12"/>
  <c r="AI18" i="12"/>
  <c r="AI14" i="12"/>
  <c r="AI8" i="12"/>
  <c r="AK7" i="12"/>
  <c r="AJ6" i="12"/>
  <c r="AK7" i="11"/>
  <c r="AJ6" i="11"/>
  <c r="AL7" i="10"/>
  <c r="AK6" i="10"/>
  <c r="AJ7" i="9"/>
  <c r="AI6" i="9"/>
  <c r="AJ7" i="8"/>
  <c r="AI6" i="8"/>
  <c r="AK7" i="7"/>
  <c r="AJ6" i="7"/>
  <c r="AK7" i="6"/>
  <c r="AJ6" i="6"/>
  <c r="AJ7" i="5"/>
  <c r="AI6" i="5"/>
  <c r="AJ7" i="4"/>
  <c r="AI6" i="4"/>
  <c r="AJ7" i="2"/>
  <c r="AI6" i="2"/>
  <c r="AW8" i="12" l="1"/>
  <c r="AV8" i="12"/>
  <c r="AU8" i="12"/>
  <c r="AV17" i="12"/>
  <c r="AU17" i="12"/>
  <c r="AW17" i="12"/>
  <c r="AU26" i="12"/>
  <c r="AW26" i="12"/>
  <c r="AV26" i="12"/>
  <c r="AW19" i="12"/>
  <c r="AV19" i="12"/>
  <c r="AU19" i="12"/>
  <c r="AV16" i="12"/>
  <c r="AU16" i="12"/>
  <c r="AW16" i="12"/>
  <c r="AV14" i="12"/>
  <c r="AU14" i="12"/>
  <c r="AW14" i="12"/>
  <c r="AU27" i="12"/>
  <c r="AW27" i="12"/>
  <c r="AV27" i="12"/>
  <c r="AV10" i="12"/>
  <c r="AU10" i="12"/>
  <c r="AW10" i="12"/>
  <c r="AV20" i="12"/>
  <c r="AU20" i="12"/>
  <c r="AW20" i="12"/>
  <c r="AU22" i="12"/>
  <c r="AW22" i="12"/>
  <c r="AV22" i="12"/>
  <c r="AV18" i="12"/>
  <c r="AU18" i="12"/>
  <c r="AW18" i="12"/>
  <c r="AW15" i="12"/>
  <c r="AV15" i="12"/>
  <c r="AU15" i="12"/>
  <c r="AW13" i="12"/>
  <c r="AV13" i="12"/>
  <c r="AU13" i="12"/>
  <c r="AU24" i="12"/>
  <c r="AW24" i="12"/>
  <c r="AV24" i="12"/>
  <c r="AV21" i="12"/>
  <c r="AU21" i="12"/>
  <c r="AW21" i="12"/>
  <c r="AW11" i="12"/>
  <c r="AV11" i="12"/>
  <c r="AU11" i="12"/>
  <c r="AW23" i="12"/>
  <c r="AV23" i="12"/>
  <c r="AU23" i="12"/>
  <c r="AV9" i="12"/>
  <c r="AU9" i="12"/>
  <c r="AW9" i="12"/>
  <c r="AV12" i="12"/>
  <c r="AU12" i="12"/>
  <c r="AW12" i="12"/>
  <c r="AV25" i="12"/>
  <c r="AU25" i="12"/>
  <c r="AW25" i="12"/>
  <c r="AL7" i="14"/>
  <c r="AK6" i="14"/>
  <c r="AL7" i="13"/>
  <c r="AK6" i="13"/>
  <c r="AL7" i="12"/>
  <c r="AK6" i="12"/>
  <c r="AL7" i="11"/>
  <c r="AK6" i="11"/>
  <c r="AM7" i="10"/>
  <c r="AL6" i="10"/>
  <c r="AK7" i="9"/>
  <c r="AJ6" i="9"/>
  <c r="AK7" i="8"/>
  <c r="AJ6" i="8"/>
  <c r="AK6" i="7"/>
  <c r="AL7" i="7"/>
  <c r="AJ24" i="6"/>
  <c r="AJ20" i="6"/>
  <c r="AJ26" i="6"/>
  <c r="AJ23" i="6"/>
  <c r="AJ19" i="6"/>
  <c r="AJ15" i="6"/>
  <c r="AJ11" i="6"/>
  <c r="AJ16" i="6"/>
  <c r="AJ13" i="6"/>
  <c r="AJ10" i="6"/>
  <c r="AJ25" i="6"/>
  <c r="AJ21" i="6"/>
  <c r="AJ17" i="6"/>
  <c r="AJ14" i="6"/>
  <c r="AJ8" i="6"/>
  <c r="AJ27" i="6"/>
  <c r="AJ12" i="6"/>
  <c r="AJ22" i="6"/>
  <c r="AJ9" i="6"/>
  <c r="AJ18" i="6"/>
  <c r="AL7" i="6"/>
  <c r="AK6" i="6"/>
  <c r="AK7" i="5"/>
  <c r="AJ6" i="5"/>
  <c r="AK7" i="4"/>
  <c r="AJ6" i="4"/>
  <c r="AI12" i="2"/>
  <c r="AI16" i="2"/>
  <c r="AI11" i="2"/>
  <c r="AI15" i="2"/>
  <c r="AI19" i="2"/>
  <c r="AI10" i="2"/>
  <c r="AI18" i="2"/>
  <c r="AI20" i="2"/>
  <c r="AI24" i="2"/>
  <c r="AI9" i="2"/>
  <c r="AI17" i="2"/>
  <c r="AI23" i="2"/>
  <c r="AI14" i="2"/>
  <c r="AI22" i="2"/>
  <c r="AI21" i="2"/>
  <c r="AI27" i="2"/>
  <c r="AI25" i="2"/>
  <c r="AI8" i="2"/>
  <c r="AI13" i="2"/>
  <c r="AI26" i="2"/>
  <c r="AK7" i="2"/>
  <c r="AJ6" i="2"/>
  <c r="AW20" i="2" l="1"/>
  <c r="AU20" i="2"/>
  <c r="AV20" i="2"/>
  <c r="AU15" i="2"/>
  <c r="AW15" i="2"/>
  <c r="AV15" i="2"/>
  <c r="AW8" i="2"/>
  <c r="AV8" i="2"/>
  <c r="AU8" i="2"/>
  <c r="AW22" i="2"/>
  <c r="AV22" i="2"/>
  <c r="AU22" i="2"/>
  <c r="AV9" i="2"/>
  <c r="AU9" i="2"/>
  <c r="AW9" i="2"/>
  <c r="AU10" i="2"/>
  <c r="AW10" i="2"/>
  <c r="AV10" i="2"/>
  <c r="AU16" i="2"/>
  <c r="AV16" i="2"/>
  <c r="AW16" i="2"/>
  <c r="AW25" i="2"/>
  <c r="AU25" i="2"/>
  <c r="AV25" i="2"/>
  <c r="AV14" i="2"/>
  <c r="AW14" i="2"/>
  <c r="AU14" i="2"/>
  <c r="AW24" i="2"/>
  <c r="AV24" i="2"/>
  <c r="AU24" i="2"/>
  <c r="AV19" i="2"/>
  <c r="AU19" i="2"/>
  <c r="AW19" i="2"/>
  <c r="AV12" i="2"/>
  <c r="AU12" i="2"/>
  <c r="AW12" i="2"/>
  <c r="AW26" i="2"/>
  <c r="AV26" i="2"/>
  <c r="AU26" i="2"/>
  <c r="AU27" i="2"/>
  <c r="AW27" i="2"/>
  <c r="AV27" i="2"/>
  <c r="AW23" i="2"/>
  <c r="AV23" i="2"/>
  <c r="AU23" i="2"/>
  <c r="AU13" i="2"/>
  <c r="AV13" i="2"/>
  <c r="AW13" i="2"/>
  <c r="AV21" i="2"/>
  <c r="AU21" i="2"/>
  <c r="AW21" i="2"/>
  <c r="AV17" i="2"/>
  <c r="AU17" i="2"/>
  <c r="AW17" i="2"/>
  <c r="AU18" i="2"/>
  <c r="AV18" i="2"/>
  <c r="AW18" i="2"/>
  <c r="AV11" i="2"/>
  <c r="AU11" i="2"/>
  <c r="AW11" i="2"/>
  <c r="AV18" i="6"/>
  <c r="AU18" i="6"/>
  <c r="AW18" i="6"/>
  <c r="AU27" i="6"/>
  <c r="AW27" i="6"/>
  <c r="AV27" i="6"/>
  <c r="AV21" i="6"/>
  <c r="AU21" i="6"/>
  <c r="AW21" i="6"/>
  <c r="AV16" i="6"/>
  <c r="AU16" i="6"/>
  <c r="AW16" i="6"/>
  <c r="AW23" i="6"/>
  <c r="AV23" i="6"/>
  <c r="AU23" i="6"/>
  <c r="AV9" i="6"/>
  <c r="AU9" i="6"/>
  <c r="AW9" i="6"/>
  <c r="AW8" i="6"/>
  <c r="AV8" i="6"/>
  <c r="AU8" i="6"/>
  <c r="AU25" i="6"/>
  <c r="AW25" i="6"/>
  <c r="AV25" i="6"/>
  <c r="AW11" i="6"/>
  <c r="AV11" i="6"/>
  <c r="AU11" i="6"/>
  <c r="AW26" i="6"/>
  <c r="AV26" i="6"/>
  <c r="AU26" i="6"/>
  <c r="AU22" i="6"/>
  <c r="AW22" i="6"/>
  <c r="AV22" i="6"/>
  <c r="AU14" i="6"/>
  <c r="AW14" i="6"/>
  <c r="AV14" i="6"/>
  <c r="AU10" i="6"/>
  <c r="AW10" i="6"/>
  <c r="AV10" i="6"/>
  <c r="AV15" i="6"/>
  <c r="AU15" i="6"/>
  <c r="AW15" i="6"/>
  <c r="AU20" i="6"/>
  <c r="AW20" i="6"/>
  <c r="AV20" i="6"/>
  <c r="AU12" i="6"/>
  <c r="AW12" i="6"/>
  <c r="AV12" i="6"/>
  <c r="AV17" i="6"/>
  <c r="AU17" i="6"/>
  <c r="AW17" i="6"/>
  <c r="AW13" i="6"/>
  <c r="AV13" i="6"/>
  <c r="AU13" i="6"/>
  <c r="AV19" i="6"/>
  <c r="AU19" i="6"/>
  <c r="AW19" i="6"/>
  <c r="AW24" i="6"/>
  <c r="AV24" i="6"/>
  <c r="AU24" i="6"/>
  <c r="AK27" i="14"/>
  <c r="AK23" i="14"/>
  <c r="AK20" i="14"/>
  <c r="AK18" i="14"/>
  <c r="AK14" i="14"/>
  <c r="AK10" i="14"/>
  <c r="AK25" i="14"/>
  <c r="AK21" i="14"/>
  <c r="AK17" i="14"/>
  <c r="AK8" i="14"/>
  <c r="AK26" i="14"/>
  <c r="AK22" i="14"/>
  <c r="AK11" i="14"/>
  <c r="AK19" i="14"/>
  <c r="AK13" i="14"/>
  <c r="AK15" i="14"/>
  <c r="AK9" i="14"/>
  <c r="AK24" i="14"/>
  <c r="AK16" i="14"/>
  <c r="AK12" i="14"/>
  <c r="AM7" i="14"/>
  <c r="AL6" i="14"/>
  <c r="AM7" i="13"/>
  <c r="AL6" i="13"/>
  <c r="AM7" i="12"/>
  <c r="AL6" i="12"/>
  <c r="AK27" i="11"/>
  <c r="AK23" i="11"/>
  <c r="AK20" i="11"/>
  <c r="AK18" i="11"/>
  <c r="AK14" i="11"/>
  <c r="AK10" i="11"/>
  <c r="AK25" i="11"/>
  <c r="AK21" i="11"/>
  <c r="AK17" i="11"/>
  <c r="AK8" i="11"/>
  <c r="AK26" i="11"/>
  <c r="AK22" i="11"/>
  <c r="AK11" i="11"/>
  <c r="AK16" i="11"/>
  <c r="AK12" i="11"/>
  <c r="AK24" i="11"/>
  <c r="AK13" i="11"/>
  <c r="AK15" i="11"/>
  <c r="AK19" i="11"/>
  <c r="AK9" i="11"/>
  <c r="AM7" i="11"/>
  <c r="AL6" i="11"/>
  <c r="AN7" i="10"/>
  <c r="AN6" i="10" s="1"/>
  <c r="AN12" i="10" s="1"/>
  <c r="AM6" i="10"/>
  <c r="AJ24" i="9"/>
  <c r="AJ20" i="9"/>
  <c r="AJ27" i="9"/>
  <c r="AJ23" i="9"/>
  <c r="AJ19" i="9"/>
  <c r="AJ18" i="9"/>
  <c r="AJ26" i="9"/>
  <c r="AJ21" i="9"/>
  <c r="AJ14" i="9"/>
  <c r="AJ10" i="9"/>
  <c r="AJ22" i="9"/>
  <c r="AJ17" i="9"/>
  <c r="AJ8" i="9"/>
  <c r="AJ9" i="9"/>
  <c r="AJ25" i="9"/>
  <c r="AJ11" i="9"/>
  <c r="AJ15" i="9"/>
  <c r="AJ12" i="9"/>
  <c r="AJ13" i="9"/>
  <c r="AJ16" i="9"/>
  <c r="AL7" i="9"/>
  <c r="AK6" i="9"/>
  <c r="AL7" i="8"/>
  <c r="AK6" i="8"/>
  <c r="AM7" i="7"/>
  <c r="AL6" i="7"/>
  <c r="AM7" i="6"/>
  <c r="AL6" i="6"/>
  <c r="AL7" i="5"/>
  <c r="AK6" i="5"/>
  <c r="AL7" i="4"/>
  <c r="AK6" i="4"/>
  <c r="AL7" i="2"/>
  <c r="AK6" i="2"/>
  <c r="AW12" i="9" l="1"/>
  <c r="AV12" i="9"/>
  <c r="AU12" i="9"/>
  <c r="AV9" i="9"/>
  <c r="AU9" i="9"/>
  <c r="AW9" i="9"/>
  <c r="AW10" i="9"/>
  <c r="AV10" i="9"/>
  <c r="AU10" i="9"/>
  <c r="AV18" i="9"/>
  <c r="AU18" i="9"/>
  <c r="AW18" i="9"/>
  <c r="AU20" i="9"/>
  <c r="AW20" i="9"/>
  <c r="AV20" i="9"/>
  <c r="AU15" i="9"/>
  <c r="AW15" i="9"/>
  <c r="AV15" i="9"/>
  <c r="AU8" i="9"/>
  <c r="AW8" i="9"/>
  <c r="AV8" i="9"/>
  <c r="AW14" i="9"/>
  <c r="AV14" i="9"/>
  <c r="AU14" i="9"/>
  <c r="AV19" i="9"/>
  <c r="AU19" i="9"/>
  <c r="AW19" i="9"/>
  <c r="AU24" i="9"/>
  <c r="AW24" i="9"/>
  <c r="AV24" i="9"/>
  <c r="AW16" i="9"/>
  <c r="AV16" i="9"/>
  <c r="AU16" i="9"/>
  <c r="AU11" i="9"/>
  <c r="AW11" i="9"/>
  <c r="AV11" i="9"/>
  <c r="AV17" i="9"/>
  <c r="AU17" i="9"/>
  <c r="AW17" i="9"/>
  <c r="AU21" i="9"/>
  <c r="AW21" i="9"/>
  <c r="AV21" i="9"/>
  <c r="AW23" i="9"/>
  <c r="AV23" i="9"/>
  <c r="AU23" i="9"/>
  <c r="AV13" i="9"/>
  <c r="AU13" i="9"/>
  <c r="AW13" i="9"/>
  <c r="AU25" i="9"/>
  <c r="AW25" i="9"/>
  <c r="AV25" i="9"/>
  <c r="AW22" i="9"/>
  <c r="AV22" i="9"/>
  <c r="AU22" i="9"/>
  <c r="AW26" i="9"/>
  <c r="AV26" i="9"/>
  <c r="AU26" i="9"/>
  <c r="AU27" i="9"/>
  <c r="AW27" i="9"/>
  <c r="AV27" i="9"/>
  <c r="AU12" i="10"/>
  <c r="AV12" i="10"/>
  <c r="AW12" i="10"/>
  <c r="AW16" i="11"/>
  <c r="AV16" i="11"/>
  <c r="AU16" i="11"/>
  <c r="AV8" i="11"/>
  <c r="AU8" i="11"/>
  <c r="AW8" i="11"/>
  <c r="AW10" i="11"/>
  <c r="AU10" i="11"/>
  <c r="AV10" i="11"/>
  <c r="AW23" i="11"/>
  <c r="AU23" i="11"/>
  <c r="AV23" i="11"/>
  <c r="AW13" i="11"/>
  <c r="AV13" i="11"/>
  <c r="AU13" i="11"/>
  <c r="AU11" i="11"/>
  <c r="AW11" i="11"/>
  <c r="AV11" i="11"/>
  <c r="AV17" i="11"/>
  <c r="AW17" i="11"/>
  <c r="AU17" i="11"/>
  <c r="AU14" i="11"/>
  <c r="AV14" i="11"/>
  <c r="AW14" i="11"/>
  <c r="AW27" i="11"/>
  <c r="AV27" i="11"/>
  <c r="AU27" i="11"/>
  <c r="AW24" i="11"/>
  <c r="AV24" i="11"/>
  <c r="AU24" i="11"/>
  <c r="AW18" i="11"/>
  <c r="AV18" i="11"/>
  <c r="AU18" i="11"/>
  <c r="AW15" i="11"/>
  <c r="AU15" i="11"/>
  <c r="AV15" i="11"/>
  <c r="AW9" i="11"/>
  <c r="AU9" i="11"/>
  <c r="AV9" i="11"/>
  <c r="AW22" i="11"/>
  <c r="AU22" i="11"/>
  <c r="AV22" i="11"/>
  <c r="AU21" i="11"/>
  <c r="AW21" i="11"/>
  <c r="AV21" i="11"/>
  <c r="AV19" i="11"/>
  <c r="AU19" i="11"/>
  <c r="AW19" i="11"/>
  <c r="AU12" i="11"/>
  <c r="AV12" i="11"/>
  <c r="AW12" i="11"/>
  <c r="AW26" i="11"/>
  <c r="AV26" i="11"/>
  <c r="AU26" i="11"/>
  <c r="AV25" i="11"/>
  <c r="AW25" i="11"/>
  <c r="AU25" i="11"/>
  <c r="AU20" i="11"/>
  <c r="AV20" i="11"/>
  <c r="AW20" i="11"/>
  <c r="AU22" i="14"/>
  <c r="AV22" i="14"/>
  <c r="AW22" i="14"/>
  <c r="AV26" i="14"/>
  <c r="AW26" i="14"/>
  <c r="AU26" i="14"/>
  <c r="AU12" i="14"/>
  <c r="AV12" i="14"/>
  <c r="AW12" i="14"/>
  <c r="AU15" i="14"/>
  <c r="AW15" i="14"/>
  <c r="AV15" i="14"/>
  <c r="AW21" i="14"/>
  <c r="AU21" i="14"/>
  <c r="AV21" i="14"/>
  <c r="AU18" i="14"/>
  <c r="AW18" i="14"/>
  <c r="AV18" i="14"/>
  <c r="AU16" i="14"/>
  <c r="AV16" i="14"/>
  <c r="AW16" i="14"/>
  <c r="AU13" i="14"/>
  <c r="AV13" i="14"/>
  <c r="AW13" i="14"/>
  <c r="AU25" i="14"/>
  <c r="AV25" i="14"/>
  <c r="AW25" i="14"/>
  <c r="AV20" i="14"/>
  <c r="AW20" i="14"/>
  <c r="AU20" i="14"/>
  <c r="AW24" i="14"/>
  <c r="AV24" i="14"/>
  <c r="AU24" i="14"/>
  <c r="AU19" i="14"/>
  <c r="AV19" i="14"/>
  <c r="AW19" i="14"/>
  <c r="AV8" i="14"/>
  <c r="AU8" i="14"/>
  <c r="AW8" i="14"/>
  <c r="AU10" i="14"/>
  <c r="AV10" i="14"/>
  <c r="AW10" i="14"/>
  <c r="AV23" i="14"/>
  <c r="AU23" i="14"/>
  <c r="AW23" i="14"/>
  <c r="AV9" i="14"/>
  <c r="AW9" i="14"/>
  <c r="AU9" i="14"/>
  <c r="AU11" i="14"/>
  <c r="AV11" i="14"/>
  <c r="AW11" i="14"/>
  <c r="AW17" i="14"/>
  <c r="AV17" i="14"/>
  <c r="AU17" i="14"/>
  <c r="AV14" i="14"/>
  <c r="AU14" i="14"/>
  <c r="AW14" i="14"/>
  <c r="AV27" i="14"/>
  <c r="AW27" i="14"/>
  <c r="AU27" i="14"/>
  <c r="AN7" i="14"/>
  <c r="AN6" i="14" s="1"/>
  <c r="AM6" i="14"/>
  <c r="AN7" i="13"/>
  <c r="AN6" i="13" s="1"/>
  <c r="AM6" i="13"/>
  <c r="AN7" i="12"/>
  <c r="AN6" i="12" s="1"/>
  <c r="AM6" i="12"/>
  <c r="AN7" i="11"/>
  <c r="AN6" i="11" s="1"/>
  <c r="AM6" i="11"/>
  <c r="AN24" i="10"/>
  <c r="AN20" i="10"/>
  <c r="AN27" i="10"/>
  <c r="AN23" i="10"/>
  <c r="AN26" i="10"/>
  <c r="AN16" i="10"/>
  <c r="AN25" i="10"/>
  <c r="AN19" i="10"/>
  <c r="AN15" i="10"/>
  <c r="AN22" i="10"/>
  <c r="AN18" i="10"/>
  <c r="AN17" i="10"/>
  <c r="AN14" i="10"/>
  <c r="AN13" i="10"/>
  <c r="AN10" i="10"/>
  <c r="AN21" i="10"/>
  <c r="AN9" i="10"/>
  <c r="AN11" i="10"/>
  <c r="AN8" i="10"/>
  <c r="I25" i="10"/>
  <c r="I13" i="10"/>
  <c r="I24" i="10"/>
  <c r="I15" i="10"/>
  <c r="I22" i="10"/>
  <c r="I16" i="10"/>
  <c r="I21" i="10"/>
  <c r="I20" i="10"/>
  <c r="I11" i="10"/>
  <c r="I17" i="10"/>
  <c r="I23" i="10"/>
  <c r="I14" i="10"/>
  <c r="I19" i="10"/>
  <c r="I18" i="10"/>
  <c r="I9" i="10"/>
  <c r="I8" i="10"/>
  <c r="I26" i="10"/>
  <c r="I27" i="10"/>
  <c r="I10" i="10"/>
  <c r="I12" i="10"/>
  <c r="AL6" i="9"/>
  <c r="AM7" i="9"/>
  <c r="AM7" i="8"/>
  <c r="AL6" i="8"/>
  <c r="AN7" i="7"/>
  <c r="AN6" i="7" s="1"/>
  <c r="AM6" i="7"/>
  <c r="AN7" i="6"/>
  <c r="AN6" i="6" s="1"/>
  <c r="AM6" i="6"/>
  <c r="AM7" i="5"/>
  <c r="AL6" i="5"/>
  <c r="AM7" i="4"/>
  <c r="AL6" i="4"/>
  <c r="AM7" i="2"/>
  <c r="AL6" i="2"/>
  <c r="AV9" i="10" l="1"/>
  <c r="AW9" i="10"/>
  <c r="AU9" i="10"/>
  <c r="AU14" i="10"/>
  <c r="AW14" i="10"/>
  <c r="AV14" i="10"/>
  <c r="AU26" i="10"/>
  <c r="AW26" i="10"/>
  <c r="AV26" i="10"/>
  <c r="AV21" i="10"/>
  <c r="AU21" i="10"/>
  <c r="AW21" i="10"/>
  <c r="AW17" i="10"/>
  <c r="AV17" i="10"/>
  <c r="AU17" i="10"/>
  <c r="AV19" i="10"/>
  <c r="AW19" i="10"/>
  <c r="AU19" i="10"/>
  <c r="AU23" i="10"/>
  <c r="AV23" i="10"/>
  <c r="AW23" i="10"/>
  <c r="AV10" i="10"/>
  <c r="AU10" i="10"/>
  <c r="AW10" i="10"/>
  <c r="AU27" i="10"/>
  <c r="AV27" i="10"/>
  <c r="AW27" i="10"/>
  <c r="AU15" i="10"/>
  <c r="AW15" i="10"/>
  <c r="AV15" i="10"/>
  <c r="AV24" i="10"/>
  <c r="AW24" i="10"/>
  <c r="AU24" i="10"/>
  <c r="AV8" i="10"/>
  <c r="AU8" i="10"/>
  <c r="AW8" i="10"/>
  <c r="AU18" i="10"/>
  <c r="AV18" i="10"/>
  <c r="AW18" i="10"/>
  <c r="AV25" i="10"/>
  <c r="AU25" i="10"/>
  <c r="AW25" i="10"/>
  <c r="AV11" i="10"/>
  <c r="AU11" i="10"/>
  <c r="AW11" i="10"/>
  <c r="AW13" i="10"/>
  <c r="AV13" i="10"/>
  <c r="AU13" i="10"/>
  <c r="AU22" i="10"/>
  <c r="AW22" i="10"/>
  <c r="AV22" i="10"/>
  <c r="AW16" i="10"/>
  <c r="AV16" i="10"/>
  <c r="AU16" i="10"/>
  <c r="AV20" i="10"/>
  <c r="AU20" i="10"/>
  <c r="AW20" i="10"/>
  <c r="I16" i="14"/>
  <c r="I27" i="14"/>
  <c r="I21" i="14"/>
  <c r="I22" i="14"/>
  <c r="I20" i="14"/>
  <c r="I26" i="14"/>
  <c r="I13" i="14"/>
  <c r="I10" i="14"/>
  <c r="I24" i="14"/>
  <c r="I17" i="14"/>
  <c r="I15" i="14"/>
  <c r="I18" i="14"/>
  <c r="I12" i="14"/>
  <c r="I14" i="14"/>
  <c r="I11" i="14"/>
  <c r="I9" i="14"/>
  <c r="I25" i="14"/>
  <c r="I23" i="14"/>
  <c r="I19" i="14"/>
  <c r="I8" i="14"/>
  <c r="AM25" i="13"/>
  <c r="AM21" i="13"/>
  <c r="AM16" i="13"/>
  <c r="AM12" i="13"/>
  <c r="AM26" i="13"/>
  <c r="AM22" i="13"/>
  <c r="AM18" i="13"/>
  <c r="AM15" i="13"/>
  <c r="AM27" i="13"/>
  <c r="AM23" i="13"/>
  <c r="AM19" i="13"/>
  <c r="AM9" i="13"/>
  <c r="AM24" i="13"/>
  <c r="AM14" i="13"/>
  <c r="AM10" i="13"/>
  <c r="AM17" i="13"/>
  <c r="AM11" i="13"/>
  <c r="AM20" i="13"/>
  <c r="AM13" i="13"/>
  <c r="AM8" i="13"/>
  <c r="I13" i="13"/>
  <c r="I10" i="13"/>
  <c r="I20" i="13"/>
  <c r="I18" i="13"/>
  <c r="I12" i="13"/>
  <c r="I16" i="13"/>
  <c r="I9" i="13"/>
  <c r="I25" i="13"/>
  <c r="I14" i="13"/>
  <c r="I26" i="13"/>
  <c r="I15" i="13"/>
  <c r="I27" i="13"/>
  <c r="I8" i="13"/>
  <c r="I24" i="13"/>
  <c r="I19" i="13"/>
  <c r="I21" i="13"/>
  <c r="I23" i="13"/>
  <c r="I22" i="13"/>
  <c r="I17" i="13"/>
  <c r="I11" i="13"/>
  <c r="I12" i="12"/>
  <c r="I23" i="12"/>
  <c r="I22" i="12"/>
  <c r="I14" i="12"/>
  <c r="I17" i="12"/>
  <c r="I8" i="12"/>
  <c r="I24" i="12"/>
  <c r="I27" i="12"/>
  <c r="I26" i="12"/>
  <c r="I16" i="12"/>
  <c r="I25" i="12"/>
  <c r="I19" i="12"/>
  <c r="I15" i="12"/>
  <c r="I13" i="12"/>
  <c r="I11" i="12"/>
  <c r="I20" i="12"/>
  <c r="I10" i="12"/>
  <c r="I9" i="12"/>
  <c r="I18" i="12"/>
  <c r="I21" i="12"/>
  <c r="I22" i="11"/>
  <c r="I13" i="11"/>
  <c r="I15" i="11"/>
  <c r="I10" i="11"/>
  <c r="I27" i="11"/>
  <c r="I17" i="11"/>
  <c r="I18" i="11"/>
  <c r="I23" i="11"/>
  <c r="I11" i="11"/>
  <c r="I12" i="11"/>
  <c r="I24" i="11"/>
  <c r="I8" i="11"/>
  <c r="I20" i="11"/>
  <c r="I21" i="11"/>
  <c r="I14" i="11"/>
  <c r="I25" i="11"/>
  <c r="I26" i="11"/>
  <c r="I19" i="11"/>
  <c r="I16" i="11"/>
  <c r="I9" i="11"/>
  <c r="AX24" i="10"/>
  <c r="AX20" i="10"/>
  <c r="AX27" i="10"/>
  <c r="AX23" i="10"/>
  <c r="AX22" i="10"/>
  <c r="AX16" i="10"/>
  <c r="AX21" i="10"/>
  <c r="AX15" i="10"/>
  <c r="AX25" i="10"/>
  <c r="AX14" i="10"/>
  <c r="AX26" i="10"/>
  <c r="AX19" i="10"/>
  <c r="AX18" i="10"/>
  <c r="AX13" i="10"/>
  <c r="AX11" i="10"/>
  <c r="AX10" i="10"/>
  <c r="AX9" i="10"/>
  <c r="AX12" i="10"/>
  <c r="AX17" i="10"/>
  <c r="AX8" i="10"/>
  <c r="AM6" i="9"/>
  <c r="AN7" i="9"/>
  <c r="AN6" i="9" s="1"/>
  <c r="AL26" i="8"/>
  <c r="AL22" i="8"/>
  <c r="AL27" i="8"/>
  <c r="AL24" i="8"/>
  <c r="AL21" i="8"/>
  <c r="AL25" i="8"/>
  <c r="AL14" i="8"/>
  <c r="AL10" i="8"/>
  <c r="AL23" i="8"/>
  <c r="AL13" i="8"/>
  <c r="AL9" i="8"/>
  <c r="AL17" i="8"/>
  <c r="AL16" i="8"/>
  <c r="AL8" i="8"/>
  <c r="AL18" i="8"/>
  <c r="AL12" i="8"/>
  <c r="AL20" i="8"/>
  <c r="AL15" i="8"/>
  <c r="AL19" i="8"/>
  <c r="AL11" i="8"/>
  <c r="AN7" i="8"/>
  <c r="AN6" i="8" s="1"/>
  <c r="AM6" i="8"/>
  <c r="I21" i="7"/>
  <c r="I14" i="7"/>
  <c r="I27" i="7"/>
  <c r="I15" i="7"/>
  <c r="I18" i="7"/>
  <c r="I17" i="7"/>
  <c r="I10" i="7"/>
  <c r="I16" i="7"/>
  <c r="I8" i="7"/>
  <c r="I20" i="7"/>
  <c r="I11" i="7"/>
  <c r="I22" i="7"/>
  <c r="I9" i="7"/>
  <c r="I23" i="7"/>
  <c r="I13" i="7"/>
  <c r="I12" i="7"/>
  <c r="I19" i="7"/>
  <c r="I25" i="7"/>
  <c r="I26" i="7"/>
  <c r="I24" i="7"/>
  <c r="I13" i="6"/>
  <c r="I10" i="6"/>
  <c r="I20" i="6"/>
  <c r="I18" i="6"/>
  <c r="I12" i="6"/>
  <c r="I16" i="6"/>
  <c r="I9" i="6"/>
  <c r="I25" i="6"/>
  <c r="I14" i="6"/>
  <c r="I26" i="6"/>
  <c r="I15" i="6"/>
  <c r="I27" i="6"/>
  <c r="I8" i="6"/>
  <c r="I24" i="6"/>
  <c r="I19" i="6"/>
  <c r="I21" i="6"/>
  <c r="I23" i="6"/>
  <c r="I22" i="6"/>
  <c r="I17" i="6"/>
  <c r="I11" i="6"/>
  <c r="AN7" i="5"/>
  <c r="AN6" i="5" s="1"/>
  <c r="AM6" i="5"/>
  <c r="AN7" i="4"/>
  <c r="AN6" i="4" s="1"/>
  <c r="AM6" i="4"/>
  <c r="AN7" i="2"/>
  <c r="AN6" i="2" s="1"/>
  <c r="AM6" i="2"/>
  <c r="AV20" i="8" l="1"/>
  <c r="AU20" i="8"/>
  <c r="AW20" i="8"/>
  <c r="AU16" i="8"/>
  <c r="AW16" i="8"/>
  <c r="AV16" i="8"/>
  <c r="AU23" i="8"/>
  <c r="AW23" i="8"/>
  <c r="AV23" i="8"/>
  <c r="AV21" i="8"/>
  <c r="AU21" i="8"/>
  <c r="AW21" i="8"/>
  <c r="AW26" i="8"/>
  <c r="AV26" i="8"/>
  <c r="AU26" i="8"/>
  <c r="AV11" i="8"/>
  <c r="AU11" i="8"/>
  <c r="AW11" i="8"/>
  <c r="AV12" i="8"/>
  <c r="AU12" i="8"/>
  <c r="AW12" i="8"/>
  <c r="AW17" i="8"/>
  <c r="AV17" i="8"/>
  <c r="AU17" i="8"/>
  <c r="AV10" i="8"/>
  <c r="AU10" i="8"/>
  <c r="AW10" i="8"/>
  <c r="AV24" i="8"/>
  <c r="AU24" i="8"/>
  <c r="AW24" i="8"/>
  <c r="AU19" i="8"/>
  <c r="AW19" i="8"/>
  <c r="AV19" i="8"/>
  <c r="AW18" i="8"/>
  <c r="AV18" i="8"/>
  <c r="AU18" i="8"/>
  <c r="AU9" i="8"/>
  <c r="AW9" i="8"/>
  <c r="AV9" i="8"/>
  <c r="AV14" i="8"/>
  <c r="AU14" i="8"/>
  <c r="AW14" i="8"/>
  <c r="AU27" i="8"/>
  <c r="AW27" i="8"/>
  <c r="AV27" i="8"/>
  <c r="AV15" i="8"/>
  <c r="AU15" i="8"/>
  <c r="AW15" i="8"/>
  <c r="AV8" i="8"/>
  <c r="AU8" i="8"/>
  <c r="AW8" i="8"/>
  <c r="AW13" i="8"/>
  <c r="AV13" i="8"/>
  <c r="AU13" i="8"/>
  <c r="AW25" i="8"/>
  <c r="AV25" i="8"/>
  <c r="AU25" i="8"/>
  <c r="AU22" i="8"/>
  <c r="AW22" i="8"/>
  <c r="AV22" i="8"/>
  <c r="AW17" i="13"/>
  <c r="AU17" i="13"/>
  <c r="AV17" i="13"/>
  <c r="AU9" i="13"/>
  <c r="AW9" i="13"/>
  <c r="AV9" i="13"/>
  <c r="AV12" i="13"/>
  <c r="AU12" i="13"/>
  <c r="AW12" i="13"/>
  <c r="AU13" i="13"/>
  <c r="AV13" i="13"/>
  <c r="AW13" i="13"/>
  <c r="AU10" i="13"/>
  <c r="AV10" i="13"/>
  <c r="AW10" i="13"/>
  <c r="AW19" i="13"/>
  <c r="AU19" i="13"/>
  <c r="AV19" i="13"/>
  <c r="AV18" i="13"/>
  <c r="AU18" i="13"/>
  <c r="AW18" i="13"/>
  <c r="AU16" i="13"/>
  <c r="AW16" i="13"/>
  <c r="AV16" i="13"/>
  <c r="AV8" i="13"/>
  <c r="AU8" i="13"/>
  <c r="AW8" i="13"/>
  <c r="AU15" i="13"/>
  <c r="AW15" i="13"/>
  <c r="AV15" i="13"/>
  <c r="AV20" i="13"/>
  <c r="AW20" i="13"/>
  <c r="AU20" i="13"/>
  <c r="AV14" i="13"/>
  <c r="AW14" i="13"/>
  <c r="AU14" i="13"/>
  <c r="AW23" i="13"/>
  <c r="AV23" i="13"/>
  <c r="AU23" i="13"/>
  <c r="AU22" i="13"/>
  <c r="AV22" i="13"/>
  <c r="AW22" i="13"/>
  <c r="AW21" i="13"/>
  <c r="AV21" i="13"/>
  <c r="AU21" i="13"/>
  <c r="AV11" i="13"/>
  <c r="AW11" i="13"/>
  <c r="AU11" i="13"/>
  <c r="AV24" i="13"/>
  <c r="AU24" i="13"/>
  <c r="AW24" i="13"/>
  <c r="AV27" i="13"/>
  <c r="AU27" i="13"/>
  <c r="AW27" i="13"/>
  <c r="AV26" i="13"/>
  <c r="AU26" i="13"/>
  <c r="AW26" i="13"/>
  <c r="AV25" i="13"/>
  <c r="AU25" i="13"/>
  <c r="AW25" i="13"/>
  <c r="AX24" i="14"/>
  <c r="AX20" i="14"/>
  <c r="AX21" i="14"/>
  <c r="AX15" i="14"/>
  <c r="AX11" i="14"/>
  <c r="AX25" i="14"/>
  <c r="AX18" i="14"/>
  <c r="AX26" i="14"/>
  <c r="AX22" i="14"/>
  <c r="AX12" i="14"/>
  <c r="AX9" i="14"/>
  <c r="AX8" i="14"/>
  <c r="AX27" i="14"/>
  <c r="AX23" i="14"/>
  <c r="AX17" i="14"/>
  <c r="AX19" i="14"/>
  <c r="AX13" i="14"/>
  <c r="AX14" i="14"/>
  <c r="AX16" i="14"/>
  <c r="AX10" i="14"/>
  <c r="AX24" i="13"/>
  <c r="AX20" i="13"/>
  <c r="AX21" i="13"/>
  <c r="AX15" i="13"/>
  <c r="AX11" i="13"/>
  <c r="AX25" i="13"/>
  <c r="AX18" i="13"/>
  <c r="AX26" i="13"/>
  <c r="AX22" i="13"/>
  <c r="AX12" i="13"/>
  <c r="AX9" i="13"/>
  <c r="AX8" i="13"/>
  <c r="AX27" i="13"/>
  <c r="AX23" i="13"/>
  <c r="AX17" i="13"/>
  <c r="AX19" i="13"/>
  <c r="AX13" i="13"/>
  <c r="AX14" i="13"/>
  <c r="AX16" i="13"/>
  <c r="AX10" i="13"/>
  <c r="AX24" i="12"/>
  <c r="AX20" i="12"/>
  <c r="AX21" i="12"/>
  <c r="AX15" i="12"/>
  <c r="AX11" i="12"/>
  <c r="AX25" i="12"/>
  <c r="AX18" i="12"/>
  <c r="AX26" i="12"/>
  <c r="AX22" i="12"/>
  <c r="AX12" i="12"/>
  <c r="AX9" i="12"/>
  <c r="AX8" i="12"/>
  <c r="AX23" i="12"/>
  <c r="AX27" i="12"/>
  <c r="AX14" i="12"/>
  <c r="AX16" i="12"/>
  <c r="AX10" i="12"/>
  <c r="AX17" i="12"/>
  <c r="AX19" i="12"/>
  <c r="AX13" i="12"/>
  <c r="AX24" i="11"/>
  <c r="AX20" i="11"/>
  <c r="AX21" i="11"/>
  <c r="AX15" i="11"/>
  <c r="AX11" i="11"/>
  <c r="AX25" i="11"/>
  <c r="AX18" i="11"/>
  <c r="AX26" i="11"/>
  <c r="AX22" i="11"/>
  <c r="AX12" i="11"/>
  <c r="AX9" i="11"/>
  <c r="AX8" i="11"/>
  <c r="AX23" i="11"/>
  <c r="AX27" i="11"/>
  <c r="AX14" i="11"/>
  <c r="AX16" i="11"/>
  <c r="AX10" i="11"/>
  <c r="AX17" i="11"/>
  <c r="AX19" i="11"/>
  <c r="AX13" i="11"/>
  <c r="AZ24" i="10"/>
  <c r="BC24" i="10"/>
  <c r="BD24" i="10" s="1"/>
  <c r="AZ23" i="10"/>
  <c r="BC23" i="10"/>
  <c r="BD23" i="10" s="1"/>
  <c r="AZ16" i="10"/>
  <c r="BC16" i="10"/>
  <c r="BD16" i="10" s="1"/>
  <c r="AZ13" i="10"/>
  <c r="BC13" i="10"/>
  <c r="BD13" i="10" s="1"/>
  <c r="AZ25" i="10"/>
  <c r="BC25" i="10"/>
  <c r="BD25" i="10" s="1"/>
  <c r="AZ10" i="10"/>
  <c r="BC10" i="10"/>
  <c r="BD10" i="10" s="1"/>
  <c r="AZ14" i="10"/>
  <c r="BC14" i="10"/>
  <c r="BD14" i="10" s="1"/>
  <c r="AZ18" i="10"/>
  <c r="BC18" i="10"/>
  <c r="BD18" i="10" s="1"/>
  <c r="AZ8" i="10"/>
  <c r="BC8" i="10"/>
  <c r="BD8" i="10" s="1"/>
  <c r="AZ20" i="10"/>
  <c r="BC20" i="10"/>
  <c r="BD20" i="10" s="1"/>
  <c r="AZ9" i="10"/>
  <c r="BC9" i="10"/>
  <c r="BD9" i="10" s="1"/>
  <c r="AZ27" i="10"/>
  <c r="BC27" i="10"/>
  <c r="BD27" i="10" s="1"/>
  <c r="AZ19" i="10"/>
  <c r="BC19" i="10"/>
  <c r="BD19" i="10" s="1"/>
  <c r="AZ22" i="10"/>
  <c r="BC22" i="10"/>
  <c r="BD22" i="10" s="1"/>
  <c r="AZ26" i="10"/>
  <c r="BC26" i="10"/>
  <c r="BD26" i="10" s="1"/>
  <c r="AZ12" i="10"/>
  <c r="BC12" i="10"/>
  <c r="BD12" i="10" s="1"/>
  <c r="AZ11" i="10"/>
  <c r="BC11" i="10"/>
  <c r="BD11" i="10" s="1"/>
  <c r="AZ15" i="10"/>
  <c r="BC15" i="10"/>
  <c r="BD15" i="10" s="1"/>
  <c r="AZ17" i="10"/>
  <c r="BC17" i="10"/>
  <c r="BD17" i="10" s="1"/>
  <c r="AZ21" i="10"/>
  <c r="BC21" i="10"/>
  <c r="BD21" i="10" s="1"/>
  <c r="I22" i="9"/>
  <c r="I20" i="9"/>
  <c r="I24" i="9"/>
  <c r="I17" i="9"/>
  <c r="I18" i="9"/>
  <c r="I21" i="9"/>
  <c r="I23" i="9"/>
  <c r="I8" i="9"/>
  <c r="I12" i="9"/>
  <c r="I11" i="9"/>
  <c r="I15" i="9"/>
  <c r="I25" i="9"/>
  <c r="I27" i="9"/>
  <c r="I13" i="9"/>
  <c r="I19" i="9"/>
  <c r="I26" i="9"/>
  <c r="I10" i="9"/>
  <c r="I14" i="9"/>
  <c r="I9" i="9"/>
  <c r="I16" i="9"/>
  <c r="I24" i="8"/>
  <c r="I12" i="8"/>
  <c r="I17" i="8"/>
  <c r="I18" i="8"/>
  <c r="I21" i="8"/>
  <c r="I26" i="8"/>
  <c r="I13" i="8"/>
  <c r="I15" i="8"/>
  <c r="I20" i="8"/>
  <c r="I27" i="8"/>
  <c r="I11" i="8"/>
  <c r="I10" i="8"/>
  <c r="I19" i="8"/>
  <c r="I22" i="8"/>
  <c r="I16" i="8"/>
  <c r="I14" i="8"/>
  <c r="I25" i="8"/>
  <c r="I8" i="8"/>
  <c r="I23" i="8"/>
  <c r="I9" i="8"/>
  <c r="AX24" i="7"/>
  <c r="AX20" i="7"/>
  <c r="AX21" i="7"/>
  <c r="AX15" i="7"/>
  <c r="AX11" i="7"/>
  <c r="AX25" i="7"/>
  <c r="AX18" i="7"/>
  <c r="AX22" i="7"/>
  <c r="AX8" i="7"/>
  <c r="AX27" i="7"/>
  <c r="AX23" i="7"/>
  <c r="AX19" i="7"/>
  <c r="AX16" i="7"/>
  <c r="AX26" i="7"/>
  <c r="AX12" i="7"/>
  <c r="AX9" i="7"/>
  <c r="AX13" i="7"/>
  <c r="AX17" i="7"/>
  <c r="AX14" i="7"/>
  <c r="AX10" i="7"/>
  <c r="AX24" i="6"/>
  <c r="AX20" i="6"/>
  <c r="AX21" i="6"/>
  <c r="AX15" i="6"/>
  <c r="AX11" i="6"/>
  <c r="AX25" i="6"/>
  <c r="AX18" i="6"/>
  <c r="AX26" i="6"/>
  <c r="AX22" i="6"/>
  <c r="AX12" i="6"/>
  <c r="AX9" i="6"/>
  <c r="AX8" i="6"/>
  <c r="AX27" i="6"/>
  <c r="AX23" i="6"/>
  <c r="AX17" i="6"/>
  <c r="AX19" i="6"/>
  <c r="AX13" i="6"/>
  <c r="AX14" i="6"/>
  <c r="AX16" i="6"/>
  <c r="AX10" i="6"/>
  <c r="AM25" i="5"/>
  <c r="AM21" i="5"/>
  <c r="AM16" i="5"/>
  <c r="AM12" i="5"/>
  <c r="AM27" i="5"/>
  <c r="AM23" i="5"/>
  <c r="AM19" i="5"/>
  <c r="AM9" i="5"/>
  <c r="AM24" i="5"/>
  <c r="AM13" i="5"/>
  <c r="AM10" i="5"/>
  <c r="AM8" i="5"/>
  <c r="AM20" i="5"/>
  <c r="AM15" i="5"/>
  <c r="AM22" i="5"/>
  <c r="AM17" i="5"/>
  <c r="AM11" i="5"/>
  <c r="AM26" i="5"/>
  <c r="AM18" i="5"/>
  <c r="AM14" i="5"/>
  <c r="I18" i="5"/>
  <c r="I25" i="5"/>
  <c r="I11" i="5"/>
  <c r="I13" i="5"/>
  <c r="I9" i="5"/>
  <c r="I20" i="5"/>
  <c r="I19" i="5"/>
  <c r="I12" i="5"/>
  <c r="I22" i="5"/>
  <c r="I23" i="5"/>
  <c r="I8" i="5"/>
  <c r="I24" i="5"/>
  <c r="I10" i="5"/>
  <c r="I15" i="5"/>
  <c r="I26" i="5"/>
  <c r="I17" i="5"/>
  <c r="I14" i="5"/>
  <c r="I21" i="5"/>
  <c r="I16" i="5"/>
  <c r="I27" i="5"/>
  <c r="I15" i="4"/>
  <c r="I27" i="4"/>
  <c r="I16" i="4"/>
  <c r="I12" i="4"/>
  <c r="I9" i="4"/>
  <c r="I22" i="4"/>
  <c r="I11" i="4"/>
  <c r="I21" i="4"/>
  <c r="I25" i="4"/>
  <c r="I18" i="4"/>
  <c r="I24" i="4"/>
  <c r="I8" i="4"/>
  <c r="AX8" i="4" s="1"/>
  <c r="I20" i="4"/>
  <c r="I19" i="4"/>
  <c r="I17" i="4"/>
  <c r="I14" i="4"/>
  <c r="I10" i="4"/>
  <c r="I13" i="4"/>
  <c r="I23" i="4"/>
  <c r="I26" i="4"/>
  <c r="I9" i="2"/>
  <c r="I10" i="2"/>
  <c r="I17" i="2"/>
  <c r="I18" i="2"/>
  <c r="I11" i="2"/>
  <c r="I26" i="2"/>
  <c r="I27" i="2"/>
  <c r="I22" i="2"/>
  <c r="I25" i="2"/>
  <c r="I16" i="2"/>
  <c r="I21" i="2"/>
  <c r="I14" i="2"/>
  <c r="I23" i="2"/>
  <c r="I13" i="2"/>
  <c r="I20" i="2"/>
  <c r="I19" i="2"/>
  <c r="I15" i="2"/>
  <c r="I24" i="2"/>
  <c r="I12" i="2"/>
  <c r="I8" i="2"/>
  <c r="AW14" i="5" l="1"/>
  <c r="AV14" i="5"/>
  <c r="AU14" i="5"/>
  <c r="AW17" i="5"/>
  <c r="AV17" i="5"/>
  <c r="AU17" i="5"/>
  <c r="AW8" i="5"/>
  <c r="AV8" i="5"/>
  <c r="AU8" i="5"/>
  <c r="AW9" i="5"/>
  <c r="AV9" i="5"/>
  <c r="AU9" i="5"/>
  <c r="AV12" i="5"/>
  <c r="AU12" i="5"/>
  <c r="AW12" i="5"/>
  <c r="AV18" i="5"/>
  <c r="AU18" i="5"/>
  <c r="AW18" i="5"/>
  <c r="AW22" i="5"/>
  <c r="AV22" i="5"/>
  <c r="AU22" i="5"/>
  <c r="AU10" i="5"/>
  <c r="AW10" i="5"/>
  <c r="AV10" i="5"/>
  <c r="AV19" i="5"/>
  <c r="AU19" i="5"/>
  <c r="AW19" i="5"/>
  <c r="AV16" i="5"/>
  <c r="AU16" i="5"/>
  <c r="AW16" i="5"/>
  <c r="AV26" i="5"/>
  <c r="AU26" i="5"/>
  <c r="AW26" i="5"/>
  <c r="AW15" i="5"/>
  <c r="AV15" i="5"/>
  <c r="AU15" i="5"/>
  <c r="AW13" i="5"/>
  <c r="AV13" i="5"/>
  <c r="AU13" i="5"/>
  <c r="AW23" i="5"/>
  <c r="AV23" i="5"/>
  <c r="AU23" i="5"/>
  <c r="AV21" i="5"/>
  <c r="AU21" i="5"/>
  <c r="AW21" i="5"/>
  <c r="AU11" i="5"/>
  <c r="AW11" i="5"/>
  <c r="AV11" i="5"/>
  <c r="AU20" i="5"/>
  <c r="AW20" i="5"/>
  <c r="AV20" i="5"/>
  <c r="AW24" i="5"/>
  <c r="AV24" i="5"/>
  <c r="AU24" i="5"/>
  <c r="AV27" i="5"/>
  <c r="AU27" i="5"/>
  <c r="AW27" i="5"/>
  <c r="AU25" i="5"/>
  <c r="AW25" i="5"/>
  <c r="AV25" i="5"/>
  <c r="AZ19" i="14"/>
  <c r="BC19" i="14"/>
  <c r="BD19" i="14" s="1"/>
  <c r="AZ23" i="14"/>
  <c r="BC23" i="14"/>
  <c r="BD23" i="14" s="1"/>
  <c r="AZ20" i="14"/>
  <c r="BC20" i="14"/>
  <c r="BD20" i="14" s="1"/>
  <c r="AZ15" i="14"/>
  <c r="BC15" i="14"/>
  <c r="BD15" i="14" s="1"/>
  <c r="AZ17" i="14"/>
  <c r="BC17" i="14"/>
  <c r="BD17" i="14" s="1"/>
  <c r="AZ12" i="14"/>
  <c r="BC12" i="14"/>
  <c r="BD12" i="14" s="1"/>
  <c r="AZ10" i="14"/>
  <c r="BC10" i="14"/>
  <c r="BD10" i="14" s="1"/>
  <c r="AZ26" i="14"/>
  <c r="BC26" i="14"/>
  <c r="BD26" i="14" s="1"/>
  <c r="AZ9" i="14"/>
  <c r="BC9" i="14"/>
  <c r="BD9" i="14" s="1"/>
  <c r="AZ27" i="14"/>
  <c r="BC27" i="14"/>
  <c r="BD27" i="14" s="1"/>
  <c r="AZ16" i="14"/>
  <c r="BC16" i="14"/>
  <c r="BD16" i="14" s="1"/>
  <c r="AZ24" i="14"/>
  <c r="BC24" i="14"/>
  <c r="BD24" i="14" s="1"/>
  <c r="AZ21" i="14"/>
  <c r="BC21" i="14"/>
  <c r="BD21" i="14" s="1"/>
  <c r="AZ13" i="14"/>
  <c r="BC13" i="14"/>
  <c r="BD13" i="14" s="1"/>
  <c r="AZ25" i="14"/>
  <c r="BC25" i="14"/>
  <c r="BD25" i="14" s="1"/>
  <c r="AZ11" i="14"/>
  <c r="BC11" i="14"/>
  <c r="BD11" i="14" s="1"/>
  <c r="AZ8" i="14"/>
  <c r="BC8" i="14"/>
  <c r="BD8" i="14" s="1"/>
  <c r="AZ18" i="14"/>
  <c r="BC18" i="14"/>
  <c r="BD18" i="14" s="1"/>
  <c r="AZ22" i="14"/>
  <c r="BC22" i="14"/>
  <c r="BD22" i="14" s="1"/>
  <c r="AZ14" i="14"/>
  <c r="BC14" i="14"/>
  <c r="BD14" i="14" s="1"/>
  <c r="AZ19" i="13"/>
  <c r="BC19" i="13"/>
  <c r="BD19" i="13" s="1"/>
  <c r="AZ10" i="13"/>
  <c r="BC10" i="13"/>
  <c r="BD10" i="13" s="1"/>
  <c r="AZ24" i="13"/>
  <c r="BC24" i="13"/>
  <c r="BD24" i="13" s="1"/>
  <c r="AZ17" i="13"/>
  <c r="BC17" i="13"/>
  <c r="BD17" i="13" s="1"/>
  <c r="AZ20" i="13"/>
  <c r="BC20" i="13"/>
  <c r="BD20" i="13" s="1"/>
  <c r="AZ12" i="13"/>
  <c r="BC12" i="13"/>
  <c r="BD12" i="13" s="1"/>
  <c r="AZ26" i="13"/>
  <c r="BC26" i="13"/>
  <c r="BD26" i="13" s="1"/>
  <c r="AZ11" i="13"/>
  <c r="BC11" i="13"/>
  <c r="BD11" i="13" s="1"/>
  <c r="AZ22" i="13"/>
  <c r="BC22" i="13"/>
  <c r="BD22" i="13" s="1"/>
  <c r="AZ27" i="13"/>
  <c r="BC27" i="13"/>
  <c r="BD27" i="13" s="1"/>
  <c r="AZ16" i="13"/>
  <c r="BC16" i="13"/>
  <c r="BD16" i="13" s="1"/>
  <c r="AZ14" i="13"/>
  <c r="BC14" i="13"/>
  <c r="BD14" i="13" s="1"/>
  <c r="AZ9" i="13"/>
  <c r="BC9" i="13"/>
  <c r="BD9" i="13" s="1"/>
  <c r="AZ23" i="13"/>
  <c r="BC23" i="13"/>
  <c r="BD23" i="13" s="1"/>
  <c r="AZ13" i="13"/>
  <c r="BC13" i="13"/>
  <c r="BD13" i="13" s="1"/>
  <c r="AZ15" i="13"/>
  <c r="BC15" i="13"/>
  <c r="BD15" i="13" s="1"/>
  <c r="AZ25" i="13"/>
  <c r="BC25" i="13"/>
  <c r="BD25" i="13" s="1"/>
  <c r="AZ8" i="13"/>
  <c r="BC8" i="13"/>
  <c r="BD8" i="13" s="1"/>
  <c r="AZ18" i="13"/>
  <c r="BC18" i="13"/>
  <c r="BD18" i="13" s="1"/>
  <c r="AZ21" i="13"/>
  <c r="BC21" i="13"/>
  <c r="BD21" i="13" s="1"/>
  <c r="AZ19" i="12"/>
  <c r="BC19" i="12"/>
  <c r="BD19" i="12" s="1"/>
  <c r="AZ20" i="12"/>
  <c r="BC20" i="12"/>
  <c r="BD20" i="12" s="1"/>
  <c r="AZ26" i="12"/>
  <c r="BC26" i="12"/>
  <c r="BD26" i="12" s="1"/>
  <c r="AZ24" i="12"/>
  <c r="BC24" i="12"/>
  <c r="BD24" i="12" s="1"/>
  <c r="AZ14" i="12"/>
  <c r="BC14" i="12"/>
  <c r="BD14" i="12" s="1"/>
  <c r="AZ17" i="12"/>
  <c r="BC17" i="12"/>
  <c r="BD17" i="12" s="1"/>
  <c r="AZ25" i="12"/>
  <c r="BC25" i="12"/>
  <c r="BD25" i="12" s="1"/>
  <c r="AZ9" i="12"/>
  <c r="BC9" i="12"/>
  <c r="BD9" i="12" s="1"/>
  <c r="AZ27" i="12"/>
  <c r="BC27" i="12"/>
  <c r="BD27" i="12" s="1"/>
  <c r="AZ10" i="12"/>
  <c r="BC10" i="12"/>
  <c r="BD10" i="12" s="1"/>
  <c r="AZ18" i="12"/>
  <c r="BC18" i="12"/>
  <c r="BD18" i="12" s="1"/>
  <c r="AZ23" i="12"/>
  <c r="BC23" i="12"/>
  <c r="BD23" i="12" s="1"/>
  <c r="AZ13" i="12"/>
  <c r="BC13" i="12"/>
  <c r="BD13" i="12" s="1"/>
  <c r="AZ15" i="12"/>
  <c r="BC15" i="12"/>
  <c r="BD15" i="12" s="1"/>
  <c r="AZ12" i="12"/>
  <c r="BC12" i="12"/>
  <c r="BD12" i="12" s="1"/>
  <c r="AZ11" i="12"/>
  <c r="BC11" i="12"/>
  <c r="BD11" i="12" s="1"/>
  <c r="AZ8" i="12"/>
  <c r="BC8" i="12"/>
  <c r="BD8" i="12" s="1"/>
  <c r="AZ21" i="12"/>
  <c r="BC21" i="12"/>
  <c r="BD21" i="12" s="1"/>
  <c r="AZ22" i="12"/>
  <c r="BC22" i="12"/>
  <c r="BD22" i="12" s="1"/>
  <c r="AZ16" i="12"/>
  <c r="BC16" i="12"/>
  <c r="BD16" i="12" s="1"/>
  <c r="AZ19" i="11"/>
  <c r="BC19" i="11"/>
  <c r="BD19" i="11" s="1"/>
  <c r="AZ14" i="11"/>
  <c r="BC14" i="11"/>
  <c r="BD14" i="11" s="1"/>
  <c r="AZ26" i="11"/>
  <c r="BC26" i="11"/>
  <c r="BD26" i="11" s="1"/>
  <c r="AZ22" i="11"/>
  <c r="BC22" i="11"/>
  <c r="BD22" i="11" s="1"/>
  <c r="AZ27" i="11"/>
  <c r="BC27" i="11"/>
  <c r="BD27" i="11" s="1"/>
  <c r="AZ24" i="11"/>
  <c r="BC24" i="11"/>
  <c r="BD24" i="11" s="1"/>
  <c r="AZ13" i="11"/>
  <c r="BC13" i="11"/>
  <c r="BD13" i="11" s="1"/>
  <c r="AZ18" i="11"/>
  <c r="BC18" i="11"/>
  <c r="BD18" i="11" s="1"/>
  <c r="AZ16" i="11"/>
  <c r="BC16" i="11"/>
  <c r="BD16" i="11" s="1"/>
  <c r="AZ15" i="11"/>
  <c r="BC15" i="11"/>
  <c r="BD15" i="11" s="1"/>
  <c r="AZ21" i="11"/>
  <c r="BC21" i="11"/>
  <c r="BD21" i="11" s="1"/>
  <c r="AZ8" i="11"/>
  <c r="BC8" i="11"/>
  <c r="BD8" i="11" s="1"/>
  <c r="AZ12" i="11"/>
  <c r="BC12" i="11"/>
  <c r="BD12" i="11" s="1"/>
  <c r="AZ17" i="11"/>
  <c r="BC17" i="11"/>
  <c r="BD17" i="11" s="1"/>
  <c r="AZ23" i="11"/>
  <c r="BC23" i="11"/>
  <c r="BD23" i="11" s="1"/>
  <c r="AZ25" i="11"/>
  <c r="BC25" i="11"/>
  <c r="BD25" i="11" s="1"/>
  <c r="AZ9" i="11"/>
  <c r="BC9" i="11"/>
  <c r="BD9" i="11" s="1"/>
  <c r="AZ20" i="11"/>
  <c r="BC20" i="11"/>
  <c r="BD20" i="11" s="1"/>
  <c r="AZ10" i="11"/>
  <c r="BC10" i="11"/>
  <c r="BD10" i="11" s="1"/>
  <c r="AZ11" i="11"/>
  <c r="BC11" i="11"/>
  <c r="BD11" i="11" s="1"/>
  <c r="AX24" i="9"/>
  <c r="AX20" i="9"/>
  <c r="AX27" i="9"/>
  <c r="AX21" i="9"/>
  <c r="AX22" i="9"/>
  <c r="AX19" i="9"/>
  <c r="AX18" i="9"/>
  <c r="AX26" i="9"/>
  <c r="AX23" i="9"/>
  <c r="AX14" i="9"/>
  <c r="AX10" i="9"/>
  <c r="AX25" i="9"/>
  <c r="AX15" i="9"/>
  <c r="AX12" i="9"/>
  <c r="AX9" i="9"/>
  <c r="AX13" i="9"/>
  <c r="AX16" i="9"/>
  <c r="AX11" i="9"/>
  <c r="AX8" i="9"/>
  <c r="AX17" i="9"/>
  <c r="AX24" i="8"/>
  <c r="AX20" i="8"/>
  <c r="AX21" i="8"/>
  <c r="AX25" i="8"/>
  <c r="AX22" i="8"/>
  <c r="AX19" i="8"/>
  <c r="AX18" i="8"/>
  <c r="AX26" i="8"/>
  <c r="AX16" i="8"/>
  <c r="AX12" i="8"/>
  <c r="AX8" i="8"/>
  <c r="AX27" i="8"/>
  <c r="AX17" i="8"/>
  <c r="AX15" i="8"/>
  <c r="AX11" i="8"/>
  <c r="AX10" i="8"/>
  <c r="AX9" i="8"/>
  <c r="AX23" i="8"/>
  <c r="AX14" i="8"/>
  <c r="AX13" i="8"/>
  <c r="AZ24" i="7"/>
  <c r="BC24" i="7"/>
  <c r="BD24" i="7" s="1"/>
  <c r="AZ16" i="7"/>
  <c r="BC16" i="7"/>
  <c r="BD16" i="7" s="1"/>
  <c r="AZ25" i="7"/>
  <c r="BC25" i="7"/>
  <c r="BD25" i="7" s="1"/>
  <c r="AZ23" i="7"/>
  <c r="BC23" i="7"/>
  <c r="BD23" i="7" s="1"/>
  <c r="AZ18" i="7"/>
  <c r="BC18" i="7"/>
  <c r="BD18" i="7" s="1"/>
  <c r="AZ21" i="7"/>
  <c r="BC21" i="7"/>
  <c r="BD21" i="7" s="1"/>
  <c r="AZ27" i="7"/>
  <c r="BC27" i="7"/>
  <c r="BD27" i="7" s="1"/>
  <c r="AZ10" i="7"/>
  <c r="BC10" i="7"/>
  <c r="BD10" i="7" s="1"/>
  <c r="BC11" i="7"/>
  <c r="BD11" i="7" s="1"/>
  <c r="AZ11" i="7"/>
  <c r="AZ17" i="7"/>
  <c r="BC17" i="7"/>
  <c r="BD17" i="7" s="1"/>
  <c r="AZ26" i="7"/>
  <c r="BC26" i="7"/>
  <c r="BD26" i="7" s="1"/>
  <c r="AZ15" i="7"/>
  <c r="BC15" i="7"/>
  <c r="BD15" i="7" s="1"/>
  <c r="AZ9" i="7"/>
  <c r="BC9" i="7"/>
  <c r="BD9" i="7" s="1"/>
  <c r="AZ12" i="7"/>
  <c r="BC12" i="7"/>
  <c r="BD12" i="7" s="1"/>
  <c r="AZ22" i="7"/>
  <c r="BC22" i="7"/>
  <c r="BD22" i="7" s="1"/>
  <c r="AZ19" i="7"/>
  <c r="BC19" i="7"/>
  <c r="BD19" i="7" s="1"/>
  <c r="AZ13" i="7"/>
  <c r="BC13" i="7"/>
  <c r="BD13" i="7" s="1"/>
  <c r="AZ20" i="7"/>
  <c r="BC20" i="7"/>
  <c r="BD20" i="7" s="1"/>
  <c r="AZ8" i="7"/>
  <c r="BC8" i="7"/>
  <c r="BD8" i="7" s="1"/>
  <c r="AZ14" i="7"/>
  <c r="BC14" i="7"/>
  <c r="BD14" i="7" s="1"/>
  <c r="AZ19" i="6"/>
  <c r="BC19" i="6"/>
  <c r="BD19" i="6" s="1"/>
  <c r="AZ10" i="6"/>
  <c r="BC10" i="6"/>
  <c r="BD10" i="6" s="1"/>
  <c r="AZ24" i="6"/>
  <c r="BC24" i="6"/>
  <c r="BD24" i="6" s="1"/>
  <c r="AZ17" i="6"/>
  <c r="BC17" i="6"/>
  <c r="BD17" i="6" s="1"/>
  <c r="AZ20" i="6"/>
  <c r="BC20" i="6"/>
  <c r="BD20" i="6" s="1"/>
  <c r="AZ12" i="6"/>
  <c r="BC12" i="6"/>
  <c r="BD12" i="6" s="1"/>
  <c r="AZ26" i="6"/>
  <c r="BC26" i="6"/>
  <c r="BD26" i="6" s="1"/>
  <c r="AZ11" i="6"/>
  <c r="BC11" i="6"/>
  <c r="BD11" i="6" s="1"/>
  <c r="AZ22" i="6"/>
  <c r="BC22" i="6"/>
  <c r="BD22" i="6" s="1"/>
  <c r="AZ27" i="6"/>
  <c r="BC27" i="6"/>
  <c r="BD27" i="6" s="1"/>
  <c r="AZ16" i="6"/>
  <c r="BC16" i="6"/>
  <c r="BD16" i="6" s="1"/>
  <c r="AZ14" i="6"/>
  <c r="BC14" i="6"/>
  <c r="BD14" i="6" s="1"/>
  <c r="AZ9" i="6"/>
  <c r="BC9" i="6"/>
  <c r="BD9" i="6" s="1"/>
  <c r="AZ23" i="6"/>
  <c r="BC23" i="6"/>
  <c r="BD23" i="6" s="1"/>
  <c r="AZ13" i="6"/>
  <c r="BC13" i="6"/>
  <c r="BD13" i="6" s="1"/>
  <c r="AZ15" i="6"/>
  <c r="BC15" i="6"/>
  <c r="BD15" i="6" s="1"/>
  <c r="AZ25" i="6"/>
  <c r="BC25" i="6"/>
  <c r="BD25" i="6" s="1"/>
  <c r="AZ8" i="6"/>
  <c r="BC8" i="6"/>
  <c r="BD8" i="6" s="1"/>
  <c r="AZ18" i="6"/>
  <c r="BC18" i="6"/>
  <c r="BD18" i="6" s="1"/>
  <c r="AZ21" i="6"/>
  <c r="BC21" i="6"/>
  <c r="BD21" i="6" s="1"/>
  <c r="AX24" i="5"/>
  <c r="AX20" i="5"/>
  <c r="AX21" i="5"/>
  <c r="AX15" i="5"/>
  <c r="AX11" i="5"/>
  <c r="AX26" i="5"/>
  <c r="AX22" i="5"/>
  <c r="AX12" i="5"/>
  <c r="AX9" i="5"/>
  <c r="AX8" i="5"/>
  <c r="AX27" i="5"/>
  <c r="AX23" i="5"/>
  <c r="AX19" i="5"/>
  <c r="AX16" i="5"/>
  <c r="AX13" i="5"/>
  <c r="AX10" i="5"/>
  <c r="AX18" i="5"/>
  <c r="AX14" i="5"/>
  <c r="AX25" i="5"/>
  <c r="AX17" i="5"/>
  <c r="AX26" i="4"/>
  <c r="AX22" i="4"/>
  <c r="AX25" i="4"/>
  <c r="AX24" i="4"/>
  <c r="AX20" i="4"/>
  <c r="AX16" i="4"/>
  <c r="AX21" i="4"/>
  <c r="AX18" i="4"/>
  <c r="AX15" i="4"/>
  <c r="AX11" i="4"/>
  <c r="AX27" i="4"/>
  <c r="AX13" i="4"/>
  <c r="AX10" i="4"/>
  <c r="AX23" i="4"/>
  <c r="AX19" i="4"/>
  <c r="AX14" i="4"/>
  <c r="AX17" i="4"/>
  <c r="AX9" i="4"/>
  <c r="AX12" i="4"/>
  <c r="AX26" i="2"/>
  <c r="AX22" i="2"/>
  <c r="AX18" i="2"/>
  <c r="AX14" i="2"/>
  <c r="AX10" i="2"/>
  <c r="AX27" i="2"/>
  <c r="AX19" i="2"/>
  <c r="AX11" i="2"/>
  <c r="AX25" i="2"/>
  <c r="AX21" i="2"/>
  <c r="AX17" i="2"/>
  <c r="AX13" i="2"/>
  <c r="AX9" i="2"/>
  <c r="AX23" i="2"/>
  <c r="AX15" i="2"/>
  <c r="AX24" i="2"/>
  <c r="AX20" i="2"/>
  <c r="AX16" i="2"/>
  <c r="AX12" i="2"/>
  <c r="AX8" i="2"/>
  <c r="AZ11" i="9" l="1"/>
  <c r="BC11" i="9"/>
  <c r="BD11" i="9" s="1"/>
  <c r="AZ14" i="9"/>
  <c r="BC14" i="9"/>
  <c r="BD14" i="9" s="1"/>
  <c r="AZ10" i="9"/>
  <c r="BC10" i="9"/>
  <c r="BD10" i="9" s="1"/>
  <c r="AZ24" i="9"/>
  <c r="BC24" i="9"/>
  <c r="BD24" i="9" s="1"/>
  <c r="AZ18" i="9"/>
  <c r="BC18" i="9"/>
  <c r="BD18" i="9" s="1"/>
  <c r="AZ9" i="9"/>
  <c r="BC9" i="9"/>
  <c r="BD9" i="9" s="1"/>
  <c r="AZ20" i="9"/>
  <c r="BC20" i="9"/>
  <c r="BD20" i="9" s="1"/>
  <c r="AZ19" i="9"/>
  <c r="BC19" i="9"/>
  <c r="BD19" i="9" s="1"/>
  <c r="AZ8" i="9"/>
  <c r="BC8" i="9"/>
  <c r="BD8" i="9" s="1"/>
  <c r="AZ25" i="9"/>
  <c r="BC25" i="9"/>
  <c r="BD25" i="9" s="1"/>
  <c r="AZ23" i="9"/>
  <c r="BC23" i="9"/>
  <c r="BD23" i="9" s="1"/>
  <c r="AZ22" i="9"/>
  <c r="BC22" i="9"/>
  <c r="BD22" i="9" s="1"/>
  <c r="AZ12" i="9"/>
  <c r="BC12" i="9"/>
  <c r="BD12" i="9" s="1"/>
  <c r="AZ17" i="9"/>
  <c r="BC17" i="9"/>
  <c r="BD17" i="9" s="1"/>
  <c r="AZ27" i="9"/>
  <c r="BC27" i="9"/>
  <c r="BD27" i="9" s="1"/>
  <c r="AZ16" i="9"/>
  <c r="BC16" i="9"/>
  <c r="BD16" i="9" s="1"/>
  <c r="AZ13" i="9"/>
  <c r="BC13" i="9"/>
  <c r="BD13" i="9" s="1"/>
  <c r="AZ21" i="9"/>
  <c r="BC21" i="9"/>
  <c r="BD21" i="9" s="1"/>
  <c r="AZ26" i="9"/>
  <c r="BC26" i="9"/>
  <c r="BD26" i="9" s="1"/>
  <c r="AZ15" i="9"/>
  <c r="BC15" i="9"/>
  <c r="BD15" i="9" s="1"/>
  <c r="AZ24" i="8"/>
  <c r="BC24" i="8"/>
  <c r="BD24" i="8" s="1"/>
  <c r="AZ25" i="8"/>
  <c r="BC25" i="8"/>
  <c r="BD25" i="8" s="1"/>
  <c r="AZ20" i="8"/>
  <c r="BC20" i="8"/>
  <c r="BD20" i="8" s="1"/>
  <c r="AZ27" i="8"/>
  <c r="BC27" i="8"/>
  <c r="BD27" i="8" s="1"/>
  <c r="AZ8" i="8"/>
  <c r="BC8" i="8"/>
  <c r="BD8" i="8" s="1"/>
  <c r="AZ21" i="8"/>
  <c r="BC21" i="8"/>
  <c r="BD21" i="8" s="1"/>
  <c r="AZ16" i="8"/>
  <c r="BC16" i="8"/>
  <c r="BD16" i="8" s="1"/>
  <c r="AZ23" i="8"/>
  <c r="BC23" i="8"/>
  <c r="BD23" i="8" s="1"/>
  <c r="AZ13" i="8"/>
  <c r="BC13" i="8"/>
  <c r="BD13" i="8" s="1"/>
  <c r="AZ12" i="8"/>
  <c r="BC12" i="8"/>
  <c r="BD12" i="8" s="1"/>
  <c r="AZ15" i="8"/>
  <c r="BC15" i="8"/>
  <c r="BD15" i="8" s="1"/>
  <c r="AZ18" i="8"/>
  <c r="BC18" i="8"/>
  <c r="BD18" i="8" s="1"/>
  <c r="AZ9" i="8"/>
  <c r="BC9" i="8"/>
  <c r="BD9" i="8" s="1"/>
  <c r="AZ19" i="8"/>
  <c r="BC19" i="8"/>
  <c r="BD19" i="8" s="1"/>
  <c r="AZ17" i="8"/>
  <c r="BC17" i="8"/>
  <c r="BD17" i="8" s="1"/>
  <c r="AZ14" i="8"/>
  <c r="BC14" i="8"/>
  <c r="BD14" i="8" s="1"/>
  <c r="AZ26" i="8"/>
  <c r="BC26" i="8"/>
  <c r="BD26" i="8" s="1"/>
  <c r="AZ11" i="8"/>
  <c r="BC11" i="8"/>
  <c r="BD11" i="8" s="1"/>
  <c r="AZ10" i="8"/>
  <c r="BC10" i="8"/>
  <c r="BD10" i="8" s="1"/>
  <c r="AZ22" i="8"/>
  <c r="BC22" i="8"/>
  <c r="BD22" i="8" s="1"/>
  <c r="AZ13" i="5"/>
  <c r="BC13" i="5"/>
  <c r="BD13" i="5" s="1"/>
  <c r="AZ9" i="5"/>
  <c r="BC9" i="5"/>
  <c r="BD9" i="5" s="1"/>
  <c r="AZ20" i="5"/>
  <c r="BC20" i="5"/>
  <c r="BD20" i="5" s="1"/>
  <c r="AZ15" i="5"/>
  <c r="BC15" i="5"/>
  <c r="BD15" i="5" s="1"/>
  <c r="AZ26" i="5"/>
  <c r="BC26" i="5"/>
  <c r="BD26" i="5" s="1"/>
  <c r="AZ8" i="5"/>
  <c r="BC8" i="5"/>
  <c r="BD8" i="5" s="1"/>
  <c r="AZ14" i="5"/>
  <c r="BC14" i="5"/>
  <c r="BD14" i="5" s="1"/>
  <c r="AZ17" i="5"/>
  <c r="BC17" i="5"/>
  <c r="BD17" i="5" s="1"/>
  <c r="AZ22" i="5"/>
  <c r="BC22" i="5"/>
  <c r="BD22" i="5" s="1"/>
  <c r="AZ23" i="5"/>
  <c r="BC23" i="5"/>
  <c r="BD23" i="5" s="1"/>
  <c r="AZ16" i="5"/>
  <c r="BC16" i="5"/>
  <c r="BD16" i="5" s="1"/>
  <c r="AZ24" i="5"/>
  <c r="BC24" i="5"/>
  <c r="BD24" i="5" s="1"/>
  <c r="AZ19" i="5"/>
  <c r="BC19" i="5"/>
  <c r="BD19" i="5" s="1"/>
  <c r="AZ10" i="5"/>
  <c r="BC10" i="5"/>
  <c r="BD10" i="5" s="1"/>
  <c r="AZ18" i="5"/>
  <c r="BC18" i="5"/>
  <c r="BD18" i="5" s="1"/>
  <c r="AZ25" i="5"/>
  <c r="BC25" i="5"/>
  <c r="BD25" i="5" s="1"/>
  <c r="AZ11" i="5"/>
  <c r="BC11" i="5"/>
  <c r="BD11" i="5" s="1"/>
  <c r="AZ21" i="5"/>
  <c r="BC21" i="5"/>
  <c r="BD21" i="5" s="1"/>
  <c r="AZ12" i="5"/>
  <c r="BC12" i="5"/>
  <c r="BD12" i="5" s="1"/>
  <c r="AZ27" i="5"/>
  <c r="BC27" i="5"/>
  <c r="BD27" i="5" s="1"/>
  <c r="AZ17" i="4"/>
  <c r="BC17" i="4"/>
  <c r="BD17" i="4" s="1"/>
  <c r="AZ20" i="4"/>
  <c r="BC20" i="4"/>
  <c r="BD20" i="4" s="1"/>
  <c r="AZ12" i="4"/>
  <c r="BC12" i="4"/>
  <c r="BD12" i="4" s="1"/>
  <c r="AZ10" i="4"/>
  <c r="BC10" i="4"/>
  <c r="BD10" i="4" s="1"/>
  <c r="AZ22" i="4"/>
  <c r="BC22" i="4"/>
  <c r="BD22" i="4" s="1"/>
  <c r="AZ15" i="4"/>
  <c r="BC15" i="4"/>
  <c r="BD15" i="4" s="1"/>
  <c r="AZ19" i="4"/>
  <c r="BC19" i="4"/>
  <c r="BD19" i="4" s="1"/>
  <c r="AZ16" i="4"/>
  <c r="BC16" i="4"/>
  <c r="BD16" i="4" s="1"/>
  <c r="AZ26" i="4"/>
  <c r="BC26" i="4"/>
  <c r="BD26" i="4" s="1"/>
  <c r="AZ21" i="4"/>
  <c r="BC21" i="4"/>
  <c r="BD21" i="4" s="1"/>
  <c r="AZ14" i="4"/>
  <c r="BC14" i="4"/>
  <c r="BD14" i="4" s="1"/>
  <c r="AZ25" i="4"/>
  <c r="BC25" i="4"/>
  <c r="BD25" i="4" s="1"/>
  <c r="AZ11" i="4"/>
  <c r="BC11" i="4"/>
  <c r="BD11" i="4" s="1"/>
  <c r="AZ23" i="4"/>
  <c r="BC23" i="4"/>
  <c r="BD23" i="4" s="1"/>
  <c r="AZ18" i="4"/>
  <c r="BC18" i="4"/>
  <c r="BD18" i="4" s="1"/>
  <c r="AZ27" i="4"/>
  <c r="BC27" i="4"/>
  <c r="BD27" i="4" s="1"/>
  <c r="AZ24" i="4"/>
  <c r="BC24" i="4"/>
  <c r="BD24" i="4" s="1"/>
  <c r="AZ9" i="4"/>
  <c r="BC9" i="4"/>
  <c r="BD9" i="4" s="1"/>
  <c r="AZ13" i="4"/>
  <c r="BC13" i="4"/>
  <c r="BD13" i="4" s="1"/>
  <c r="AZ10" i="2"/>
  <c r="BC10" i="2"/>
  <c r="BD10" i="2" s="1"/>
  <c r="AZ9" i="2"/>
  <c r="BC9" i="2"/>
  <c r="BD9" i="2" s="1"/>
  <c r="AZ17" i="2"/>
  <c r="BC17" i="2"/>
  <c r="BD17" i="2" s="1"/>
  <c r="AZ12" i="2"/>
  <c r="BC12" i="2"/>
  <c r="BD12" i="2" s="1"/>
  <c r="AZ20" i="2"/>
  <c r="BC20" i="2"/>
  <c r="BD20" i="2" s="1"/>
  <c r="AZ11" i="2"/>
  <c r="BC11" i="2"/>
  <c r="BD11" i="2" s="1"/>
  <c r="AZ25" i="2"/>
  <c r="BC25" i="2"/>
  <c r="BD25" i="2" s="1"/>
  <c r="AZ13" i="2"/>
  <c r="BC13" i="2"/>
  <c r="BD13" i="2" s="1"/>
  <c r="AZ21" i="2"/>
  <c r="BC21" i="2"/>
  <c r="BD21" i="2" s="1"/>
  <c r="AZ23" i="2"/>
  <c r="BC23" i="2"/>
  <c r="BD23" i="2" s="1"/>
  <c r="AZ22" i="2"/>
  <c r="BC22" i="2"/>
  <c r="BD22" i="2" s="1"/>
  <c r="AZ18" i="2"/>
  <c r="BC18" i="2"/>
  <c r="BD18" i="2" s="1"/>
  <c r="AZ16" i="2"/>
  <c r="BC16" i="2"/>
  <c r="BD16" i="2" s="1"/>
  <c r="AZ14" i="2"/>
  <c r="BC14" i="2"/>
  <c r="BD14" i="2" s="1"/>
  <c r="AZ24" i="2"/>
  <c r="BC24" i="2"/>
  <c r="BD24" i="2" s="1"/>
  <c r="AZ15" i="2"/>
  <c r="BC15" i="2"/>
  <c r="BD15" i="2" s="1"/>
  <c r="AZ27" i="2"/>
  <c r="BC27" i="2"/>
  <c r="BD27" i="2" s="1"/>
  <c r="AZ19" i="2"/>
  <c r="BC19" i="2"/>
  <c r="BD19" i="2" s="1"/>
  <c r="AZ26" i="2"/>
  <c r="BC26" i="2"/>
  <c r="BD26" i="2" s="1"/>
  <c r="AZ8" i="2"/>
  <c r="BC8" i="2"/>
  <c r="BD8" i="2" s="1"/>
</calcChain>
</file>

<file path=xl/sharedStrings.xml><?xml version="1.0" encoding="utf-8"?>
<sst xmlns="http://schemas.openxmlformats.org/spreadsheetml/2006/main" count="7191" uniqueCount="44">
  <si>
    <t>Sr No</t>
  </si>
  <si>
    <t>Name</t>
  </si>
  <si>
    <t>Employee_ID</t>
  </si>
  <si>
    <t>Tara</t>
  </si>
  <si>
    <t>Aarav Sharma</t>
  </si>
  <si>
    <t>Vivaan Gupta</t>
  </si>
  <si>
    <t>Aditya Singh</t>
  </si>
  <si>
    <t>Vihaan Mehta</t>
  </si>
  <si>
    <t>Arjun Patel</t>
  </si>
  <si>
    <t>Sai Kumar</t>
  </si>
  <si>
    <t>Reyansh Verma</t>
  </si>
  <si>
    <t>Krishna Reddy</t>
  </si>
  <si>
    <t>Rudra Nair</t>
  </si>
  <si>
    <t>Lakshya Joshi</t>
  </si>
  <si>
    <t>Ananya Sharma</t>
  </si>
  <si>
    <t>Saanvi Gupta</t>
  </si>
  <si>
    <t>Aadhya Singh</t>
  </si>
  <si>
    <t>Diya Mehta</t>
  </si>
  <si>
    <t>Ira Patel</t>
  </si>
  <si>
    <t>Mira Reddy</t>
  </si>
  <si>
    <t>Naina Verma</t>
  </si>
  <si>
    <t>Pooja Nair</t>
  </si>
  <si>
    <t>Riya Joshi</t>
  </si>
  <si>
    <t>Sr.No</t>
  </si>
  <si>
    <t>Employee_Name</t>
  </si>
  <si>
    <t>Weekoff</t>
  </si>
  <si>
    <t>Days</t>
  </si>
  <si>
    <t>Additional Information</t>
  </si>
  <si>
    <t>Absent</t>
  </si>
  <si>
    <t>Present</t>
  </si>
  <si>
    <t>Leave</t>
  </si>
  <si>
    <t>Paid_Days</t>
  </si>
  <si>
    <t>Salary</t>
  </si>
  <si>
    <t>PerDay Salary</t>
  </si>
  <si>
    <t>Deduction</t>
  </si>
  <si>
    <t>Total Salary</t>
  </si>
  <si>
    <t>P</t>
  </si>
  <si>
    <t>A</t>
  </si>
  <si>
    <t>No.Of Days</t>
  </si>
  <si>
    <t xml:space="preserve"> </t>
  </si>
  <si>
    <t>From</t>
  </si>
  <si>
    <t>To</t>
  </si>
  <si>
    <t>L</t>
  </si>
  <si>
    <t>Month_Name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</si>
</sst>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m/yyyy"/>
    <numFmt numFmtId="165" formatCode="dd"/>
    <numFmt numFmtId="166" formatCode="&quot;₹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AE57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5" borderId="0" xfId="0" applyFont="1" applyFill="1"/>
    <xf numFmtId="164" fontId="2" fillId="5" borderId="0" xfId="0" applyNumberFormat="1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65" fontId="2" fillId="6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165" fontId="2" fillId="6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9" borderId="0" xfId="0" applyFill="1"/>
    <xf numFmtId="2" fontId="2" fillId="10" borderId="0" xfId="0" applyNumberFormat="1" applyFont="1" applyFill="1" applyAlignment="1">
      <alignment horizontal="center" vertical="center"/>
    </xf>
    <xf numFmtId="164" fontId="2" fillId="1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336"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3" tint="0.749961851863155"/>
        </patternFill>
      </fill>
    </dxf>
    <dxf>
      <font>
        <b/>
        <i val="0"/>
        <color rgb="FF00B050"/>
      </font>
      <fill>
        <patternFill patternType="solid">
          <bgColor theme="6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C000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numFmt numFmtId="166" formatCode="&quot;₹&quot;\ #,##0"/>
      <alignment horizontal="center" vertical="center" textRotation="0" wrapText="0" indent="0" justifyLastLine="0" shrinkToFit="0" readingOrder="0"/>
    </dxf>
    <dxf>
      <font>
        <b/>
      </font>
      <numFmt numFmtId="166" formatCode="&quot;₹&quot;\ 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AAE57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E3AC574-47E8-45AA-A4F3-F2FC12C0103B}"/>
  </tableStyles>
  <colors>
    <mruColors>
      <color rgb="FFFFFFCC"/>
      <color rgb="FFFFFF66"/>
      <color rgb="FF0000FF"/>
      <color rgb="FF000066"/>
      <color rgb="FFFF6600"/>
      <color rgb="FF000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13" Type="http://schemas.openxmlformats.org/officeDocument/2006/relationships/image" Target="../media/image1.png"/><Relationship Id="rId3" Type="http://schemas.openxmlformats.org/officeDocument/2006/relationships/hyperlink" Target="#Mar!A1"/><Relationship Id="rId7" Type="http://schemas.openxmlformats.org/officeDocument/2006/relationships/hyperlink" Target="#Jul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Relationship Id="rId1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6EAEF35-A6B2-175A-D160-9B6E2E4309BD}"/>
            </a:ext>
          </a:extLst>
        </xdr:cNvPr>
        <xdr:cNvSpPr/>
      </xdr:nvSpPr>
      <xdr:spPr>
        <a:xfrm>
          <a:off x="1321065" y="0"/>
          <a:ext cx="15453304" cy="5142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A600C368-0C35-9F77-78CE-58DC60CCD88A}"/>
            </a:ext>
          </a:extLst>
        </xdr:cNvPr>
        <xdr:cNvSpPr/>
      </xdr:nvSpPr>
      <xdr:spPr>
        <a:xfrm rot="5400000">
          <a:off x="-1790700" y="1790700"/>
          <a:ext cx="52006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600892</xdr:colOff>
      <xdr:row>0</xdr:row>
      <xdr:rowOff>85918</xdr:rowOff>
    </xdr:from>
    <xdr:to>
      <xdr:col>3</xdr:col>
      <xdr:colOff>128106</xdr:colOff>
      <xdr:row>3</xdr:row>
      <xdr:rowOff>28768</xdr:rowOff>
    </xdr:to>
    <xdr:sp macro="" textlink="">
      <xdr:nvSpPr>
        <xdr:cNvPr id="6" name="Arrow: Right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E6373-D1ED-83BC-0614-EBE7DDB25DAA}"/>
            </a:ext>
          </a:extLst>
        </xdr:cNvPr>
        <xdr:cNvSpPr/>
      </xdr:nvSpPr>
      <xdr:spPr>
        <a:xfrm>
          <a:off x="600892" y="85918"/>
          <a:ext cx="1345623" cy="520123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7" name="Arrow: Left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E489F8-0BB5-CBCA-A754-E7463F4CF4F7}"/>
            </a:ext>
          </a:extLst>
        </xdr:cNvPr>
        <xdr:cNvSpPr/>
      </xdr:nvSpPr>
      <xdr:spPr>
        <a:xfrm>
          <a:off x="0" y="4476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8" name="Arrow: Right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3BD42F-C44E-41B6-9AF0-85AC14C1B877}"/>
            </a:ext>
          </a:extLst>
        </xdr:cNvPr>
        <xdr:cNvSpPr/>
      </xdr:nvSpPr>
      <xdr:spPr>
        <a:xfrm>
          <a:off x="42862" y="87630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9" name="Arrow: Left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060064-4FEC-4CA1-AC93-DB218FE8F8AE}"/>
            </a:ext>
          </a:extLst>
        </xdr:cNvPr>
        <xdr:cNvSpPr/>
      </xdr:nvSpPr>
      <xdr:spPr>
        <a:xfrm>
          <a:off x="0" y="127635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10" name="Arrow: Right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4244F2-44CF-4626-8EBD-F8E7C8370CC6}"/>
            </a:ext>
          </a:extLst>
        </xdr:cNvPr>
        <xdr:cNvSpPr/>
      </xdr:nvSpPr>
      <xdr:spPr>
        <a:xfrm>
          <a:off x="42862" y="17049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12" name="Arrow: Left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FD0605F-898C-42A8-A6AC-EC812E99D825}"/>
            </a:ext>
          </a:extLst>
        </xdr:cNvPr>
        <xdr:cNvSpPr/>
      </xdr:nvSpPr>
      <xdr:spPr>
        <a:xfrm>
          <a:off x="0" y="211455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3" name="Arrow: Right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06446BB-7B02-4360-8B4F-1159EBF63C66}"/>
            </a:ext>
          </a:extLst>
        </xdr:cNvPr>
        <xdr:cNvSpPr/>
      </xdr:nvSpPr>
      <xdr:spPr>
        <a:xfrm>
          <a:off x="42862" y="251460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4" name="Arrow: Left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2928EC-831C-4D2B-B56D-71571CC6B2AE}"/>
            </a:ext>
          </a:extLst>
        </xdr:cNvPr>
        <xdr:cNvSpPr/>
      </xdr:nvSpPr>
      <xdr:spPr>
        <a:xfrm>
          <a:off x="0" y="2905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5" name="Arrow: Right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EBE5579-1E7B-4950-B894-9A1D5B3269E6}"/>
            </a:ext>
          </a:extLst>
        </xdr:cNvPr>
        <xdr:cNvSpPr/>
      </xdr:nvSpPr>
      <xdr:spPr>
        <a:xfrm>
          <a:off x="42862" y="33337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6" name="Arrow: Left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320A279-530A-4E70-8097-882E9B389EC4}"/>
            </a:ext>
          </a:extLst>
        </xdr:cNvPr>
        <xdr:cNvSpPr/>
      </xdr:nvSpPr>
      <xdr:spPr>
        <a:xfrm>
          <a:off x="0" y="37719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7" name="Arrow: Right 1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6CA3CF8-A3D5-4697-848E-C179E73D4474}"/>
            </a:ext>
          </a:extLst>
        </xdr:cNvPr>
        <xdr:cNvSpPr/>
      </xdr:nvSpPr>
      <xdr:spPr>
        <a:xfrm>
          <a:off x="42862" y="41719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8" name="Arrow: Left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BEF948D-27DA-45B1-93E5-6E37A0DB1436}"/>
            </a:ext>
          </a:extLst>
        </xdr:cNvPr>
        <xdr:cNvSpPr/>
      </xdr:nvSpPr>
      <xdr:spPr>
        <a:xfrm>
          <a:off x="0" y="459105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B80369E-257A-493F-C884-E56D92F8A320}"/>
            </a:ext>
          </a:extLst>
        </xdr:cNvPr>
        <xdr:cNvSpPr/>
      </xdr:nvSpPr>
      <xdr:spPr>
        <a:xfrm>
          <a:off x="17568333" y="0"/>
          <a:ext cx="8266760" cy="587963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F8AC3CEA-A8C2-6AAD-F5D9-F8C5526CF17E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1A11B136-0878-3653-C650-0149A18CD069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5" name="TextBox 4">
            <a:extLst>
              <a:ext uri="{FF2B5EF4-FFF2-40B4-BE49-F238E27FC236}">
                <a16:creationId xmlns:a16="http://schemas.microsoft.com/office/drawing/2014/main" id="{D6E681F5-FA19-417F-A136-30665DA30085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01-Jan-2025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</xdr:col>
      <xdr:colOff>705472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C318539-61EC-4123-865F-24378AB6FAB3}"/>
            </a:ext>
          </a:extLst>
        </xdr:cNvPr>
        <xdr:cNvGrpSpPr/>
      </xdr:nvGrpSpPr>
      <xdr:grpSpPr>
        <a:xfrm>
          <a:off x="4153522" y="158190"/>
          <a:ext cx="1906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830D7156-9F29-0623-9A30-BBDD6674A6F4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4" name="TextBox 23">
            <a:extLst>
              <a:ext uri="{FF2B5EF4-FFF2-40B4-BE49-F238E27FC236}">
                <a16:creationId xmlns:a16="http://schemas.microsoft.com/office/drawing/2014/main" id="{C1CF61C3-A31D-63A7-03C3-04307FC4E555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31-Jan-2025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A569B16-8036-8ED8-3A5A-F0193B87AEC1}"/>
            </a:ext>
          </a:extLst>
        </xdr:cNvPr>
        <xdr:cNvSpPr txBox="1"/>
      </xdr:nvSpPr>
      <xdr:spPr>
        <a:xfrm>
          <a:off x="6359621" y="57727"/>
          <a:ext cx="5368637" cy="39447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6AA4AF4-0032-F439-E8BE-F5C5F0A41B62}"/>
            </a:ext>
          </a:extLst>
        </xdr:cNvPr>
        <xdr:cNvSpPr txBox="1"/>
      </xdr:nvSpPr>
      <xdr:spPr>
        <a:xfrm>
          <a:off x="6831058" y="86592"/>
          <a:ext cx="3155759" cy="36560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8" name="Graphic 27" descr="Magnifying glass with solid fill">
          <a:extLst>
            <a:ext uri="{FF2B5EF4-FFF2-40B4-BE49-F238E27FC236}">
              <a16:creationId xmlns:a16="http://schemas.microsoft.com/office/drawing/2014/main" id="{4D9A6DB0-7382-C7E7-24BB-83D77BBE7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393294" y="43297"/>
          <a:ext cx="375228" cy="481061"/>
        </a:xfrm>
        <a:prstGeom prst="rect">
          <a:avLst/>
        </a:prstGeom>
      </xdr:spPr>
    </xdr:pic>
    <xdr:clientData/>
  </xdr:twoCellAnchor>
  <xdr:twoCellAnchor>
    <xdr:from>
      <xdr:col>17</xdr:col>
      <xdr:colOff>229561</xdr:colOff>
      <xdr:row>0</xdr:row>
      <xdr:rowOff>125076</xdr:rowOff>
    </xdr:from>
    <xdr:to>
      <xdr:col>23</xdr:col>
      <xdr:colOff>49933</xdr:colOff>
      <xdr:row>2</xdr:row>
      <xdr:rowOff>38486</xdr:rowOff>
    </xdr:to>
    <xdr:sp macro="" textlink="$H$4">
      <xdr:nvSpPr>
        <xdr:cNvPr id="29" name="TextBox 28">
          <a:extLst>
            <a:ext uri="{FF2B5EF4-FFF2-40B4-BE49-F238E27FC236}">
              <a16:creationId xmlns:a16="http://schemas.microsoft.com/office/drawing/2014/main" id="{BC086D8B-3550-23CC-4F6E-7BEC77015211}"/>
            </a:ext>
          </a:extLst>
        </xdr:cNvPr>
        <xdr:cNvSpPr txBox="1"/>
      </xdr:nvSpPr>
      <xdr:spPr>
        <a:xfrm>
          <a:off x="10078411" y="125076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January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B31573EA-A21F-14FD-36B6-C3991A4E8AC6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33" name="Group 32">
            <a:extLst>
              <a:ext uri="{FF2B5EF4-FFF2-40B4-BE49-F238E27FC236}">
                <a16:creationId xmlns:a16="http://schemas.microsoft.com/office/drawing/2014/main" id="{E30E4B3E-49B3-E094-D222-A9144379ADD9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1CB1323-304B-2959-53D5-49065D6EEF7F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6765CB7-84DE-57F8-C992-6A6B329A5450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40055A21-B9E2-2067-CE03-8ADD46592ACA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DD7483F9-E4A0-4D37-8835-95F1E6A5D9CC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1FE8669-A4DF-4E66-8E99-BE19C5E362F1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C0E9876A-C313-3C13-DC9C-7AC44CC96EAC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F0CAE28-8FC8-4D32-9E1C-39301C3B7F3C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5DC5E9DF-0BC1-4D95-AD92-BAC0951ECBF9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834ABBA-C70E-43EB-8235-8D9F5127A5F1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CED581FA-D9B8-4F02-8CD8-CCA33EC5CA59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129875</xdr:colOff>
      <xdr:row>0</xdr:row>
      <xdr:rowOff>23115</xdr:rowOff>
    </xdr:from>
    <xdr:to>
      <xdr:col>2</xdr:col>
      <xdr:colOff>264177</xdr:colOff>
      <xdr:row>2</xdr:row>
      <xdr:rowOff>154372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0E11AB-4B0C-41A5-8EE0-7C5FE5CF89DE}"/>
            </a:ext>
          </a:extLst>
        </xdr:cNvPr>
        <xdr:cNvSpPr/>
      </xdr:nvSpPr>
      <xdr:spPr>
        <a:xfrm>
          <a:off x="129875" y="23115"/>
          <a:ext cx="1348478" cy="50807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554752</xdr:colOff>
      <xdr:row>2</xdr:row>
      <xdr:rowOff>56208</xdr:rowOff>
    </xdr:from>
    <xdr:to>
      <xdr:col>3</xdr:col>
      <xdr:colOff>166739</xdr:colOff>
      <xdr:row>5</xdr:row>
      <xdr:rowOff>8583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520691-CF6C-4AFF-A8D9-83A729880CEE}"/>
            </a:ext>
          </a:extLst>
        </xdr:cNvPr>
        <xdr:cNvSpPr/>
      </xdr:nvSpPr>
      <xdr:spPr>
        <a:xfrm>
          <a:off x="554752" y="433021"/>
          <a:ext cx="1433251" cy="528062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8CE077-93CB-4D00-9DAF-5E8B39D9FF64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947EA8-1F4C-4C51-A326-842AD2E37F04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CC1BFD-B56E-40C8-9570-BA9E725DBB8E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9CF3E7B-D513-4B18-86B1-86F20FDF2EE2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3C8F3C3-098A-4295-B6A2-C554B45CB8E5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61C4076-FAAC-4186-9844-10534EB38F5E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B4CD55-22B5-405D-B48C-9BC94796258C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4D2065F-090B-4CC4-8A8D-FDB5216FA2D6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54611E7-216B-44C9-8E31-717187061685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A7A7D86-876C-478B-B275-FCCB91C325DB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86DFBCF6-0768-4CC7-BDD9-0E8C2E2A1128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6CC6C70-2550-4DDE-AC8C-C8186FABC4FA}"/>
            </a:ext>
          </a:extLst>
        </xdr:cNvPr>
        <xdr:cNvGrpSpPr/>
      </xdr:nvGrpSpPr>
      <xdr:grpSpPr>
        <a:xfrm>
          <a:off x="2115180" y="158190"/>
          <a:ext cx="1897864" cy="215511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95DA3345-8720-DD5B-FBC8-0D6592F3EE2A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CA1D3258-D2C9-79D2-F3F9-2B7B18DC5324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01-Feb-2025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782D60E-CE3E-46E0-A694-20DA68C14BB6}"/>
            </a:ext>
          </a:extLst>
        </xdr:cNvPr>
        <xdr:cNvGrpSpPr/>
      </xdr:nvGrpSpPr>
      <xdr:grpSpPr>
        <a:xfrm>
          <a:off x="4505153" y="158190"/>
          <a:ext cx="1517450" cy="215511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9EA6DD0A-A4A4-2705-09D4-D665AC3DEF9D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7BBD57B4-8E30-B4F9-5000-591C80F5EC65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28-Feb-2025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C81963C-FE10-4585-8674-C9F91C1B005D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E9E9FE0-C8F0-4CE4-8C01-74ECBE7CB073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7B520624-E365-4A82-8346-A87410009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295084</xdr:colOff>
      <xdr:row>0</xdr:row>
      <xdr:rowOff>114609</xdr:rowOff>
    </xdr:from>
    <xdr:to>
      <xdr:col>23</xdr:col>
      <xdr:colOff>115770</xdr:colOff>
      <xdr:row>2</xdr:row>
      <xdr:rowOff>28019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B90E3C8A-DC08-4D6A-9F62-A073C15721F7}"/>
            </a:ext>
          </a:extLst>
        </xdr:cNvPr>
        <xdr:cNvSpPr txBox="1"/>
      </xdr:nvSpPr>
      <xdr:spPr>
        <a:xfrm>
          <a:off x="10123628" y="114609"/>
          <a:ext cx="1704752" cy="290223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February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1D505F35-28A7-4448-BA3E-3F9F26CE8670}"/>
            </a:ext>
          </a:extLst>
        </xdr:cNvPr>
        <xdr:cNvGrpSpPr/>
      </xdr:nvGrpSpPr>
      <xdr:grpSpPr>
        <a:xfrm>
          <a:off x="13238186" y="131504"/>
          <a:ext cx="3627196" cy="259960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EF4017B0-B11C-B723-A142-9B8B91E9B5BC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64D0C84-D0A6-CDD5-947B-007EF857272C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7B51E477-7BEB-EA66-894E-F3FA2B1768D8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10ECA951-5C95-6F21-F3F2-79D8BA673AE8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3D3B1DD-1745-3DE7-6698-492749C058CC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69E5A97E-2F3A-F9A1-3E59-9712507505F5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ACD42265-E9B2-A279-0A3F-1C2541A3A069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21E4198-8CBA-2BAD-D9F0-764604E61A3F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DCF404A-A243-8F69-3B4D-649D7AC59D86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58F0DDB-E8CA-4EAD-AEED-9765E3B59CB8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EF2D7B4F-F881-474A-ACF0-A4E8175AEB2A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172267</xdr:colOff>
      <xdr:row>0</xdr:row>
      <xdr:rowOff>28768</xdr:rowOff>
    </xdr:from>
    <xdr:to>
      <xdr:col>2</xdr:col>
      <xdr:colOff>309081</xdr:colOff>
      <xdr:row>2</xdr:row>
      <xdr:rowOff>162118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D1923E-F4E1-4255-A25D-4957A35B7F87}"/>
            </a:ext>
          </a:extLst>
        </xdr:cNvPr>
        <xdr:cNvSpPr/>
      </xdr:nvSpPr>
      <xdr:spPr>
        <a:xfrm>
          <a:off x="172267" y="28768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AD6AB8-8727-4E89-9133-31738691CA32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1</xdr:col>
      <xdr:colOff>23812</xdr:colOff>
      <xdr:row>4</xdr:row>
      <xdr:rowOff>104775</xdr:rowOff>
    </xdr:from>
    <xdr:to>
      <xdr:col>3</xdr:col>
      <xdr:colOff>157162</xdr:colOff>
      <xdr:row>7</xdr:row>
      <xdr:rowOff>47625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27C25C-360B-4C77-B7B6-24ED6F3BEA49}"/>
            </a:ext>
          </a:extLst>
        </xdr:cNvPr>
        <xdr:cNvSpPr/>
      </xdr:nvSpPr>
      <xdr:spPr>
        <a:xfrm>
          <a:off x="633412" y="866775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C627F1-4DCC-492A-83ED-BF5813520D57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5218CB2-4BED-4B36-BF12-F792222B88D6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115E302-3538-4977-94BD-A3B099D5F0A1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B7D8D3-F79A-44EF-AEE4-69C76949EC8F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72B874F-D4C9-48A3-A19D-6D685051F2E0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154D62-7CC1-4560-A94C-9A9B4297414E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EC686EE-FC2A-407A-96AA-E83FEBEFED35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F6C035D-9D8E-4AF6-9FB6-1D04D21980E9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616A5EC-E23E-41FE-BAF5-7E78A7F35487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D65C78CF-7B01-49A7-B123-D1D037CA2C61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656AAC-09FE-4439-B6D4-7103F33D7787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EA202623-4467-0C21-BB68-751D8758EDC2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CD1FDF68-8362-0380-7E29-1F3B18AFFC7E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01-Mar-2025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98616C9-B1BB-471C-A0D1-1D82108D8A2B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7EEE993C-DBDC-58DF-BC37-AE737B0D2C91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F289A247-F0F5-EB0E-FA3B-BC02A5766795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31-Mar-2025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EEE317F-F7F3-46DD-9CA1-C7FC32EED714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6A7BECC-8564-46B5-952D-136AABEA4E2B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129CB9C4-9B54-4FDF-998D-9082D567C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267661</xdr:colOff>
      <xdr:row>0</xdr:row>
      <xdr:rowOff>115551</xdr:rowOff>
    </xdr:from>
    <xdr:to>
      <xdr:col>23</xdr:col>
      <xdr:colOff>88033</xdr:colOff>
      <xdr:row>2</xdr:row>
      <xdr:rowOff>28961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C7BBB8D2-A40D-46AE-AA5B-8936CA42BEE6}"/>
            </a:ext>
          </a:extLst>
        </xdr:cNvPr>
        <xdr:cNvSpPr txBox="1"/>
      </xdr:nvSpPr>
      <xdr:spPr>
        <a:xfrm>
          <a:off x="10116511" y="115551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March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F097CBF2-E2BC-4844-8C41-432D17E0E7BC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7BBF4065-DBC4-0A4E-BCFA-47D0087253E3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8C2CB212-DD4E-7BFA-216B-D25AE9FD12DC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C11B978-0071-15C5-18C5-A6F0DB4BFA8F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DF525915-0AC0-B482-F585-8E2CE07BCB46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358F3E5-EA24-2BAA-3406-2B42F9FBD56E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DBD01C8-C759-C5BB-E2F2-6D319FAC9B3E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E136E8F7-13EA-E35C-B383-8B276D02D6D6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457269F-B358-6877-84E6-68C2484F8CD9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E579F98-98C6-093F-DC4A-E42C83046A22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A1BF72-2429-4AC5-9414-85AD4A301421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E4D1DE27-9C83-441D-AEBA-EE559099BB61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162742</xdr:colOff>
      <xdr:row>0</xdr:row>
      <xdr:rowOff>193</xdr:rowOff>
    </xdr:from>
    <xdr:to>
      <xdr:col>2</xdr:col>
      <xdr:colOff>299556</xdr:colOff>
      <xdr:row>2</xdr:row>
      <xdr:rowOff>133543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32EDF-902D-4897-A543-30BD7D2EC548}"/>
            </a:ext>
          </a:extLst>
        </xdr:cNvPr>
        <xdr:cNvSpPr/>
      </xdr:nvSpPr>
      <xdr:spPr>
        <a:xfrm>
          <a:off x="162742" y="193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A832F4-D18E-49C9-AF06-CA604427007C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B1E44F-D13E-40BB-87FA-7F0E94D09A71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542925</xdr:colOff>
      <xdr:row>6</xdr:row>
      <xdr:rowOff>142875</xdr:rowOff>
    </xdr:from>
    <xdr:to>
      <xdr:col>3</xdr:col>
      <xdr:colOff>152400</xdr:colOff>
      <xdr:row>9</xdr:row>
      <xdr:rowOff>95250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BB13940-E67B-4D5A-A639-C5D205AF16DC}"/>
            </a:ext>
          </a:extLst>
        </xdr:cNvPr>
        <xdr:cNvSpPr/>
      </xdr:nvSpPr>
      <xdr:spPr>
        <a:xfrm>
          <a:off x="542925" y="130492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0508835-6E28-4FFD-B9D5-E5155C16A898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878B61D-F7CA-4496-84D9-465967C19CFC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ADB345-8DFF-4F71-8754-4FE8E1486A85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306DD8C-C379-4C3E-AF54-A382974DA2C9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1E7BE3F-E5AB-46EB-B837-C18FAC1ECE74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AD481D-3232-4EAD-8E8C-42ED9C64B081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48444F4-8A02-416F-9095-32E821A407D6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A84B83D-4D51-4A05-9D15-269D0007F641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A5E56CE-927E-43D9-B6F8-E93D300AE23B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FA6B77F2-179B-4CF4-800F-51031403C466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580E3B92-D233-BB7A-6072-009D33A75972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D5A9C04E-F785-0A55-BD53-16A97CD2D8AB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01-Apr-2025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D290F1B6-368F-4F4E-9819-4272176DE011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E9F1DAAD-21B3-D8B3-B91B-63B47F59CBC6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1D97B065-99E4-A8D5-3A28-864ACFE80DA6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30-Apr-2025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00F0F20-71C0-4A39-8336-FF13D7537FAF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055369C-C286-4BAB-B6D9-C050DCD11C3B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99C6D2DF-A286-4C4C-A6CE-3F0B9F7F6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277186</xdr:colOff>
      <xdr:row>0</xdr:row>
      <xdr:rowOff>96501</xdr:rowOff>
    </xdr:from>
    <xdr:to>
      <xdr:col>23</xdr:col>
      <xdr:colOff>97558</xdr:colOff>
      <xdr:row>2</xdr:row>
      <xdr:rowOff>9911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0E2019FD-293E-4326-8951-B90535E4AEA1}"/>
            </a:ext>
          </a:extLst>
        </xdr:cNvPr>
        <xdr:cNvSpPr txBox="1"/>
      </xdr:nvSpPr>
      <xdr:spPr>
        <a:xfrm>
          <a:off x="10126036" y="96501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April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2CC602C9-DA8E-49D7-953D-3A0311BF9064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5AEF68CB-6511-F084-7A55-1C4705073119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EE5259C-AEE8-2D09-0E5A-58FC97951168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1A33A811-A0A7-0C78-6631-AAE7B3EF76EC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FBAAD6C6-2E5C-D9B8-20CC-04325CE8C077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7C4487A3-D47C-4FC0-E2F1-2A3BC51B1343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AB99ED5-FB4F-A86E-268C-32A1EA9D2706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0F6F9409-8CDD-82D0-EC63-EA890B7D8E8A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E279DD0-FA98-8B7E-897A-E8D6EC25296C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02CAC0A-5715-8EF5-23B4-427C186BC49E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03E5C90-40C5-48D9-A071-D32B717776F3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743EF3D7-D80C-46F7-A469-8F15330AB4D4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172267</xdr:colOff>
      <xdr:row>0</xdr:row>
      <xdr:rowOff>38293</xdr:rowOff>
    </xdr:from>
    <xdr:to>
      <xdr:col>2</xdr:col>
      <xdr:colOff>309081</xdr:colOff>
      <xdr:row>2</xdr:row>
      <xdr:rowOff>171643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ADB23-9AC8-4DD2-B52B-10FAC0CB37A4}"/>
            </a:ext>
          </a:extLst>
        </xdr:cNvPr>
        <xdr:cNvSpPr/>
      </xdr:nvSpPr>
      <xdr:spPr>
        <a:xfrm>
          <a:off x="172267" y="38293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2391CF-6FD3-4546-8591-FBFF6180D071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F775E8-D7C4-41D1-873F-F975B6EE598F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35F90B-31C2-49E2-92B0-9F21AE6D7CD5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1</xdr:col>
      <xdr:colOff>80962</xdr:colOff>
      <xdr:row>8</xdr:row>
      <xdr:rowOff>161925</xdr:rowOff>
    </xdr:from>
    <xdr:to>
      <xdr:col>3</xdr:col>
      <xdr:colOff>214312</xdr:colOff>
      <xdr:row>11</xdr:row>
      <xdr:rowOff>104775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6757B12-8B78-4681-81A6-855BBCC9056B}"/>
            </a:ext>
          </a:extLst>
        </xdr:cNvPr>
        <xdr:cNvSpPr/>
      </xdr:nvSpPr>
      <xdr:spPr>
        <a:xfrm>
          <a:off x="690562" y="171450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7F09EA4-0022-4AA6-AB52-242BEA5368E0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17F244-BBDF-4F16-989E-7BC21ECBBB84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71BBE4E-6BB5-4904-8638-8E4D23FEF488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AC2CA6-2A1B-4DA8-AEA2-A7811DCD7392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CF2E694-A340-446E-9E2E-6B533F887A43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4B32AE6-243D-41E7-A581-A813EF21B742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F5286C2-5D26-41F9-9A20-50F7794BAFC4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065B891-52D2-4A2A-A6C2-CA898FD0FCAB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C2A82FE-DFA5-45FB-B790-F66C421D4630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F25EE9DC-CA90-DB62-F9F8-0CDAA3D28B06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5E33B2C1-CA12-74BD-FABE-910C1BB19F5C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01-May-2025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F9A2858-8580-45DB-B872-BF43DE8E7C77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AFF4BA9E-4A99-F1FA-6C98-62535615E244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0BC33951-1F25-5BE1-9FF9-CCA6C06151B7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31-May-2025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3C07944-7D5B-4852-8BAA-0DA98F72FF81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9A00334-66D0-4BF7-92B6-12BE802A976C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2EC92794-2EA1-477F-B7BD-05EAFD707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305761</xdr:colOff>
      <xdr:row>0</xdr:row>
      <xdr:rowOff>115551</xdr:rowOff>
    </xdr:from>
    <xdr:to>
      <xdr:col>23</xdr:col>
      <xdr:colOff>126133</xdr:colOff>
      <xdr:row>2</xdr:row>
      <xdr:rowOff>28961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7E0D5E72-1385-4751-B436-A1C7566B2395}"/>
            </a:ext>
          </a:extLst>
        </xdr:cNvPr>
        <xdr:cNvSpPr txBox="1"/>
      </xdr:nvSpPr>
      <xdr:spPr>
        <a:xfrm>
          <a:off x="10154611" y="115551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May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EE2E9335-1A53-400A-AD0C-EB5A4B942060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FCA1FAA5-9D32-D933-B90D-626FC46A3DBA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02A9871-3168-0266-62FF-EB198CDFEB91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1B425C4E-5C8E-1BA5-7AF8-772F193A3E49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8519A59A-4A74-CE6C-CBD6-7F958E7E0D06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690DB039-93B9-75D9-05EF-9BD9A5ACC9E9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256CF40-F0D5-4EE0-4FA2-90D22250EB59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93C3A8D6-C6FA-F374-23A5-736C86AC39CA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BCB88D2-C5CB-C2DE-D304-32235DFBB27E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C24FF274-5D4A-817B-F681-6B707ADCCB64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E07381-FB3B-4ADC-9EA0-7D13F26E1260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C9ED4565-E6CE-458A-A623-DBB003725608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210367</xdr:colOff>
      <xdr:row>0</xdr:row>
      <xdr:rowOff>38293</xdr:rowOff>
    </xdr:from>
    <xdr:to>
      <xdr:col>2</xdr:col>
      <xdr:colOff>347181</xdr:colOff>
      <xdr:row>2</xdr:row>
      <xdr:rowOff>171643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E2706-CE60-499E-BB3F-732AF2A53FD1}"/>
            </a:ext>
          </a:extLst>
        </xdr:cNvPr>
        <xdr:cNvSpPr/>
      </xdr:nvSpPr>
      <xdr:spPr>
        <a:xfrm>
          <a:off x="210367" y="38293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4F2E939-AC91-4C6B-A96D-BC530D07F3EF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C12246-896D-4EF5-833C-260647C586C9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7C708F-1991-4C15-91AD-32314642EC4F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85351B4-7544-4BA0-96D8-C7C0EBB59816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1</xdr:col>
      <xdr:colOff>104775</xdr:colOff>
      <xdr:row>11</xdr:row>
      <xdr:rowOff>28575</xdr:rowOff>
    </xdr:from>
    <xdr:to>
      <xdr:col>3</xdr:col>
      <xdr:colOff>323850</xdr:colOff>
      <xdr:row>13</xdr:row>
      <xdr:rowOff>171450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5A74E84-2217-4668-A68F-89A0F1041397}"/>
            </a:ext>
          </a:extLst>
        </xdr:cNvPr>
        <xdr:cNvSpPr/>
      </xdr:nvSpPr>
      <xdr:spPr>
        <a:xfrm>
          <a:off x="714375" y="215265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AD165C-5887-433F-8C67-1E78366EB483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548D7A7-83D2-4660-BB14-EBC34A31EA69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2E04BC-02B0-402C-B43F-201CBA6E7E50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B88B4E8-6A30-45EF-913E-6F3C41143362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9167CA4-6A0B-447C-95E8-83BCC5514054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AD2362C-59AD-4A1A-AA6F-5B4EF36F5850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9F63A22-1385-4A37-966F-08CD011A2CC2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41C4557-B031-4ADD-B9F9-B0E300942835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54CCDE8-63A2-0AF6-61BE-082A62266CF6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87ADDE7C-81A8-B351-161C-97F66A2C4C77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01-Jun-2025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DB89568-A154-492D-8BFE-479427A71004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180411E-10DD-FC5C-0246-1635C50768FA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4E472CEE-C32F-02E2-2A52-B4D02B028C10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30-Jun-2025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3492BF7-8B9E-407A-8546-446526DF8C9B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3ABB463-85AB-4E44-81E8-9AE3B645A179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9A7F8A57-FCAF-47B2-A1A4-2EBCBE898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248611</xdr:colOff>
      <xdr:row>0</xdr:row>
      <xdr:rowOff>106026</xdr:rowOff>
    </xdr:from>
    <xdr:to>
      <xdr:col>23</xdr:col>
      <xdr:colOff>68983</xdr:colOff>
      <xdr:row>2</xdr:row>
      <xdr:rowOff>19436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6324299D-635C-4973-8D33-EBFF673A7D12}"/>
            </a:ext>
          </a:extLst>
        </xdr:cNvPr>
        <xdr:cNvSpPr txBox="1"/>
      </xdr:nvSpPr>
      <xdr:spPr>
        <a:xfrm>
          <a:off x="10097461" y="106026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June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1FC585D1-3A4B-474C-8E5A-702E8581117E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763636F4-9027-2C30-7783-149BCE4718D0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139698C-268D-C2A6-0677-82E9C0D9A5DF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061D5BE-336F-73A3-DEC8-CBBD80279AEC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6E35E7D6-712C-A9D1-B76E-BFB80D202F8C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9609A80-3819-E6BD-163F-4A09666D00BC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E4E3F00-9EEC-CA10-1846-77E0CB55238F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CCE49FE0-8A4D-DFA3-351D-4BA56A52B116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DF40910D-F3FD-053B-7090-879CF4313263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85EAFA07-655E-4DA8-7947-34AA3797E898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68DC8C-9FF6-4954-9BB7-5B7BA57D5E5D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0A80DD6D-BF7A-42F0-9AF7-C0EA1C1726B3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210367</xdr:colOff>
      <xdr:row>0</xdr:row>
      <xdr:rowOff>47818</xdr:rowOff>
    </xdr:from>
    <xdr:to>
      <xdr:col>2</xdr:col>
      <xdr:colOff>347181</xdr:colOff>
      <xdr:row>2</xdr:row>
      <xdr:rowOff>181168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839D8-D7C1-4729-80D2-8DF56C8BF476}"/>
            </a:ext>
          </a:extLst>
        </xdr:cNvPr>
        <xdr:cNvSpPr/>
      </xdr:nvSpPr>
      <xdr:spPr>
        <a:xfrm>
          <a:off x="210367" y="47818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E2121-C945-40A7-BA2C-60D1B8697BF8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8FEB9D-0B7C-433F-AA63-C7D42EF44E4C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986E43-8C45-4999-97CA-C2C9432B1A54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387AC8-9A60-4588-911B-4F7EA8E577FB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90AACF8-2B0C-48D0-9A3E-4AB9A4CBDEA4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1</xdr:col>
      <xdr:colOff>157162</xdr:colOff>
      <xdr:row>13</xdr:row>
      <xdr:rowOff>0</xdr:rowOff>
    </xdr:from>
    <xdr:to>
      <xdr:col>3</xdr:col>
      <xdr:colOff>290512</xdr:colOff>
      <xdr:row>15</xdr:row>
      <xdr:rowOff>133350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43DAF93-A40B-4594-B90B-B2C637120C90}"/>
            </a:ext>
          </a:extLst>
        </xdr:cNvPr>
        <xdr:cNvSpPr/>
      </xdr:nvSpPr>
      <xdr:spPr>
        <a:xfrm>
          <a:off x="766762" y="25050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E5E2B0E-3CB3-4F67-AEA9-BF3994F87151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FDFE823-DC10-46B9-8A05-239D03AC69E6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303EB1A-1074-4FF4-8AAE-C3B0B86E9A10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7890EE0-0551-46C3-BD56-E852DF2A6637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0F845-330D-4480-BA99-9D1B4DF642C4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1D46F1DA-CA90-4B77-B6EA-14A37021A539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BBBDB148-D7DB-4637-8898-D9C1EFB47138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1C304663-C684-3F7C-6B7B-F14B451125FC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9A4F5701-FA26-DCC4-BE9C-C8DB76E276FC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01-Jul-2025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DD47C7FF-F0B0-4913-8862-29B4B562AED9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85F3851F-F741-FD3A-F050-D26C564DFCE2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DA98B430-3BD8-4E77-6D61-182803646DE3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31-Jul-2025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82201D3-9D4A-456A-9C0D-9E6A304DC185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033C077-FA5C-41E6-A51C-7B37E33C8742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6256791C-B2B6-4277-B1E2-1C2BB8DC1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220036</xdr:colOff>
      <xdr:row>0</xdr:row>
      <xdr:rowOff>115551</xdr:rowOff>
    </xdr:from>
    <xdr:to>
      <xdr:col>23</xdr:col>
      <xdr:colOff>40408</xdr:colOff>
      <xdr:row>2</xdr:row>
      <xdr:rowOff>28961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A93DC255-33E4-4652-A650-1784D11CF6D6}"/>
            </a:ext>
          </a:extLst>
        </xdr:cNvPr>
        <xdr:cNvSpPr txBox="1"/>
      </xdr:nvSpPr>
      <xdr:spPr>
        <a:xfrm>
          <a:off x="10068886" y="115551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July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C2ADCB1D-6564-41F4-8BE9-558ABAFFF5F8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CBA02C58-DEBE-A3C2-AF79-EA7B30F47170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A12F40A-131D-549D-F873-65A9086462A3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9F1040AA-E739-7AE4-97A7-ED5C0C1C3A3D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43B39273-CA38-5606-340F-FF2BFC12C2CD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5AA86610-9BF4-0FA7-C0E6-A64B02D8DABB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FB43FE0-BE4C-FF02-A3CB-EA9455471198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B5CD4BB5-FD12-D31E-784D-35BC7CF4AB28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48D5428-B37F-1C17-82D6-DFF593EBB52E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D0C1DF2B-97A4-6ABE-DDD5-A44319E01365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C87A29-FA0B-477C-AE31-565850190A8C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841EF3EA-7FC1-422D-8703-72FA8014545F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200842</xdr:colOff>
      <xdr:row>0</xdr:row>
      <xdr:rowOff>38293</xdr:rowOff>
    </xdr:from>
    <xdr:to>
      <xdr:col>2</xdr:col>
      <xdr:colOff>337656</xdr:colOff>
      <xdr:row>2</xdr:row>
      <xdr:rowOff>171643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0A795-2B9E-4F2C-ADB6-44A3882D7702}"/>
            </a:ext>
          </a:extLst>
        </xdr:cNvPr>
        <xdr:cNvSpPr/>
      </xdr:nvSpPr>
      <xdr:spPr>
        <a:xfrm>
          <a:off x="200842" y="38293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BECD860-2173-4EA1-A65D-3581A6EB327F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CD040D-43B6-47CC-81CC-3F03A2BF195E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961645-4C03-48CD-84D1-65DBF9B4710D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ABDE98-27BA-45DD-B6A9-92E3D868C908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F06E0AA-399D-4432-B11C-8DCDB99CCEF4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362D2DB-9ECA-4A0E-A313-455D40D50BF3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1</xdr:col>
      <xdr:colOff>219075</xdr:colOff>
      <xdr:row>15</xdr:row>
      <xdr:rowOff>66675</xdr:rowOff>
    </xdr:from>
    <xdr:to>
      <xdr:col>3</xdr:col>
      <xdr:colOff>438150</xdr:colOff>
      <xdr:row>18</xdr:row>
      <xdr:rowOff>19050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480931A-33B6-4786-99BA-F3FA96E921A5}"/>
            </a:ext>
          </a:extLst>
        </xdr:cNvPr>
        <xdr:cNvSpPr/>
      </xdr:nvSpPr>
      <xdr:spPr>
        <a:xfrm>
          <a:off x="828675" y="295275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AB40E19-4ED0-4639-ABB8-3E4B2DEAC9DF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FE4FC5-0C8F-4989-8D51-53229BA2E37B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71AFF8D-2619-4FD4-BF4B-C00590860FC1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02D9749-308D-4CC4-B354-F5934E1AC880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155D897C-8EC7-46FE-A61D-D336E84C2C95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3F5402A-0590-40AC-BC4C-DF7F3663A3F8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FF45DEE0-0A8D-38EE-07AA-54CC19777134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8B909929-DE93-BA20-6F4F-81882D41BCA0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01-Aug-2025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EAA5BF2-0888-439B-81D4-D65FF68BB139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49D85748-3621-0A50-5CA4-BB020DF905E0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42E177E9-69B9-8542-136B-801822DF230C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31-Aug-2025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1778123-44F7-4C77-BF49-DD81029A8712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979E7D7-4DF2-4D24-A1BC-8CC684ADA8CC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8D728E3C-5ECA-4699-A8DC-4900C03EF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248611</xdr:colOff>
      <xdr:row>0</xdr:row>
      <xdr:rowOff>115551</xdr:rowOff>
    </xdr:from>
    <xdr:to>
      <xdr:col>23</xdr:col>
      <xdr:colOff>68983</xdr:colOff>
      <xdr:row>2</xdr:row>
      <xdr:rowOff>28961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FAC966E4-D001-4966-8DD7-5A0CC8016ADC}"/>
            </a:ext>
          </a:extLst>
        </xdr:cNvPr>
        <xdr:cNvSpPr txBox="1"/>
      </xdr:nvSpPr>
      <xdr:spPr>
        <a:xfrm>
          <a:off x="10097461" y="115551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August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9F9B51CA-19AA-44AC-8414-CE99ADCCB154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8D1F6340-3A19-C08F-30BB-EC3428A039C9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EA3EBF9-5DF3-EE8D-4A03-4BF863B2CB47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8D06AD6-D6B0-B140-8A87-9C8856F64457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BFA3AF4F-FE74-00E2-2871-0649879791F2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D8FDFA1-C221-6942-4CA2-72BAD527AF8F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7C50C08-0E89-F43C-DA41-D3D7C6A467EC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2076E1E4-616B-77B3-3A93-75AB1E95B8DA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2BA483B8-FF09-B925-3D8D-40272AB22BA7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BAB51C27-F920-0A33-E47E-CB3B3C4AC7F2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0FDF40-5B0D-4EB3-85BC-AAF87796255C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5B60C222-3E85-4EBF-9999-96356461220D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153217</xdr:colOff>
      <xdr:row>0</xdr:row>
      <xdr:rowOff>28768</xdr:rowOff>
    </xdr:from>
    <xdr:to>
      <xdr:col>2</xdr:col>
      <xdr:colOff>290031</xdr:colOff>
      <xdr:row>2</xdr:row>
      <xdr:rowOff>162118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8D7F0-34A9-48DF-ADF3-C3C8739F0F17}"/>
            </a:ext>
          </a:extLst>
        </xdr:cNvPr>
        <xdr:cNvSpPr/>
      </xdr:nvSpPr>
      <xdr:spPr>
        <a:xfrm>
          <a:off x="153217" y="28768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387FAC-5714-4DD9-BC5D-8285979A0380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9BDE71-2E62-4AAA-BC41-10E46BAAF159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5FBB83-2B12-4703-9453-7EADAB20AE98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E8DCD1-A622-4F1D-8E74-0767ECBCC2E9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079C4D2-E879-4ED9-BFE1-CE2F487675B6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EB0C43-3102-41DB-8604-272B980035E7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23CF331-EB4A-4092-927F-C4F480F82F58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1</xdr:col>
      <xdr:colOff>119062</xdr:colOff>
      <xdr:row>17</xdr:row>
      <xdr:rowOff>76200</xdr:rowOff>
    </xdr:from>
    <xdr:to>
      <xdr:col>3</xdr:col>
      <xdr:colOff>252412</xdr:colOff>
      <xdr:row>20</xdr:row>
      <xdr:rowOff>19050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4C3BD9B-E972-430A-81FD-BFEB69307584}"/>
            </a:ext>
          </a:extLst>
        </xdr:cNvPr>
        <xdr:cNvSpPr/>
      </xdr:nvSpPr>
      <xdr:spPr>
        <a:xfrm>
          <a:off x="728662" y="33432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EF2776F-9BBB-4417-A329-54D2EACB0D7D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0DDFA43-8A0B-4EB9-8682-57EE23F4956E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4FAEBBF-B297-4BFA-BAF3-DD17527C4523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D46717D-7F1D-4ED2-A7DB-B1B7AB61B6DE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BEB2FCD5-461C-46B7-9B6F-E12F148CC85B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913B86DA-ECFD-EB05-CFD6-963E6FEF0747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27BCE5F3-93D6-8ABB-5D44-846263333E41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01-Sep-2025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DD77888-6505-41A6-BE89-F5163ADF9E0F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E44CAE78-35A3-E702-6280-0D4DE00C6B5C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0F04C19E-3623-3C6B-EA56-029697BAAB16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30-Sep-2025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0FC6C12-2A9D-4381-B67A-AE1EB0CA209D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B02968E-AE4F-46E3-AF85-89C0527D3E2C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14E56A90-7320-4A85-A2F0-A3F3AC0DB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229561</xdr:colOff>
      <xdr:row>0</xdr:row>
      <xdr:rowOff>115551</xdr:rowOff>
    </xdr:from>
    <xdr:to>
      <xdr:col>23</xdr:col>
      <xdr:colOff>49933</xdr:colOff>
      <xdr:row>2</xdr:row>
      <xdr:rowOff>28961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782072FC-1BF0-496E-8BE0-4FFD07F2479A}"/>
            </a:ext>
          </a:extLst>
        </xdr:cNvPr>
        <xdr:cNvSpPr txBox="1"/>
      </xdr:nvSpPr>
      <xdr:spPr>
        <a:xfrm>
          <a:off x="10078411" y="115551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September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937B08BE-9411-448F-9F5C-31D374CA0CA8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F36C4298-21C0-9E0F-6751-9A4DD1B3D601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54EBD2A-D170-2360-178E-8FAB8565E5C6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6237BB0-795C-7F64-4E8E-430FE8BB3320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472CD578-CC3E-B9F3-56A4-449CA9D3F494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3CF176B-7F8B-86EC-AE98-FA5C839DE62F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8FC09CC2-E8DD-A147-EC74-A6CDC15AA819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1A59472E-FAEA-951E-793B-F1C51277FB65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06C12D3-542D-27E9-2F81-47DBDFA924D3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FE08693-C2FF-302F-0B08-114B2C31B187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BCB256-8391-42C4-89CF-B431E415C50B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2EC0D853-EE58-43EF-B5F1-B8260E356379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191317</xdr:colOff>
      <xdr:row>0</xdr:row>
      <xdr:rowOff>47818</xdr:rowOff>
    </xdr:from>
    <xdr:to>
      <xdr:col>2</xdr:col>
      <xdr:colOff>328131</xdr:colOff>
      <xdr:row>2</xdr:row>
      <xdr:rowOff>181168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CF25F-4F99-47A6-A29B-D1F5DEFFF322}"/>
            </a:ext>
          </a:extLst>
        </xdr:cNvPr>
        <xdr:cNvSpPr/>
      </xdr:nvSpPr>
      <xdr:spPr>
        <a:xfrm>
          <a:off x="191317" y="47818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2029A9-9DF9-46E3-8912-88215E4EF200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B51C0E-6C1E-43E3-BA95-7136CE3F6199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9BBB9C-4A5D-4123-A9FE-88FE6A4B726C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398E26D-F505-42BE-AE35-7F5C5A6600EA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FBD84E5-41A4-4CEB-B699-8B93D2BFF0D0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9EE8358-EB5C-4D8E-9629-3A81955C1CD2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53EB876-15EB-4597-862B-57A98048CD76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E15FEA2-31D8-4A6C-8F16-CF8AC64CBEA3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1</xdr:col>
      <xdr:colOff>209550</xdr:colOff>
      <xdr:row>19</xdr:row>
      <xdr:rowOff>133350</xdr:rowOff>
    </xdr:from>
    <xdr:to>
      <xdr:col>3</xdr:col>
      <xdr:colOff>428625</xdr:colOff>
      <xdr:row>22</xdr:row>
      <xdr:rowOff>85725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73B27B7-ED9A-45E5-9A83-F5B135E69707}"/>
            </a:ext>
          </a:extLst>
        </xdr:cNvPr>
        <xdr:cNvSpPr/>
      </xdr:nvSpPr>
      <xdr:spPr>
        <a:xfrm>
          <a:off x="819150" y="37814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C50014-BEBF-46A1-AD72-87C41DF69A0A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867344D-130E-4816-B614-E4C17594D6AF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24E932D-055C-47A4-92CC-8A09F1B008CE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0E256E7-B265-4B92-82A7-20F4C3B02DC5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6BE27B88-E3C0-9F36-5A38-F7F98A3300FD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5A34339C-DE09-1D13-E822-20DEF5CEC6F0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01-Oct-2025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EE5DB2B2-A94F-4C5F-954D-099B69BA3A74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D368DC11-AC91-32CE-5051-889EAB10686E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8E82397D-F28B-E89A-D112-A5156176A8E5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31-Oct-2025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586CC76-59CA-49B9-81AB-F3507A6331DF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DF727EB-222F-4528-BEFD-5DA9D1B17D27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CC179F8E-5F33-45EF-AD70-E09B3BED0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277186</xdr:colOff>
      <xdr:row>0</xdr:row>
      <xdr:rowOff>125076</xdr:rowOff>
    </xdr:from>
    <xdr:to>
      <xdr:col>23</xdr:col>
      <xdr:colOff>97558</xdr:colOff>
      <xdr:row>2</xdr:row>
      <xdr:rowOff>38486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F42F1F2E-8D8B-4CF4-BF50-E777926EF364}"/>
            </a:ext>
          </a:extLst>
        </xdr:cNvPr>
        <xdr:cNvSpPr txBox="1"/>
      </xdr:nvSpPr>
      <xdr:spPr>
        <a:xfrm>
          <a:off x="10126036" y="125076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October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A8E00004-6BFF-4184-8EBC-13EF7B83B580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EEF6573C-CB18-F648-EEF7-F44E16822C42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8DC41C2-323D-4A3A-C8B0-E100FEA9E479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DB7D5183-B2BB-3BCE-B378-3D140446863F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4E757B0E-843C-2E6D-0A4E-D18D5B61A105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F8EDD53-E09D-2595-A3A1-67078E834342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A4D2B27-75DD-9A66-531F-C6C60E2E9814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8954A00E-8B0C-F8B8-B414-F12057150A29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A51BC08-7F53-ED42-8143-9C8ECF6BAF4C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C4EBA20B-FF78-F8A0-BB25-DD20C5224715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838448-6F20-48A6-8A7D-C93369187A61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6767B73F-0DAD-4F14-9544-573496213DDE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181792</xdr:colOff>
      <xdr:row>0</xdr:row>
      <xdr:rowOff>38293</xdr:rowOff>
    </xdr:from>
    <xdr:to>
      <xdr:col>2</xdr:col>
      <xdr:colOff>318606</xdr:colOff>
      <xdr:row>2</xdr:row>
      <xdr:rowOff>171643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1102DD-9861-409F-B4CB-E2C66D9829C8}"/>
            </a:ext>
          </a:extLst>
        </xdr:cNvPr>
        <xdr:cNvSpPr/>
      </xdr:nvSpPr>
      <xdr:spPr>
        <a:xfrm>
          <a:off x="181792" y="38293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BAA524-B84F-48AB-BFFB-98B7A80EDF5F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91A4FE-E114-4FA9-B50E-C7DE308DAF05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CAA7EE-B8CC-4AA9-A590-60F548C02741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C8376EE-75D7-4FFE-945A-208732767E39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1F1ABC-6CEE-43AD-A607-BB44F8B4F278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89E4C40-FB8A-4838-A0F2-E85F945BEBCA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21AE38-9AE8-48B5-9758-642267A939C8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ABD7823-5230-4698-9C34-A5491959948B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2F2A10A-FB3C-43BC-8E32-A9A7DDC139C5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1</xdr:col>
      <xdr:colOff>176212</xdr:colOff>
      <xdr:row>21</xdr:row>
      <xdr:rowOff>180975</xdr:rowOff>
    </xdr:from>
    <xdr:to>
      <xdr:col>3</xdr:col>
      <xdr:colOff>309562</xdr:colOff>
      <xdr:row>24</xdr:row>
      <xdr:rowOff>123825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C92C472-BC27-4793-81BD-CFFE65CCBE79}"/>
            </a:ext>
          </a:extLst>
        </xdr:cNvPr>
        <xdr:cNvSpPr/>
      </xdr:nvSpPr>
      <xdr:spPr>
        <a:xfrm>
          <a:off x="785812" y="42100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0</xdr:col>
      <xdr:colOff>0</xdr:colOff>
      <xdr:row>24</xdr:row>
      <xdr:rowOff>19050</xdr:rowOff>
    </xdr:from>
    <xdr:to>
      <xdr:col>2</xdr:col>
      <xdr:colOff>219075</xdr:colOff>
      <xdr:row>26</xdr:row>
      <xdr:rowOff>161925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F099AED-B65E-4132-80C4-EBB395036CEA}"/>
            </a:ext>
          </a:extLst>
        </xdr:cNvPr>
        <xdr:cNvSpPr/>
      </xdr:nvSpPr>
      <xdr:spPr>
        <a:xfrm>
          <a:off x="0" y="46196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3981D5D-6AFA-4F90-852A-25E1D53BE3B0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11E3C5AE-5385-4BBD-97B6-8AACD143B4D7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FCC75749-9E24-75A8-F5B9-067F1DCEE9D8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C75A91CB-B01F-2AB7-162F-5A60C13D7D31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01-Nov-2025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4923805-F19C-4F25-860C-E9124F6C3BDA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19FF3D87-5ACC-B389-C066-0D11953BBF09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9A7FC68F-34E3-088C-2E6A-70000C07C29D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30-Nov-2025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4639FC3-10CC-403D-BEE8-5C641E52AC7E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6FE9FD6-34DD-40B8-893E-740009009802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C0C1C36E-B08E-4E42-853B-211E2AD8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220036</xdr:colOff>
      <xdr:row>0</xdr:row>
      <xdr:rowOff>106026</xdr:rowOff>
    </xdr:from>
    <xdr:to>
      <xdr:col>23</xdr:col>
      <xdr:colOff>40408</xdr:colOff>
      <xdr:row>2</xdr:row>
      <xdr:rowOff>19436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07CF55BD-85AA-4A27-B058-1980BD19F85C}"/>
            </a:ext>
          </a:extLst>
        </xdr:cNvPr>
        <xdr:cNvSpPr txBox="1"/>
      </xdr:nvSpPr>
      <xdr:spPr>
        <a:xfrm>
          <a:off x="10068886" y="106026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November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6B431DAD-AFFF-4581-A6A5-9ABAF6EF6180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DEB58BBD-3997-2D8F-5307-D67699BDD774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88E2CAC-5D62-95BD-BE11-AC59BE661DD9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88CDE831-CF46-10A7-7DEE-0DDF5CB5FB0D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62423975-DFD4-68D6-5193-F294906E06F7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8C874B55-2FC0-61ED-B1A1-A682AB9C690C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2812078-5070-871B-6DC1-F647D4505C8E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D4766F76-6CA9-5544-E558-ED8047AC8B4A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5C61FA0-47BC-268F-CCE7-22BFCBB14672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B1692E9-8A57-349F-49FB-EC6F86976CE5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108792</xdr:colOff>
      <xdr:row>0</xdr:row>
      <xdr:rowOff>0</xdr:rowOff>
    </xdr:from>
    <xdr:to>
      <xdr:col>39</xdr:col>
      <xdr:colOff>264369</xdr:colOff>
      <xdr:row>2</xdr:row>
      <xdr:rowOff>129352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D400434-9E0C-4422-B111-9F1253DDB96C}"/>
            </a:ext>
          </a:extLst>
        </xdr:cNvPr>
        <xdr:cNvSpPr/>
      </xdr:nvSpPr>
      <xdr:spPr>
        <a:xfrm>
          <a:off x="1327992" y="0"/>
          <a:ext cx="15700377" cy="510352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400050</xdr:colOff>
      <xdr:row>27</xdr:row>
      <xdr:rowOff>57150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C83E4672-D629-4551-94CA-71F4B5C8EC3B}"/>
            </a:ext>
          </a:extLst>
        </xdr:cNvPr>
        <xdr:cNvSpPr/>
      </xdr:nvSpPr>
      <xdr:spPr>
        <a:xfrm rot="5400000">
          <a:off x="-1809750" y="1809750"/>
          <a:ext cx="5238750" cy="1619250"/>
        </a:xfrm>
        <a:prstGeom prst="round2Same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210367</xdr:colOff>
      <xdr:row>0</xdr:row>
      <xdr:rowOff>28768</xdr:rowOff>
    </xdr:from>
    <xdr:to>
      <xdr:col>2</xdr:col>
      <xdr:colOff>347181</xdr:colOff>
      <xdr:row>2</xdr:row>
      <xdr:rowOff>162118</xdr:rowOff>
    </xdr:to>
    <xdr:sp macro="" textlink="">
      <xdr:nvSpPr>
        <xdr:cNvPr id="4" name="Arrow: Righ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4483C-E934-4FB1-B916-A8F1FD9FAD48}"/>
            </a:ext>
          </a:extLst>
        </xdr:cNvPr>
        <xdr:cNvSpPr/>
      </xdr:nvSpPr>
      <xdr:spPr>
        <a:xfrm>
          <a:off x="210367" y="28768"/>
          <a:ext cx="1356014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January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2</xdr:row>
      <xdr:rowOff>66675</xdr:rowOff>
    </xdr:from>
    <xdr:to>
      <xdr:col>2</xdr:col>
      <xdr:colOff>219075</xdr:colOff>
      <xdr:row>5</xdr:row>
      <xdr:rowOff>19050</xdr:rowOff>
    </xdr:to>
    <xdr:sp macro="" textlink="">
      <xdr:nvSpPr>
        <xdr:cNvPr id="5" name="Arrow: Left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8A29F9-35E3-4618-AE85-209AD2DF6FE7}"/>
            </a:ext>
          </a:extLst>
        </xdr:cNvPr>
        <xdr:cNvSpPr/>
      </xdr:nvSpPr>
      <xdr:spPr>
        <a:xfrm>
          <a:off x="0" y="447675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February</a:t>
          </a:r>
        </a:p>
      </xdr:txBody>
    </xdr:sp>
    <xdr:clientData/>
  </xdr:twoCellAnchor>
  <xdr:twoCellAnchor>
    <xdr:from>
      <xdr:col>0</xdr:col>
      <xdr:colOff>42862</xdr:colOff>
      <xdr:row>4</xdr:row>
      <xdr:rowOff>114300</xdr:rowOff>
    </xdr:from>
    <xdr:to>
      <xdr:col>2</xdr:col>
      <xdr:colOff>176212</xdr:colOff>
      <xdr:row>7</xdr:row>
      <xdr:rowOff>57150</xdr:rowOff>
    </xdr:to>
    <xdr:sp macro="" textlink="">
      <xdr:nvSpPr>
        <xdr:cNvPr id="6" name="Arrow: Right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397BF4-DFCB-4F66-82FA-B7128D076E0A}"/>
            </a:ext>
          </a:extLst>
        </xdr:cNvPr>
        <xdr:cNvSpPr/>
      </xdr:nvSpPr>
      <xdr:spPr>
        <a:xfrm>
          <a:off x="42862" y="876300"/>
          <a:ext cx="1352550" cy="542925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March</a:t>
          </a:r>
        </a:p>
      </xdr:txBody>
    </xdr:sp>
    <xdr:clientData/>
  </xdr:twoCellAnchor>
  <xdr:twoCellAnchor>
    <xdr:from>
      <xdr:col>0</xdr:col>
      <xdr:colOff>0</xdr:colOff>
      <xdr:row>6</xdr:row>
      <xdr:rowOff>133350</xdr:rowOff>
    </xdr:from>
    <xdr:to>
      <xdr:col>2</xdr:col>
      <xdr:colOff>219075</xdr:colOff>
      <xdr:row>9</xdr:row>
      <xdr:rowOff>85725</xdr:rowOff>
    </xdr:to>
    <xdr:sp macro="" textlink="">
      <xdr:nvSpPr>
        <xdr:cNvPr id="7" name="Arrow: Left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70C4CF-4B3B-479D-A01B-87C8222D1B17}"/>
            </a:ext>
          </a:extLst>
        </xdr:cNvPr>
        <xdr:cNvSpPr/>
      </xdr:nvSpPr>
      <xdr:spPr>
        <a:xfrm>
          <a:off x="0" y="1295400"/>
          <a:ext cx="1438275" cy="533400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April</a:t>
          </a:r>
        </a:p>
      </xdr:txBody>
    </xdr:sp>
    <xdr:clientData/>
  </xdr:twoCellAnchor>
  <xdr:twoCellAnchor>
    <xdr:from>
      <xdr:col>0</xdr:col>
      <xdr:colOff>42862</xdr:colOff>
      <xdr:row>8</xdr:row>
      <xdr:rowOff>180975</xdr:rowOff>
    </xdr:from>
    <xdr:to>
      <xdr:col>2</xdr:col>
      <xdr:colOff>176212</xdr:colOff>
      <xdr:row>11</xdr:row>
      <xdr:rowOff>123825</xdr:rowOff>
    </xdr:to>
    <xdr:sp macro="" textlink="">
      <xdr:nvSpPr>
        <xdr:cNvPr id="8" name="Arrow: Right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936201-626F-4151-BD6A-1A32FC14C1CD}"/>
            </a:ext>
          </a:extLst>
        </xdr:cNvPr>
        <xdr:cNvSpPr/>
      </xdr:nvSpPr>
      <xdr:spPr>
        <a:xfrm>
          <a:off x="42862" y="1733550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May</a:t>
          </a:r>
        </a:p>
      </xdr:txBody>
    </xdr:sp>
    <xdr:clientData/>
  </xdr:twoCellAnchor>
  <xdr:twoCellAnchor>
    <xdr:from>
      <xdr:col>0</xdr:col>
      <xdr:colOff>0</xdr:colOff>
      <xdr:row>11</xdr:row>
      <xdr:rowOff>19050</xdr:rowOff>
    </xdr:from>
    <xdr:to>
      <xdr:col>2</xdr:col>
      <xdr:colOff>219075</xdr:colOff>
      <xdr:row>13</xdr:row>
      <xdr:rowOff>161925</xdr:rowOff>
    </xdr:to>
    <xdr:sp macro="" textlink="">
      <xdr:nvSpPr>
        <xdr:cNvPr id="9" name="Arrow: Left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1D22F5A-B992-446C-98AC-1E35E5EE4F93}"/>
            </a:ext>
          </a:extLst>
        </xdr:cNvPr>
        <xdr:cNvSpPr/>
      </xdr:nvSpPr>
      <xdr:spPr>
        <a:xfrm>
          <a:off x="0" y="214312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June</a:t>
          </a:r>
        </a:p>
      </xdr:txBody>
    </xdr:sp>
    <xdr:clientData/>
  </xdr:twoCellAnchor>
  <xdr:twoCellAnchor>
    <xdr:from>
      <xdr:col>0</xdr:col>
      <xdr:colOff>42862</xdr:colOff>
      <xdr:row>13</xdr:row>
      <xdr:rowOff>38100</xdr:rowOff>
    </xdr:from>
    <xdr:to>
      <xdr:col>2</xdr:col>
      <xdr:colOff>176212</xdr:colOff>
      <xdr:row>15</xdr:row>
      <xdr:rowOff>171450</xdr:rowOff>
    </xdr:to>
    <xdr:sp macro="" textlink="">
      <xdr:nvSpPr>
        <xdr:cNvPr id="10" name="Arrow: Right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3C1EA7-2C72-416E-B5F3-E85BFC348263}"/>
            </a:ext>
          </a:extLst>
        </xdr:cNvPr>
        <xdr:cNvSpPr/>
      </xdr:nvSpPr>
      <xdr:spPr>
        <a:xfrm>
          <a:off x="42862" y="254317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July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2</xdr:col>
      <xdr:colOff>219075</xdr:colOff>
      <xdr:row>18</xdr:row>
      <xdr:rowOff>0</xdr:rowOff>
    </xdr:to>
    <xdr:sp macro="" textlink="">
      <xdr:nvSpPr>
        <xdr:cNvPr id="11" name="Arrow: Left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0813A01-67A2-4925-BEDB-A4C61B735DB5}"/>
            </a:ext>
          </a:extLst>
        </xdr:cNvPr>
        <xdr:cNvSpPr/>
      </xdr:nvSpPr>
      <xdr:spPr>
        <a:xfrm>
          <a:off x="0" y="293370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August</a:t>
          </a:r>
        </a:p>
      </xdr:txBody>
    </xdr:sp>
    <xdr:clientData/>
  </xdr:twoCellAnchor>
  <xdr:twoCellAnchor>
    <xdr:from>
      <xdr:col>0</xdr:col>
      <xdr:colOff>42862</xdr:colOff>
      <xdr:row>17</xdr:row>
      <xdr:rowOff>95250</xdr:rowOff>
    </xdr:from>
    <xdr:to>
      <xdr:col>2</xdr:col>
      <xdr:colOff>176212</xdr:colOff>
      <xdr:row>20</xdr:row>
      <xdr:rowOff>38100</xdr:rowOff>
    </xdr:to>
    <xdr:sp macro="" textlink="">
      <xdr:nvSpPr>
        <xdr:cNvPr id="12" name="Arrow: Right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2495933-2F56-45B6-9455-A10219732B21}"/>
            </a:ext>
          </a:extLst>
        </xdr:cNvPr>
        <xdr:cNvSpPr/>
      </xdr:nvSpPr>
      <xdr:spPr>
        <a:xfrm>
          <a:off x="42862" y="33623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September</a:t>
          </a:r>
        </a:p>
      </xdr:txBody>
    </xdr:sp>
    <xdr:clientData/>
  </xdr:twoCellAnchor>
  <xdr:twoCellAnchor>
    <xdr:from>
      <xdr:col>0</xdr:col>
      <xdr:colOff>0</xdr:colOff>
      <xdr:row>19</xdr:row>
      <xdr:rowOff>152400</xdr:rowOff>
    </xdr:from>
    <xdr:to>
      <xdr:col>2</xdr:col>
      <xdr:colOff>219075</xdr:colOff>
      <xdr:row>22</xdr:row>
      <xdr:rowOff>104775</xdr:rowOff>
    </xdr:to>
    <xdr:sp macro="" textlink="">
      <xdr:nvSpPr>
        <xdr:cNvPr id="13" name="Arrow: Left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97CA3B5-86BC-4DA8-9CDF-3F429A55CBC6}"/>
            </a:ext>
          </a:extLst>
        </xdr:cNvPr>
        <xdr:cNvSpPr/>
      </xdr:nvSpPr>
      <xdr:spPr>
        <a:xfrm>
          <a:off x="0" y="3800475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October</a:t>
          </a:r>
        </a:p>
      </xdr:txBody>
    </xdr:sp>
    <xdr:clientData/>
  </xdr:twoCellAnchor>
  <xdr:twoCellAnchor>
    <xdr:from>
      <xdr:col>0</xdr:col>
      <xdr:colOff>42862</xdr:colOff>
      <xdr:row>21</xdr:row>
      <xdr:rowOff>171450</xdr:rowOff>
    </xdr:from>
    <xdr:to>
      <xdr:col>2</xdr:col>
      <xdr:colOff>176212</xdr:colOff>
      <xdr:row>24</xdr:row>
      <xdr:rowOff>114300</xdr:rowOff>
    </xdr:to>
    <xdr:sp macro="" textlink="">
      <xdr:nvSpPr>
        <xdr:cNvPr id="14" name="Arrow: Right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D0E85A9-FA8C-4445-B7EB-384BDC1B1833}"/>
            </a:ext>
          </a:extLst>
        </xdr:cNvPr>
        <xdr:cNvSpPr/>
      </xdr:nvSpPr>
      <xdr:spPr>
        <a:xfrm>
          <a:off x="42862" y="4200525"/>
          <a:ext cx="1352550" cy="514350"/>
        </a:xfrm>
        <a:prstGeom prst="rightArrow">
          <a:avLst>
            <a:gd name="adj1" fmla="val 50000"/>
            <a:gd name="adj2" fmla="val 388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November</a:t>
          </a:r>
        </a:p>
      </xdr:txBody>
    </xdr:sp>
    <xdr:clientData/>
  </xdr:twoCellAnchor>
  <xdr:twoCellAnchor>
    <xdr:from>
      <xdr:col>1</xdr:col>
      <xdr:colOff>238125</xdr:colOff>
      <xdr:row>23</xdr:row>
      <xdr:rowOff>180975</xdr:rowOff>
    </xdr:from>
    <xdr:to>
      <xdr:col>3</xdr:col>
      <xdr:colOff>457200</xdr:colOff>
      <xdr:row>26</xdr:row>
      <xdr:rowOff>133350</xdr:rowOff>
    </xdr:to>
    <xdr:sp macro="" textlink="">
      <xdr:nvSpPr>
        <xdr:cNvPr id="15" name="Arrow: Left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F66D36-79FC-4373-BD7A-EAF1CEC17EB7}"/>
            </a:ext>
          </a:extLst>
        </xdr:cNvPr>
        <xdr:cNvSpPr/>
      </xdr:nvSpPr>
      <xdr:spPr>
        <a:xfrm>
          <a:off x="847725" y="4591050"/>
          <a:ext cx="1438275" cy="523875"/>
        </a:xfrm>
        <a:prstGeom prst="leftArrow">
          <a:avLst>
            <a:gd name="adj1" fmla="val 50000"/>
            <a:gd name="adj2" fmla="val 4272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December</a:t>
          </a:r>
        </a:p>
      </xdr:txBody>
    </xdr:sp>
    <xdr:clientData/>
  </xdr:twoCellAnchor>
  <xdr:twoCellAnchor>
    <xdr:from>
      <xdr:col>41</xdr:col>
      <xdr:colOff>540926</xdr:colOff>
      <xdr:row>0</xdr:row>
      <xdr:rowOff>0</xdr:rowOff>
    </xdr:from>
    <xdr:to>
      <xdr:col>56</xdr:col>
      <xdr:colOff>35278</xdr:colOff>
      <xdr:row>3</xdr:row>
      <xdr:rowOff>23519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18F3FC6-E7C0-4A82-B04E-D4AD6713540B}"/>
            </a:ext>
          </a:extLst>
        </xdr:cNvPr>
        <xdr:cNvSpPr/>
      </xdr:nvSpPr>
      <xdr:spPr>
        <a:xfrm>
          <a:off x="18228851" y="0"/>
          <a:ext cx="13124627" cy="595019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600" b="1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Monthly</a:t>
          </a:r>
          <a:r>
            <a:rPr lang="en-IN" sz="3600" b="1" baseline="0">
              <a:latin typeface="Algerian" panose="04020705040A02060702" pitchFamily="82" charset="0"/>
              <a:ea typeface="ADLaM Display" panose="02010000000000000000" pitchFamily="2" charset="0"/>
              <a:cs typeface="ADLaM Display" panose="02010000000000000000" pitchFamily="2" charset="0"/>
            </a:rPr>
            <a:t> Report</a:t>
          </a:r>
          <a:r>
            <a:rPr lang="en-IN" sz="1200" baseline="0"/>
            <a:t>	</a:t>
          </a:r>
          <a:endParaRPr lang="en-IN" sz="1200"/>
        </a:p>
      </xdr:txBody>
    </xdr:sp>
    <xdr:clientData/>
  </xdr:twoCellAnchor>
  <xdr:twoCellAnchor>
    <xdr:from>
      <xdr:col>3</xdr:col>
      <xdr:colOff>299477</xdr:colOff>
      <xdr:row>0</xdr:row>
      <xdr:rowOff>158190</xdr:rowOff>
    </xdr:from>
    <xdr:to>
      <xdr:col>6</xdr:col>
      <xdr:colOff>589997</xdr:colOff>
      <xdr:row>1</xdr:row>
      <xdr:rowOff>185185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DAF84D46-B5E0-4F73-B459-F6F99C85C30C}"/>
            </a:ext>
          </a:extLst>
        </xdr:cNvPr>
        <xdr:cNvGrpSpPr/>
      </xdr:nvGrpSpPr>
      <xdr:grpSpPr>
        <a:xfrm>
          <a:off x="2128277" y="158190"/>
          <a:ext cx="1909770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4CBE1F1F-5101-8A15-A593-5A4B0B7259DD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From -</a:t>
            </a:r>
          </a:p>
        </xdr:txBody>
      </xdr:sp>
      <xdr:sp macro="" textlink="$G$4">
        <xdr:nvSpPr>
          <xdr:cNvPr id="19" name="TextBox 18">
            <a:extLst>
              <a:ext uri="{FF2B5EF4-FFF2-40B4-BE49-F238E27FC236}">
                <a16:creationId xmlns:a16="http://schemas.microsoft.com/office/drawing/2014/main" id="{9C866707-1B62-4E91-9DB2-325C99F3120D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F2BFBBB-0637-4262-BC55-C23AD1A66052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01-Dec-2025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622</xdr:colOff>
      <xdr:row>0</xdr:row>
      <xdr:rowOff>158190</xdr:rowOff>
    </xdr:from>
    <xdr:to>
      <xdr:col>9</xdr:col>
      <xdr:colOff>59556</xdr:colOff>
      <xdr:row>1</xdr:row>
      <xdr:rowOff>185185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FF0F98BF-408B-4A3F-AE5D-237814827D19}"/>
            </a:ext>
          </a:extLst>
        </xdr:cNvPr>
        <xdr:cNvGrpSpPr/>
      </xdr:nvGrpSpPr>
      <xdr:grpSpPr>
        <a:xfrm>
          <a:off x="4534522" y="158190"/>
          <a:ext cx="1525784" cy="217495"/>
          <a:chOff x="2813465" y="113857"/>
          <a:chExt cx="2214094" cy="216166"/>
        </a:xfrm>
        <a:solidFill>
          <a:schemeClr val="accent3">
            <a:lumMod val="60000"/>
            <a:lumOff val="40000"/>
          </a:schemeClr>
        </a:solidFill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3295D603-D874-8FEB-B997-B675E8431F66}"/>
              </a:ext>
            </a:extLst>
          </xdr:cNvPr>
          <xdr:cNvSpPr txBox="1"/>
        </xdr:nvSpPr>
        <xdr:spPr>
          <a:xfrm>
            <a:off x="2813465" y="113857"/>
            <a:ext cx="1057333" cy="216000"/>
          </a:xfrm>
          <a:prstGeom prst="rect">
            <a:avLst/>
          </a:prstGeom>
          <a:solidFill>
            <a:srgbClr val="FFC0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 b="1">
                <a:solidFill>
                  <a:schemeClr val="tx1"/>
                </a:solidFill>
              </a:rPr>
              <a:t>To</a:t>
            </a:r>
            <a:r>
              <a:rPr lang="en-IN" sz="1100" b="1" baseline="0">
                <a:solidFill>
                  <a:schemeClr val="tx1"/>
                </a:solidFill>
              </a:rPr>
              <a:t> -</a:t>
            </a:r>
            <a:endParaRPr lang="en-IN" sz="1100" b="1">
              <a:solidFill>
                <a:schemeClr val="tx1"/>
              </a:solidFill>
            </a:endParaRPr>
          </a:p>
        </xdr:txBody>
      </xdr:sp>
      <xdr:sp macro="" textlink="$K$4">
        <xdr:nvSpPr>
          <xdr:cNvPr id="22" name="TextBox 21">
            <a:extLst>
              <a:ext uri="{FF2B5EF4-FFF2-40B4-BE49-F238E27FC236}">
                <a16:creationId xmlns:a16="http://schemas.microsoft.com/office/drawing/2014/main" id="{F0E7660F-6E6C-FEAD-9214-BAC8DF405629}"/>
              </a:ext>
            </a:extLst>
          </xdr:cNvPr>
          <xdr:cNvSpPr txBox="1"/>
        </xdr:nvSpPr>
        <xdr:spPr>
          <a:xfrm>
            <a:off x="3850661" y="114023"/>
            <a:ext cx="1176898" cy="216000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469456F-2F44-4D0B-8CBB-4E8B0682CD88}" type="TxLink">
              <a:rPr lang="en-US" sz="1100" b="1" i="0" u="none" strike="noStrike">
                <a:solidFill>
                  <a:schemeClr val="tx1"/>
                </a:solidFill>
                <a:latin typeface="Aptos Narrow"/>
              </a:rPr>
              <a:pPr algn="ctr"/>
              <a:t>31-Dec-2025</a:t>
            </a:fld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375227</xdr:colOff>
      <xdr:row>0</xdr:row>
      <xdr:rowOff>57727</xdr:rowOff>
    </xdr:from>
    <xdr:to>
      <xdr:col>23</xdr:col>
      <xdr:colOff>298258</xdr:colOff>
      <xdr:row>2</xdr:row>
      <xdr:rowOff>67349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4FD29B5-2C97-4CD5-96E3-0817753F104F}"/>
            </a:ext>
          </a:extLst>
        </xdr:cNvPr>
        <xdr:cNvSpPr txBox="1"/>
      </xdr:nvSpPr>
      <xdr:spPr>
        <a:xfrm>
          <a:off x="6375977" y="57727"/>
          <a:ext cx="5657081" cy="39062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IN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442573</xdr:colOff>
      <xdr:row>0</xdr:row>
      <xdr:rowOff>86592</xdr:rowOff>
    </xdr:from>
    <xdr:to>
      <xdr:col>18</xdr:col>
      <xdr:colOff>144317</xdr:colOff>
      <xdr:row>2</xdr:row>
      <xdr:rowOff>67350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69C9312-83B6-4B95-9D0D-D97162500E86}"/>
            </a:ext>
          </a:extLst>
        </xdr:cNvPr>
        <xdr:cNvSpPr txBox="1"/>
      </xdr:nvSpPr>
      <xdr:spPr>
        <a:xfrm>
          <a:off x="6843373" y="86592"/>
          <a:ext cx="3464119" cy="361758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Dashboard For The</a:t>
          </a:r>
          <a:r>
            <a:rPr lang="en-I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Month Of</a:t>
          </a:r>
          <a:endParaRPr lang="en-IN" sz="2000" b="1">
            <a:effectLst/>
          </a:endParaRPr>
        </a:p>
        <a:p>
          <a:pPr algn="ctr"/>
          <a:endParaRPr lang="en-IN" sz="1600" b="1"/>
        </a:p>
      </xdr:txBody>
    </xdr:sp>
    <xdr:clientData/>
  </xdr:twoCellAnchor>
  <xdr:twoCellAnchor editAs="oneCell">
    <xdr:from>
      <xdr:col>9</xdr:col>
      <xdr:colOff>355983</xdr:colOff>
      <xdr:row>0</xdr:row>
      <xdr:rowOff>96214</xdr:rowOff>
    </xdr:from>
    <xdr:to>
      <xdr:col>10</xdr:col>
      <xdr:colOff>432953</xdr:colOff>
      <xdr:row>2</xdr:row>
      <xdr:rowOff>86594</xdr:rowOff>
    </xdr:to>
    <xdr:pic>
      <xdr:nvPicPr>
        <xdr:cNvPr id="25" name="Graphic 24" descr="Magnifying glass with solid fill">
          <a:extLst>
            <a:ext uri="{FF2B5EF4-FFF2-40B4-BE49-F238E27FC236}">
              <a16:creationId xmlns:a16="http://schemas.microsoft.com/office/drawing/2014/main" id="{DCFA7359-CD5C-49B7-8A8F-670A5865B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5400000">
          <a:off x="6409553" y="43394"/>
          <a:ext cx="371380" cy="477020"/>
        </a:xfrm>
        <a:prstGeom prst="rect">
          <a:avLst/>
        </a:prstGeom>
      </xdr:spPr>
    </xdr:pic>
    <xdr:clientData/>
  </xdr:twoCellAnchor>
  <xdr:twoCellAnchor>
    <xdr:from>
      <xdr:col>17</xdr:col>
      <xdr:colOff>220036</xdr:colOff>
      <xdr:row>0</xdr:row>
      <xdr:rowOff>115551</xdr:rowOff>
    </xdr:from>
    <xdr:to>
      <xdr:col>23</xdr:col>
      <xdr:colOff>40408</xdr:colOff>
      <xdr:row>2</xdr:row>
      <xdr:rowOff>28961</xdr:rowOff>
    </xdr:to>
    <xdr:sp macro="" textlink="$H$4">
      <xdr:nvSpPr>
        <xdr:cNvPr id="26" name="TextBox 25">
          <a:extLst>
            <a:ext uri="{FF2B5EF4-FFF2-40B4-BE49-F238E27FC236}">
              <a16:creationId xmlns:a16="http://schemas.microsoft.com/office/drawing/2014/main" id="{C2F5DC90-428E-42C3-A187-095D2FFF7360}"/>
            </a:ext>
          </a:extLst>
        </xdr:cNvPr>
        <xdr:cNvSpPr txBox="1"/>
      </xdr:nvSpPr>
      <xdr:spPr>
        <a:xfrm>
          <a:off x="10068886" y="115551"/>
          <a:ext cx="1706322" cy="29441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5555446-40C9-4089-8FF6-C36D08CD2F52}" type="TxLink">
            <a:rPr 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pPr marL="0" indent="0" algn="l"/>
            <a:t>December</a:t>
          </a:fld>
          <a:endParaRPr lang="en-IN" sz="2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240530</xdr:colOff>
      <xdr:row>0</xdr:row>
      <xdr:rowOff>131504</xdr:rowOff>
    </xdr:from>
    <xdr:to>
      <xdr:col>39</xdr:col>
      <xdr:colOff>57726</xdr:colOff>
      <xdr:row>2</xdr:row>
      <xdr:rowOff>14433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3727EAFF-18C6-45E6-A6B0-A2B19E5832B5}"/>
            </a:ext>
          </a:extLst>
        </xdr:cNvPr>
        <xdr:cNvGrpSpPr/>
      </xdr:nvGrpSpPr>
      <xdr:grpSpPr>
        <a:xfrm>
          <a:off x="13232630" y="131504"/>
          <a:ext cx="3589096" cy="263929"/>
          <a:chOff x="12940530" y="131504"/>
          <a:chExt cx="3627196" cy="267777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5C535A47-240B-41C1-F56C-FF8BE9492C78}"/>
              </a:ext>
            </a:extLst>
          </xdr:cNvPr>
          <xdr:cNvGrpSpPr/>
        </xdr:nvGrpSpPr>
        <xdr:grpSpPr>
          <a:xfrm>
            <a:off x="12940530" y="131889"/>
            <a:ext cx="1289243" cy="267007"/>
            <a:chOff x="13806440" y="108220"/>
            <a:chExt cx="1289243" cy="267007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EB808115-7577-747D-90BA-29021B4BDBBD}"/>
                </a:ext>
              </a:extLst>
            </xdr:cNvPr>
            <xdr:cNvSpPr txBox="1"/>
          </xdr:nvSpPr>
          <xdr:spPr>
            <a:xfrm>
              <a:off x="13806440" y="115455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IN" sz="1600"/>
                <a:t>🟢</a:t>
              </a:r>
              <a:endParaRPr lang="en-IN" sz="1100"/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A67C9373-6832-A223-37F4-130515750685}"/>
                </a:ext>
              </a:extLst>
            </xdr:cNvPr>
            <xdr:cNvSpPr txBox="1"/>
          </xdr:nvSpPr>
          <xdr:spPr>
            <a:xfrm>
              <a:off x="14191289" y="108220"/>
              <a:ext cx="904394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Present</a:t>
              </a:r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F48019FB-C6D7-0408-6205-1253CBA8FEA4}"/>
              </a:ext>
            </a:extLst>
          </xdr:cNvPr>
          <xdr:cNvGrpSpPr/>
        </xdr:nvGrpSpPr>
        <xdr:grpSpPr>
          <a:xfrm>
            <a:off x="14172045" y="132659"/>
            <a:ext cx="1183409" cy="265467"/>
            <a:chOff x="14277879" y="108220"/>
            <a:chExt cx="1183409" cy="265467"/>
          </a:xfrm>
        </xdr:grpSpPr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3D2A8AA-4BB5-BE29-537A-4DF64D4E7471}"/>
                </a:ext>
              </a:extLst>
            </xdr:cNvPr>
            <xdr:cNvSpPr txBox="1"/>
          </xdr:nvSpPr>
          <xdr:spPr>
            <a:xfrm>
              <a:off x="14277879" y="113915"/>
              <a:ext cx="392930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🔴</a:t>
              </a: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D607487-20AC-C1AC-0269-3EB70912A68E}"/>
                </a:ext>
              </a:extLst>
            </xdr:cNvPr>
            <xdr:cNvSpPr txBox="1"/>
          </xdr:nvSpPr>
          <xdr:spPr>
            <a:xfrm>
              <a:off x="14643485" y="108220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Absent</a:t>
              </a:r>
            </a:p>
          </xdr:txBody>
        </xdr:sp>
      </xdr:grpSp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D5B9AB8B-1E77-26A8-A891-5B169C6E07DA}"/>
              </a:ext>
            </a:extLst>
          </xdr:cNvPr>
          <xdr:cNvGrpSpPr/>
        </xdr:nvGrpSpPr>
        <xdr:grpSpPr>
          <a:xfrm>
            <a:off x="15336211" y="131504"/>
            <a:ext cx="1231515" cy="267777"/>
            <a:chOff x="15336211" y="136314"/>
            <a:chExt cx="1231515" cy="267777"/>
          </a:xfrm>
        </xdr:grpSpPr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5B1B14A-D22F-C399-E093-E2951B20238C}"/>
                </a:ext>
              </a:extLst>
            </xdr:cNvPr>
            <xdr:cNvSpPr txBox="1"/>
          </xdr:nvSpPr>
          <xdr:spPr>
            <a:xfrm>
              <a:off x="15336211" y="136314"/>
              <a:ext cx="423333" cy="259772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IN" sz="16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🟡</a:t>
              </a:r>
            </a:p>
          </xdr:txBody>
        </xdr:sp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13269F2-2077-100B-5AAB-5F406327AB6F}"/>
                </a:ext>
              </a:extLst>
            </xdr:cNvPr>
            <xdr:cNvSpPr txBox="1"/>
          </xdr:nvSpPr>
          <xdr:spPr>
            <a:xfrm>
              <a:off x="15749923" y="146705"/>
              <a:ext cx="817803" cy="257386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IN" sz="1600" b="1">
                  <a:solidFill>
                    <a:schemeClr val="bg1"/>
                  </a:solidFill>
                </a:rPr>
                <a:t>Leave</a:t>
              </a:r>
            </a:p>
          </xdr:txBody>
        </xdr: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FC1D09-CC7A-4C59-90FF-B766E3369EE0}" name="January" displayName="January" ref="AQ7:BD27" headerRowDxfId="335" dataDxfId="333" totalsRowDxfId="331" headerRowBorderDxfId="334" tableBorderDxfId="332">
  <tableColumns count="14">
    <tableColumn id="1" xr3:uid="{3115A297-B825-4606-A8E5-D8BCDD50B2E0}" name="Sr.No" totalsRowLabel="Total" dataDxfId="330" totalsRowDxfId="329"/>
    <tableColumn id="2" xr3:uid="{B94CD28F-C396-4EBE-8484-7EB926D1D973}" name="Employee_Name" dataDxfId="328" totalsRowDxfId="327"/>
    <tableColumn id="3" xr3:uid="{1E1A8F71-9997-4952-883D-8803C2833A65}" name="Employee_ID" dataDxfId="326" totalsRowDxfId="325"/>
    <tableColumn id="14" xr3:uid="{673EA654-7F1B-487F-A917-3EBB7BE72AF6}" name="Month_Name" dataDxfId="324" totalsRowDxfId="323">
      <calculatedColumnFormula>$H$4</calculatedColumnFormula>
    </tableColumn>
    <tableColumn id="4" xr3:uid="{5533289D-1661-4070-A84C-FCE1DF6DAF1A}" name="Present" dataDxfId="322">
      <calculatedColumnFormula>COUNTIF($J8:$AN8,"*P*")</calculatedColumnFormula>
    </tableColumn>
    <tableColumn id="5" xr3:uid="{13DC3752-6D14-419C-B13E-57835AD8B9DE}" name="Absent" dataDxfId="321">
      <calculatedColumnFormula>COUNTIF($J8:$AN8,"*A*")</calculatedColumnFormula>
    </tableColumn>
    <tableColumn id="6" xr3:uid="{AB8FB7D4-461C-4005-918A-0244E1EEDDB0}" name="Leave" dataDxfId="320">
      <calculatedColumnFormula>COUNTIF($J8:$AN8,"*L*")</calculatedColumnFormula>
    </tableColumn>
    <tableColumn id="7" xr3:uid="{AD35A968-3F01-416A-9610-75222BC00AE3}" name="Weekoff" dataDxfId="319">
      <calculatedColumnFormula>$I$8</calculatedColumnFormula>
    </tableColumn>
    <tableColumn id="8" xr3:uid="{810F7ACB-8207-4D51-8E71-4E81F6AFA039}" name="Days" dataDxfId="318">
      <calculatedColumnFormula>$O$4</calculatedColumnFormula>
    </tableColumn>
    <tableColumn id="9" xr3:uid="{C7463075-FD56-49B0-86AB-77C9CA1168A7}" name="Paid_Days" dataDxfId="317">
      <calculatedColumnFormula>January[[#This Row],[Days]]-January[[#This Row],[Absent]]</calculatedColumnFormula>
    </tableColumn>
    <tableColumn id="10" xr3:uid="{3D1C6928-C057-4D5D-BAA9-46EF8FA9B7CB}" name="Salary" dataDxfId="316"/>
    <tableColumn id="11" xr3:uid="{075F03F3-875C-44B2-B708-3DB83C32EE17}" name="PerDay Salary" dataDxfId="315">
      <calculatedColumnFormula>January[[#This Row],[Salary]]/January[[#This Row],[Days]]</calculatedColumnFormula>
    </tableColumn>
    <tableColumn id="12" xr3:uid="{B619B176-80FB-477A-B58D-B03DE7D73D92}" name="Deduction" dataDxfId="314">
      <calculatedColumnFormula>January[[#This Row],[PerDay Salary]]*January[[#This Row],[Absent]]</calculatedColumnFormula>
    </tableColumn>
    <tableColumn id="13" xr3:uid="{CA62EF25-EBA7-4D02-B65B-8A174833FE97}" name="Total Salary" totalsRowFunction="count" dataDxfId="313">
      <calculatedColumnFormula>January[[#This Row],[Salary]]-January[[#This Row],[Deduction]]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8FB3BB-D779-4F67-9662-D6FD42FB2BF4}" name="February" displayName="February" ref="AQ7:BD27" headerRowDxfId="312" dataDxfId="310" totalsRowDxfId="308" headerRowBorderDxfId="311" tableBorderDxfId="309">
  <tableColumns count="14">
    <tableColumn id="1" xr3:uid="{0E364A88-6B82-4F76-A0F7-E23AAEC0DA18}" name="Sr.No" totalsRowLabel="Total" dataDxfId="307" totalsRowDxfId="306"/>
    <tableColumn id="2" xr3:uid="{963C03C9-331C-4764-A7EE-CE034F13C8D5}" name="Employee_Name" dataDxfId="305" totalsRowDxfId="304"/>
    <tableColumn id="3" xr3:uid="{52589B3D-4154-45C1-9942-7ABFECDD54A2}" name="Employee_ID" dataDxfId="303" totalsRowDxfId="302"/>
    <tableColumn id="14" xr3:uid="{294B5E43-DE74-450D-A4B7-DFAD00360D31}" name="Month_Name" dataDxfId="301" totalsRowDxfId="300">
      <calculatedColumnFormula>$H$4</calculatedColumnFormula>
    </tableColumn>
    <tableColumn id="4" xr3:uid="{ECD1882A-3CE2-4D3C-B192-DC81FB2DF8CD}" name="Present" dataDxfId="299">
      <calculatedColumnFormula>COUNTIF($J8:$AN8,"*P*")</calculatedColumnFormula>
    </tableColumn>
    <tableColumn id="5" xr3:uid="{13BC9542-B1FB-417C-9697-59C2039B4159}" name="Absent" dataDxfId="298">
      <calculatedColumnFormula>COUNTIF($J8:$AN8,"*A*")</calculatedColumnFormula>
    </tableColumn>
    <tableColumn id="6" xr3:uid="{7BAD9107-169B-4D02-B17F-4AB7C6CF039A}" name="Leave" dataDxfId="297">
      <calculatedColumnFormula>COUNTIF($J8:$AN8,"*L*")</calculatedColumnFormula>
    </tableColumn>
    <tableColumn id="7" xr3:uid="{B09D2802-54C6-4E85-A274-9A46CA3866D6}" name="Weekoff" dataDxfId="296">
      <calculatedColumnFormula>$I$8</calculatedColumnFormula>
    </tableColumn>
    <tableColumn id="8" xr3:uid="{27C99D6A-AE62-4297-B79A-DCE2C88172CC}" name="Days" dataDxfId="295">
      <calculatedColumnFormula>$O$4</calculatedColumnFormula>
    </tableColumn>
    <tableColumn id="9" xr3:uid="{FA0BB6F2-0485-401F-B75D-90C19A463DB7}" name="Paid_Days" dataDxfId="294">
      <calculatedColumnFormula>February[[#This Row],[Days]]-February[[#This Row],[Absent]]</calculatedColumnFormula>
    </tableColumn>
    <tableColumn id="10" xr3:uid="{05FABF71-3AF3-4C3A-9633-2F9DEF477B78}" name="Salary" dataDxfId="293"/>
    <tableColumn id="11" xr3:uid="{8D6F8EFE-A733-41D8-8F18-1422202FCA64}" name="PerDay Salary" dataDxfId="292">
      <calculatedColumnFormula>February[[#This Row],[Salary]]/February[[#This Row],[Days]]</calculatedColumnFormula>
    </tableColumn>
    <tableColumn id="12" xr3:uid="{E7B8D60C-7CC0-40AA-A715-F0B6FF4B793C}" name="Deduction" dataDxfId="291">
      <calculatedColumnFormula>February[[#This Row],[PerDay Salary]]*February[[#This Row],[Absent]]</calculatedColumnFormula>
    </tableColumn>
    <tableColumn id="13" xr3:uid="{63233DBE-A973-49C4-B902-D1ECD03CC2F1}" name="Total Salary" totalsRowFunction="count" dataDxfId="290">
      <calculatedColumnFormula>February[[#This Row],[Salary]]-February[[#This Row],[Deduction]]</calculatedColumnFormula>
    </tableColumn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FAED0D-7BFF-46B2-B4A7-05AA381C6C0E}" name="March" displayName="March" ref="AQ7:BD27" headerRowDxfId="289" dataDxfId="287" totalsRowDxfId="285" headerRowBorderDxfId="288" tableBorderDxfId="286">
  <tableColumns count="14">
    <tableColumn id="1" xr3:uid="{C8925D18-4F70-4E54-9609-D47AAD32B4D1}" name="Sr.No" totalsRowLabel="Total" dataDxfId="284" totalsRowDxfId="283"/>
    <tableColumn id="2" xr3:uid="{392D4989-34BA-4C1B-8823-D2DC9665C523}" name="Employee_Name" dataDxfId="282" totalsRowDxfId="281"/>
    <tableColumn id="3" xr3:uid="{43D55120-A3EB-4AAB-90C3-6589B877EBA5}" name="Employee_ID" dataDxfId="280" totalsRowDxfId="279"/>
    <tableColumn id="14" xr3:uid="{0610E2F6-50C4-4D21-8E15-C838E8618F4E}" name="Month_Name" dataDxfId="278" totalsRowDxfId="277">
      <calculatedColumnFormula>$H$4</calculatedColumnFormula>
    </tableColumn>
    <tableColumn id="4" xr3:uid="{F1E0322C-4118-4D67-95C9-48BB12D99623}" name="Present" dataDxfId="276">
      <calculatedColumnFormula>COUNTIF($J8:$AN8,"*P*")</calculatedColumnFormula>
    </tableColumn>
    <tableColumn id="5" xr3:uid="{2C34F832-713A-46B5-9AC1-09FCA46C8E60}" name="Absent" dataDxfId="275">
      <calculatedColumnFormula>COUNTIF($J8:$AN8,"*A*")</calculatedColumnFormula>
    </tableColumn>
    <tableColumn id="6" xr3:uid="{9BEF90A6-0587-4F9D-B870-3F31310ABF78}" name="Leave" dataDxfId="274">
      <calculatedColumnFormula>COUNTIF($J8:$AN8,"*L*")</calculatedColumnFormula>
    </tableColumn>
    <tableColumn id="7" xr3:uid="{F93DFAAA-1CD8-4893-8C70-86ABF1FE7EE7}" name="Weekoff" dataDxfId="273">
      <calculatedColumnFormula>$I$8</calculatedColumnFormula>
    </tableColumn>
    <tableColumn id="8" xr3:uid="{89B06A77-BE5E-4231-B1B0-9999F8556FCC}" name="Days" dataDxfId="272">
      <calculatedColumnFormula>$O$4</calculatedColumnFormula>
    </tableColumn>
    <tableColumn id="9" xr3:uid="{4EB150BF-F0FA-4C27-B976-5BBA627EA77D}" name="Paid_Days" dataDxfId="271">
      <calculatedColumnFormula>March[[#This Row],[Days]]-March[[#This Row],[Absent]]</calculatedColumnFormula>
    </tableColumn>
    <tableColumn id="10" xr3:uid="{34F5F957-9A2E-4787-BC6D-D2BEE1A02ACA}" name="Salary" dataDxfId="270"/>
    <tableColumn id="11" xr3:uid="{F9208F03-B371-4778-95CA-BFE8E10A0D16}" name="PerDay Salary" dataDxfId="269">
      <calculatedColumnFormula>March[[#This Row],[Salary]]/March[[#This Row],[Days]]</calculatedColumnFormula>
    </tableColumn>
    <tableColumn id="12" xr3:uid="{C74D02AF-33EF-4C72-9A97-96D0E05072D5}" name="Deduction" dataDxfId="268">
      <calculatedColumnFormula>March[[#This Row],[PerDay Salary]]*March[[#This Row],[Absent]]</calculatedColumnFormula>
    </tableColumn>
    <tableColumn id="13" xr3:uid="{DE009B19-C89C-4EA8-80C4-8D9F5492F99C}" name="Total Salary" totalsRowFunction="count" dataDxfId="267">
      <calculatedColumnFormula>March[[#This Row],[Salary]]-March[[#This Row],[Deduction]]</calculatedColumnFormula>
    </tableColumn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05846F-681D-4975-88BC-BD6CEC0C14CF}" name="April" displayName="April" ref="AQ7:BD27" headerRowDxfId="266" dataDxfId="264" totalsRowDxfId="262" headerRowBorderDxfId="265" tableBorderDxfId="263">
  <tableColumns count="14">
    <tableColumn id="1" xr3:uid="{2D3BE9E2-866C-4D4D-98FC-9A721D8267DE}" name="Sr.No" totalsRowLabel="Total" dataDxfId="261" totalsRowDxfId="260"/>
    <tableColumn id="2" xr3:uid="{EA9144D6-1404-4065-9F76-03A59D2C0349}" name="Employee_Name" dataDxfId="259" totalsRowDxfId="258"/>
    <tableColumn id="3" xr3:uid="{EDB6FB90-24FB-44FF-8A49-85AF95E55446}" name="Employee_ID" dataDxfId="257" totalsRowDxfId="256"/>
    <tableColumn id="14" xr3:uid="{563FFAB1-ED56-4CA2-A8DD-75CB10B25402}" name="Month_Name" dataDxfId="255" totalsRowDxfId="254">
      <calculatedColumnFormula>$H$4</calculatedColumnFormula>
    </tableColumn>
    <tableColumn id="4" xr3:uid="{6C83F1CA-5526-4DE8-8ED7-DE494817E8A6}" name="Present" dataDxfId="253">
      <calculatedColumnFormula>COUNTIF($J8:$AN8,"*P*")</calculatedColumnFormula>
    </tableColumn>
    <tableColumn id="5" xr3:uid="{EB3981DA-B022-4993-B2BF-389850C92A82}" name="Absent" dataDxfId="252">
      <calculatedColumnFormula>COUNTIF($J8:$AN8,"*A*")</calculatedColumnFormula>
    </tableColumn>
    <tableColumn id="6" xr3:uid="{0FD3493F-69E3-4381-AEE7-2F3340D1D15C}" name="Leave" dataDxfId="251">
      <calculatedColumnFormula>COUNTIF($J8:$AN8,"*L*")</calculatedColumnFormula>
    </tableColumn>
    <tableColumn id="7" xr3:uid="{0B47F90E-7C8E-4643-9330-A4DD8DB2ED33}" name="Weekoff" dataDxfId="250">
      <calculatedColumnFormula>$I$8</calculatedColumnFormula>
    </tableColumn>
    <tableColumn id="8" xr3:uid="{ACE91419-F06E-434C-A3A8-B4960607C18E}" name="Days" dataDxfId="249">
      <calculatedColumnFormula>$O$4</calculatedColumnFormula>
    </tableColumn>
    <tableColumn id="9" xr3:uid="{0A7B309C-2757-44BA-9972-E318E3864B11}" name="Paid_Days" dataDxfId="248">
      <calculatedColumnFormula>April[[#This Row],[Days]]-April[[#This Row],[Absent]]</calculatedColumnFormula>
    </tableColumn>
    <tableColumn id="10" xr3:uid="{5D2D3474-1112-4AFF-A757-3D7C246D61B5}" name="Salary" dataDxfId="247"/>
    <tableColumn id="11" xr3:uid="{72F2BD57-D4A0-4094-AFD2-55225BCD9830}" name="PerDay Salary" dataDxfId="246">
      <calculatedColumnFormula>April[[#This Row],[Salary]]/April[[#This Row],[Days]]</calculatedColumnFormula>
    </tableColumn>
    <tableColumn id="12" xr3:uid="{CD0BF2D2-304A-4077-8FC1-2ECAF54DB8BC}" name="Deduction" dataDxfId="245">
      <calculatedColumnFormula>April[[#This Row],[PerDay Salary]]*April[[#This Row],[Absent]]</calculatedColumnFormula>
    </tableColumn>
    <tableColumn id="13" xr3:uid="{D9F01A64-0F60-4402-8D53-DB92A98937A0}" name="Total Salary" totalsRowFunction="count" dataDxfId="244">
      <calculatedColumnFormula>April[[#This Row],[Salary]]-April[[#This Row],[Deduction]]</calculatedColumnFormula>
    </tableColumn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1401ED-1A93-4374-9B63-3048BDBA1D4C}" name="May" displayName="May" ref="AQ7:BD27" headerRowDxfId="243" dataDxfId="241" totalsRowDxfId="239" headerRowBorderDxfId="242" tableBorderDxfId="240">
  <tableColumns count="14">
    <tableColumn id="1" xr3:uid="{54007B09-9F75-4F8F-9B94-77913D1ADFEB}" name="Sr.No" totalsRowLabel="Total" dataDxfId="238" totalsRowDxfId="237"/>
    <tableColumn id="2" xr3:uid="{995192F7-8E04-443E-8B4D-5D62E9FED6A5}" name="Employee_Name" dataDxfId="236" totalsRowDxfId="235"/>
    <tableColumn id="3" xr3:uid="{D8FFD1F9-520E-473B-B265-9F8664F71873}" name="Employee_ID" dataDxfId="234" totalsRowDxfId="233"/>
    <tableColumn id="14" xr3:uid="{36BBE24F-D680-49EA-A0DB-1A009CFF68F2}" name="Month_Name" dataDxfId="232" totalsRowDxfId="231">
      <calculatedColumnFormula>$H$4</calculatedColumnFormula>
    </tableColumn>
    <tableColumn id="4" xr3:uid="{6F119D72-D484-4A16-BE43-B3DE9DAE1F26}" name="Present" dataDxfId="230">
      <calculatedColumnFormula>COUNTIF($J8:$AN8,"*P*")</calculatedColumnFormula>
    </tableColumn>
    <tableColumn id="5" xr3:uid="{3F4A4826-E298-43BB-A5FD-B82377C2DA49}" name="Absent" dataDxfId="229">
      <calculatedColumnFormula>COUNTIF($J8:$AN8,"*A*")</calculatedColumnFormula>
    </tableColumn>
    <tableColumn id="6" xr3:uid="{B1F60A5D-4349-48E4-912E-50F854B30095}" name="Leave" dataDxfId="228">
      <calculatedColumnFormula>COUNTIF($J8:$AN8,"*L*")</calculatedColumnFormula>
    </tableColumn>
    <tableColumn id="7" xr3:uid="{1C4D3588-1DA9-41AC-9EF1-33A6BEC81806}" name="Weekoff" dataDxfId="227">
      <calculatedColumnFormula>$I$8</calculatedColumnFormula>
    </tableColumn>
    <tableColumn id="8" xr3:uid="{619520A4-8409-4FEB-BE77-9A366F76B9EE}" name="Days" dataDxfId="226">
      <calculatedColumnFormula>$O$4</calculatedColumnFormula>
    </tableColumn>
    <tableColumn id="9" xr3:uid="{5B89A1B1-B6C8-437C-9B93-5011F3F26481}" name="Paid_Days" dataDxfId="225">
      <calculatedColumnFormula>May[[#This Row],[Days]]-May[[#This Row],[Absent]]</calculatedColumnFormula>
    </tableColumn>
    <tableColumn id="10" xr3:uid="{D6384037-53A2-4A97-AADF-E693C556F762}" name="Salary" dataDxfId="224"/>
    <tableColumn id="11" xr3:uid="{A66776EF-7C71-4ECA-BDBA-1D45A1272AC2}" name="PerDay Salary" dataDxfId="223">
      <calculatedColumnFormula>May[[#This Row],[Salary]]/May[[#This Row],[Days]]</calculatedColumnFormula>
    </tableColumn>
    <tableColumn id="12" xr3:uid="{CA0585BA-2E07-4167-9F87-F3FB6585D0B4}" name="Deduction" dataDxfId="222">
      <calculatedColumnFormula>May[[#This Row],[PerDay Salary]]*May[[#This Row],[Absent]]</calculatedColumnFormula>
    </tableColumn>
    <tableColumn id="13" xr3:uid="{CE24DEAD-899F-43F2-97FD-B02D68E585BB}" name="Total Salary" totalsRowFunction="count" dataDxfId="221">
      <calculatedColumnFormula>May[[#This Row],[Salary]]-May[[#This Row],[Deduction]]</calculatedColumnFormula>
    </tableColumn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595B04-F9FE-49B1-BF26-0D4084AAB13B}" name="June" displayName="June" ref="AQ7:BD27" headerRowDxfId="220" dataDxfId="218" totalsRowDxfId="216" headerRowBorderDxfId="219" tableBorderDxfId="217">
  <tableColumns count="14">
    <tableColumn id="1" xr3:uid="{DAD4E09E-A0F3-49C3-945B-6379437A4732}" name="Sr.No" totalsRowLabel="Total" dataDxfId="215" totalsRowDxfId="214"/>
    <tableColumn id="2" xr3:uid="{31E389E1-BAE3-4FA9-8284-D1007B7CF266}" name="Employee_Name" dataDxfId="213" totalsRowDxfId="212"/>
    <tableColumn id="3" xr3:uid="{17DE4FC0-AD67-4EAC-947A-153C6C7F9E8F}" name="Employee_ID" dataDxfId="211" totalsRowDxfId="210"/>
    <tableColumn id="14" xr3:uid="{C5BF6D91-03E9-49B1-BECF-87F68162299B}" name="Month_Name" dataDxfId="209" totalsRowDxfId="208">
      <calculatedColumnFormula>$H$4</calculatedColumnFormula>
    </tableColumn>
    <tableColumn id="4" xr3:uid="{F6269524-01EA-43D4-9508-06E3F7A7BD30}" name="Present" dataDxfId="207">
      <calculatedColumnFormula>COUNTIF($J8:$AN8,"*P*")</calculatedColumnFormula>
    </tableColumn>
    <tableColumn id="5" xr3:uid="{33816033-BC27-436E-B359-E62EDF9EEDBE}" name="Absent" dataDxfId="206">
      <calculatedColumnFormula>COUNTIF($J8:$AN8,"*A*")</calculatedColumnFormula>
    </tableColumn>
    <tableColumn id="6" xr3:uid="{36600F53-B1BC-4F7D-9190-23BB4C75CACA}" name="Leave" dataDxfId="205">
      <calculatedColumnFormula>COUNTIF($J8:$AN8,"*L*")</calculatedColumnFormula>
    </tableColumn>
    <tableColumn id="7" xr3:uid="{4481682D-E261-4632-AE1D-101346726400}" name="Weekoff" dataDxfId="204">
      <calculatedColumnFormula>$I$8</calculatedColumnFormula>
    </tableColumn>
    <tableColumn id="8" xr3:uid="{61AA2921-1CB0-4C30-B2DC-89DC34DA6FD5}" name="Days" dataDxfId="203">
      <calculatedColumnFormula>$O$4</calculatedColumnFormula>
    </tableColumn>
    <tableColumn id="9" xr3:uid="{977F31D7-4D89-416A-9D23-528E4A06A98E}" name="Paid_Days" dataDxfId="202">
      <calculatedColumnFormula>June[[#This Row],[Days]]-June[[#This Row],[Absent]]</calculatedColumnFormula>
    </tableColumn>
    <tableColumn id="10" xr3:uid="{6D614191-5ACB-45C6-A70D-48132E86879B}" name="Salary" dataDxfId="201"/>
    <tableColumn id="11" xr3:uid="{72A29544-5D49-41B3-815E-4FAFFD5262E8}" name="PerDay Salary" dataDxfId="200">
      <calculatedColumnFormula>June[[#This Row],[Salary]]/June[[#This Row],[Days]]</calculatedColumnFormula>
    </tableColumn>
    <tableColumn id="12" xr3:uid="{68A5F008-B93C-42A7-9D12-20C0DA9FAAFC}" name="Deduction" dataDxfId="199">
      <calculatedColumnFormula>June[[#This Row],[PerDay Salary]]*June[[#This Row],[Absent]]</calculatedColumnFormula>
    </tableColumn>
    <tableColumn id="13" xr3:uid="{FF4B3AFF-DAD4-4C98-98CA-39312808C9B7}" name="Total Salary" totalsRowFunction="count" dataDxfId="198">
      <calculatedColumnFormula>June[[#This Row],[Salary]]-June[[#This Row],[Deduction]]</calculatedColumnFormula>
    </tableColumn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62F0ED-7213-4621-AACC-A7000F09F867}" name="July" displayName="July" ref="AQ7:BD27" headerRowDxfId="197" dataDxfId="195" totalsRowDxfId="193" headerRowBorderDxfId="196" tableBorderDxfId="194">
  <tableColumns count="14">
    <tableColumn id="1" xr3:uid="{88AD7DD5-F432-4C67-B324-1FDEAEBF32EF}" name="Sr.No" totalsRowLabel="Total" dataDxfId="192" totalsRowDxfId="191"/>
    <tableColumn id="2" xr3:uid="{D8BC30FA-8F7A-46CB-A7FD-141D69CB631C}" name="Employee_Name" dataDxfId="190" totalsRowDxfId="189"/>
    <tableColumn id="3" xr3:uid="{5B7DA077-1EF3-40EE-9C98-724A3F5C83D6}" name="Employee_ID" dataDxfId="188" totalsRowDxfId="187"/>
    <tableColumn id="14" xr3:uid="{A71DD00A-CA62-4A40-84A5-647175DF7F07}" name="Month_Name" dataDxfId="186" totalsRowDxfId="185">
      <calculatedColumnFormula>$H$4</calculatedColumnFormula>
    </tableColumn>
    <tableColumn id="4" xr3:uid="{A4A55D62-0B3A-4880-9FD7-5C1BD132CE0C}" name="Present" dataDxfId="184">
      <calculatedColumnFormula>COUNTIF($J8:$AN8,"*P*")</calculatedColumnFormula>
    </tableColumn>
    <tableColumn id="5" xr3:uid="{29938C7C-D4D1-4BA5-AD7C-45A8C902139D}" name="Absent" dataDxfId="183">
      <calculatedColumnFormula>COUNTIF($J8:$AN8,"*A*")</calculatedColumnFormula>
    </tableColumn>
    <tableColumn id="6" xr3:uid="{CEAA1756-0C1A-4877-92F0-69B0F2AB36E3}" name="Leave" dataDxfId="182">
      <calculatedColumnFormula>COUNTIF($J8:$AN8,"*L*")</calculatedColumnFormula>
    </tableColumn>
    <tableColumn id="7" xr3:uid="{AD13A577-7FA0-4350-924F-AD074F6FBD44}" name="Weekoff" dataDxfId="181">
      <calculatedColumnFormula>$I$8</calculatedColumnFormula>
    </tableColumn>
    <tableColumn id="8" xr3:uid="{3CB82F2F-CF70-4F71-B61C-54FFE347D4D8}" name="Days" dataDxfId="180">
      <calculatedColumnFormula>$O$4</calculatedColumnFormula>
    </tableColumn>
    <tableColumn id="9" xr3:uid="{2B064A58-7174-441A-9E2B-D603E532FDCC}" name="Paid_Days" dataDxfId="179">
      <calculatedColumnFormula>July[[#This Row],[Days]]-July[[#This Row],[Absent]]</calculatedColumnFormula>
    </tableColumn>
    <tableColumn id="10" xr3:uid="{529869F7-6B8A-4615-BDDD-DCB4E889DD7D}" name="Salary" dataDxfId="178"/>
    <tableColumn id="11" xr3:uid="{2894AF34-1BA1-41BA-9C27-B459F86D7933}" name="PerDay Salary" dataDxfId="177">
      <calculatedColumnFormula>July[[#This Row],[Salary]]/July[[#This Row],[Days]]</calculatedColumnFormula>
    </tableColumn>
    <tableColumn id="12" xr3:uid="{CF90A5B3-CE45-4AF8-88B2-C553AC9A69B2}" name="Deduction" dataDxfId="176">
      <calculatedColumnFormula>July[[#This Row],[PerDay Salary]]*July[[#This Row],[Absent]]</calculatedColumnFormula>
    </tableColumn>
    <tableColumn id="13" xr3:uid="{330A8914-DC4A-4915-A368-95428E948226}" name="Total Salary" totalsRowFunction="count" dataDxfId="175">
      <calculatedColumnFormula>July[[#This Row],[Salary]]-July[[#This Row],[Deduction]]</calculatedColumnFormula>
    </tableColumn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C28E5F-E7BD-4A5D-B24C-905A1D7A9E0E}" name="August" displayName="August" ref="AQ7:BD27" headerRowDxfId="174" dataDxfId="172" totalsRowDxfId="170" headerRowBorderDxfId="173" tableBorderDxfId="171">
  <tableColumns count="14">
    <tableColumn id="1" xr3:uid="{2311B786-79A3-4F74-B42A-027983B89A4C}" name="Sr.No" totalsRowLabel="Total" dataDxfId="169" totalsRowDxfId="168"/>
    <tableColumn id="2" xr3:uid="{D66820FD-B1BF-4385-9654-9DB47F939EBF}" name="Employee_Name" dataDxfId="167" totalsRowDxfId="166"/>
    <tableColumn id="3" xr3:uid="{F6F1CF71-09F3-4947-AF8F-91A4B3EE8EFC}" name="Employee_ID" dataDxfId="165" totalsRowDxfId="164"/>
    <tableColumn id="14" xr3:uid="{5DF076EB-E975-4D79-A3FC-6F20572B0A16}" name="Month_Name" dataDxfId="163" totalsRowDxfId="162">
      <calculatedColumnFormula>$H$4</calculatedColumnFormula>
    </tableColumn>
    <tableColumn id="4" xr3:uid="{20C3CCCE-9060-4C62-AA70-CAB52546260E}" name="Present" dataDxfId="161">
      <calculatedColumnFormula>COUNTIF($J8:$AN8,"*P*")</calculatedColumnFormula>
    </tableColumn>
    <tableColumn id="5" xr3:uid="{BAA6C416-9FF4-453D-B3C3-34710761AAC4}" name="Absent" dataDxfId="160">
      <calculatedColumnFormula>COUNTIF($J8:$AN8,"*A*")</calculatedColumnFormula>
    </tableColumn>
    <tableColumn id="6" xr3:uid="{2965D2B5-3051-4209-9305-A716336DE8C2}" name="Leave" dataDxfId="159">
      <calculatedColumnFormula>COUNTIF($J8:$AN8,"*L*")</calculatedColumnFormula>
    </tableColumn>
    <tableColumn id="7" xr3:uid="{EA88496F-2968-4915-B9C0-567324CD002D}" name="Weekoff" dataDxfId="158">
      <calculatedColumnFormula>$I$8</calculatedColumnFormula>
    </tableColumn>
    <tableColumn id="8" xr3:uid="{BA191E30-D31B-453D-B1D1-017290CF0229}" name="Days" dataDxfId="157">
      <calculatedColumnFormula>$O$4</calculatedColumnFormula>
    </tableColumn>
    <tableColumn id="9" xr3:uid="{13925455-C275-416E-933F-E1458B222EC5}" name="Paid_Days" dataDxfId="156">
      <calculatedColumnFormula>August[[#This Row],[Days]]-August[[#This Row],[Absent]]</calculatedColumnFormula>
    </tableColumn>
    <tableColumn id="10" xr3:uid="{80D630F0-1B29-4718-8B9F-C76D62A378C4}" name="Salary" dataDxfId="155"/>
    <tableColumn id="11" xr3:uid="{72D1BE35-76B5-4EEF-89A7-A65DD6CFDEBF}" name="PerDay Salary" dataDxfId="154">
      <calculatedColumnFormula>August[[#This Row],[Salary]]/August[[#This Row],[Days]]</calculatedColumnFormula>
    </tableColumn>
    <tableColumn id="12" xr3:uid="{05B6BA44-129F-47D0-B968-4383111BD38C}" name="Deduction" dataDxfId="153">
      <calculatedColumnFormula>August[[#This Row],[PerDay Salary]]*August[[#This Row],[Absent]]</calculatedColumnFormula>
    </tableColumn>
    <tableColumn id="13" xr3:uid="{CE0E6CE1-F394-46FA-9093-35B57285B19F}" name="Total Salary" totalsRowFunction="count" dataDxfId="152">
      <calculatedColumnFormula>August[[#This Row],[Salary]]-August[[#This Row],[Deduction]]</calculatedColumnFormula>
    </tableColumn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D8BC71-5579-4A9E-AC40-5288789ED690}" name="September" displayName="September" ref="AQ7:BD27" headerRowDxfId="151" dataDxfId="149" totalsRowDxfId="147" headerRowBorderDxfId="150" tableBorderDxfId="148">
  <tableColumns count="14">
    <tableColumn id="1" xr3:uid="{209030A5-6ADB-4FF1-8CFB-743B128F2C24}" name="Sr.No" totalsRowLabel="Total" dataDxfId="146" totalsRowDxfId="145"/>
    <tableColumn id="2" xr3:uid="{F25FDFA0-9C9C-4AC0-93DE-E945794EF490}" name="Employee_Name" dataDxfId="144" totalsRowDxfId="143"/>
    <tableColumn id="3" xr3:uid="{513954FB-7321-48CB-BE24-0BD9E0DEDDC7}" name="Employee_ID" dataDxfId="142" totalsRowDxfId="141"/>
    <tableColumn id="14" xr3:uid="{9E751E99-E46D-45B4-9AF4-607F834A0A71}" name="Month_Name" dataDxfId="140" totalsRowDxfId="139">
      <calculatedColumnFormula>$H$4</calculatedColumnFormula>
    </tableColumn>
    <tableColumn id="4" xr3:uid="{BB92C674-43FB-45AF-9C8E-CD2B9C6CC83D}" name="Present" dataDxfId="138">
      <calculatedColumnFormula>COUNTIF($J8:$AN8,"*P*")</calculatedColumnFormula>
    </tableColumn>
    <tableColumn id="5" xr3:uid="{9A20932F-7934-4BD4-8CF6-3B856B5BED4F}" name="Absent" dataDxfId="137">
      <calculatedColumnFormula>COUNTIF($J8:$AN8,"*A*")</calculatedColumnFormula>
    </tableColumn>
    <tableColumn id="6" xr3:uid="{4EA94E7C-BFCE-4B00-8A47-E6DB681CC1BB}" name="Leave" dataDxfId="136">
      <calculatedColumnFormula>COUNTIF($J8:$AN8,"*L*")</calculatedColumnFormula>
    </tableColumn>
    <tableColumn id="7" xr3:uid="{818392E6-03A0-4DEB-AE83-71645EF00A6B}" name="Weekoff" dataDxfId="135">
      <calculatedColumnFormula>$I$8</calculatedColumnFormula>
    </tableColumn>
    <tableColumn id="8" xr3:uid="{B163AB03-380F-41D5-9FDE-62F9887A6ABD}" name="Days" dataDxfId="134">
      <calculatedColumnFormula>$O$4</calculatedColumnFormula>
    </tableColumn>
    <tableColumn id="9" xr3:uid="{74396BBB-D44F-4FBA-9B59-E6FF0D3D6A03}" name="Paid_Days" dataDxfId="133">
      <calculatedColumnFormula>September[[#This Row],[Days]]-September[[#This Row],[Absent]]</calculatedColumnFormula>
    </tableColumn>
    <tableColumn id="10" xr3:uid="{CF67129C-4818-4D7F-8DD6-7A9DC166590A}" name="Salary" dataDxfId="132"/>
    <tableColumn id="11" xr3:uid="{89166D80-12C6-4978-8D33-C31C3CE5E3E3}" name="PerDay Salary" dataDxfId="131">
      <calculatedColumnFormula>September[[#This Row],[Salary]]/September[[#This Row],[Days]]</calculatedColumnFormula>
    </tableColumn>
    <tableColumn id="12" xr3:uid="{28BDFA08-1A11-4D06-9D73-A9A58EFDFC40}" name="Deduction" dataDxfId="130">
      <calculatedColumnFormula>September[[#This Row],[PerDay Salary]]*September[[#This Row],[Absent]]</calculatedColumnFormula>
    </tableColumn>
    <tableColumn id="13" xr3:uid="{1182F2C1-6455-421E-A44D-BA81ED3DD640}" name="Total Salary" totalsRowFunction="count" dataDxfId="129">
      <calculatedColumnFormula>September[[#This Row],[Salary]]-September[[#This Row],[Deduction]]</calculatedColumnFormula>
    </tableColumn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6DFFC8-4CC3-491E-9EFF-67E0478C885B}" name="October" displayName="October" ref="AQ7:BD27" headerRowDxfId="128" dataDxfId="126" totalsRowDxfId="124" headerRowBorderDxfId="127" tableBorderDxfId="125">
  <tableColumns count="14">
    <tableColumn id="1" xr3:uid="{C3F373A2-33FC-44F4-9DFC-A5D32696ED1A}" name="Sr.No" totalsRowLabel="Total" dataDxfId="123" totalsRowDxfId="122"/>
    <tableColumn id="2" xr3:uid="{710BDC56-BFC9-44E1-A311-B7CD0A323BF4}" name="Employee_Name" dataDxfId="121" totalsRowDxfId="120"/>
    <tableColumn id="3" xr3:uid="{AD9359BA-8A19-49F2-A710-108CF54216BD}" name="Employee_ID" dataDxfId="119" totalsRowDxfId="118"/>
    <tableColumn id="14" xr3:uid="{5BB0DC38-3C56-47C8-ADEA-7AF9A6A8E9E9}" name="Month_Name" dataDxfId="117" totalsRowDxfId="116">
      <calculatedColumnFormula>$H$4</calculatedColumnFormula>
    </tableColumn>
    <tableColumn id="4" xr3:uid="{C241D5A1-E97F-4124-9BE1-819EFCFA3BC6}" name="Present" dataDxfId="115">
      <calculatedColumnFormula>COUNTIF($J8:$AN8,"*P*")</calculatedColumnFormula>
    </tableColumn>
    <tableColumn id="5" xr3:uid="{31868E18-A7B9-499D-A88F-90C2D45CD115}" name="Absent" dataDxfId="114">
      <calculatedColumnFormula>COUNTIF($J8:$AN8,"*A*")</calculatedColumnFormula>
    </tableColumn>
    <tableColumn id="6" xr3:uid="{17AD2762-3454-40DF-87D0-F593CF8269B6}" name="Leave" dataDxfId="113">
      <calculatedColumnFormula>COUNTIF($J8:$AN8,"*L*")</calculatedColumnFormula>
    </tableColumn>
    <tableColumn id="7" xr3:uid="{487F2BB4-9728-41E1-B123-17C9C3303F28}" name="Weekoff" dataDxfId="112">
      <calculatedColumnFormula>$I$8</calculatedColumnFormula>
    </tableColumn>
    <tableColumn id="8" xr3:uid="{5E8C8A48-E055-4A07-9D32-491F422E1C0A}" name="Days" dataDxfId="111">
      <calculatedColumnFormula>$O$4</calculatedColumnFormula>
    </tableColumn>
    <tableColumn id="9" xr3:uid="{9A00272D-9354-4F38-A3BE-E198964C7AE5}" name="Paid_Days" dataDxfId="110">
      <calculatedColumnFormula>October[[#This Row],[Days]]-October[[#This Row],[Absent]]</calculatedColumnFormula>
    </tableColumn>
    <tableColumn id="10" xr3:uid="{22974A3D-CF98-4684-B8C8-380204A36515}" name="Salary" dataDxfId="109"/>
    <tableColumn id="11" xr3:uid="{79C66B2F-2FCF-4272-A430-263FC4D3328D}" name="PerDay Salary" dataDxfId="108">
      <calculatedColumnFormula>October[[#This Row],[Salary]]/October[[#This Row],[Days]]</calculatedColumnFormula>
    </tableColumn>
    <tableColumn id="12" xr3:uid="{85F7E5D5-8230-4711-AA33-E47FE5B32DFF}" name="Deduction" dataDxfId="107">
      <calculatedColumnFormula>October[[#This Row],[PerDay Salary]]*October[[#This Row],[Absent]]</calculatedColumnFormula>
    </tableColumn>
    <tableColumn id="13" xr3:uid="{4918A4AE-F01D-4318-A942-738ED2CA43BF}" name="Total Salary" totalsRowFunction="count" dataDxfId="106">
      <calculatedColumnFormula>October[[#This Row],[Salary]]-October[[#This Row],[Deduction]]</calculatedColumnFormula>
    </tableColumn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3553D1-5301-4439-9FAF-0751C20922F6}" name="November" displayName="November" ref="AQ7:BD27" headerRowDxfId="105" dataDxfId="103" totalsRowDxfId="101" headerRowBorderDxfId="104" tableBorderDxfId="102">
  <tableColumns count="14">
    <tableColumn id="1" xr3:uid="{5CA7F317-8DF6-4F4A-9909-1BDF767911DB}" name="Sr.No" totalsRowLabel="Total" dataDxfId="100" totalsRowDxfId="99"/>
    <tableColumn id="2" xr3:uid="{6DEA26CD-109C-4632-9649-3870C931AFA2}" name="Employee_Name" dataDxfId="98" totalsRowDxfId="97"/>
    <tableColumn id="3" xr3:uid="{2AE55182-B9B3-4ADD-A74E-45814143030A}" name="Employee_ID" dataDxfId="96" totalsRowDxfId="95"/>
    <tableColumn id="14" xr3:uid="{60D848A7-92FB-4665-B827-8F2E652C0BF0}" name="Month_Name" dataDxfId="94" totalsRowDxfId="93">
      <calculatedColumnFormula>$H$4</calculatedColumnFormula>
    </tableColumn>
    <tableColumn id="4" xr3:uid="{C9F66C72-A8B0-4D1E-BBCB-89A1AD51DF0F}" name="Present" dataDxfId="92">
      <calculatedColumnFormula>COUNTIF($J8:$AN8,"*P*")</calculatedColumnFormula>
    </tableColumn>
    <tableColumn id="5" xr3:uid="{D75C7D9C-781C-473D-86B7-B205B57AF93A}" name="Absent" dataDxfId="91">
      <calculatedColumnFormula>COUNTIF($J8:$AN8,"*A*")</calculatedColumnFormula>
    </tableColumn>
    <tableColumn id="6" xr3:uid="{4A0B3A12-F970-4079-AA4E-B48088E5FDAC}" name="Leave" dataDxfId="90">
      <calculatedColumnFormula>COUNTIF($J8:$AN8,"*L*")</calculatedColumnFormula>
    </tableColumn>
    <tableColumn id="7" xr3:uid="{90DF25E4-9F8F-4AE5-8626-6B8403B83A14}" name="Weekoff" dataDxfId="89">
      <calculatedColumnFormula>$I$8</calculatedColumnFormula>
    </tableColumn>
    <tableColumn id="8" xr3:uid="{4A3DA969-94C5-4226-AABC-D59ADDF5ED62}" name="Days" dataDxfId="88">
      <calculatedColumnFormula>$O$4</calculatedColumnFormula>
    </tableColumn>
    <tableColumn id="9" xr3:uid="{BD2F7AB0-E983-4608-BDBB-B601099CC62E}" name="Paid_Days" dataDxfId="87">
      <calculatedColumnFormula>November[[#This Row],[Days]]-November[[#This Row],[Absent]]</calculatedColumnFormula>
    </tableColumn>
    <tableColumn id="10" xr3:uid="{BAF1949E-3C41-452A-8EBE-F90132D2DD2D}" name="Salary" dataDxfId="86"/>
    <tableColumn id="11" xr3:uid="{71DD231C-A6F0-4737-9B57-AB242010E940}" name="PerDay Salary" dataDxfId="85">
      <calculatedColumnFormula>November[[#This Row],[Salary]]/November[[#This Row],[Days]]</calculatedColumnFormula>
    </tableColumn>
    <tableColumn id="12" xr3:uid="{C9EC957A-C65A-45DD-A7D1-44380209089E}" name="Deduction" dataDxfId="84">
      <calculatedColumnFormula>November[[#This Row],[PerDay Salary]]*November[[#This Row],[Absent]]</calculatedColumnFormula>
    </tableColumn>
    <tableColumn id="13" xr3:uid="{0BE76AD8-A775-4BDD-915C-4D350C867EF4}" name="Total Salary" totalsRowFunction="count" dataDxfId="83">
      <calculatedColumnFormula>November[[#This Row],[Salary]]-November[[#This Row],[Deduction]]</calculatedColumnFormula>
    </tableColumn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9F1712-A8C5-4A27-A605-81C3943810D5}" name="December" displayName="December" ref="AQ7:BD27" headerRowDxfId="82" dataDxfId="80" totalsRowDxfId="78" headerRowBorderDxfId="81" tableBorderDxfId="79">
  <tableColumns count="14">
    <tableColumn id="1" xr3:uid="{D5FF6F3A-7D90-431E-B102-D78C92F23C78}" name="Sr.No" totalsRowLabel="Total" dataDxfId="77" totalsRowDxfId="76"/>
    <tableColumn id="2" xr3:uid="{AACB54CA-74D6-458D-984F-C5DD6D31375A}" name="Employee_Name" dataDxfId="75" totalsRowDxfId="74"/>
    <tableColumn id="3" xr3:uid="{698A991F-616D-48BF-B780-B96CBBD824DA}" name="Employee_ID" dataDxfId="73" totalsRowDxfId="72"/>
    <tableColumn id="14" xr3:uid="{CDCC99C3-CF07-4145-8065-B888A90767B7}" name="Month_Name" dataDxfId="71" totalsRowDxfId="70">
      <calculatedColumnFormula>$H$4</calculatedColumnFormula>
    </tableColumn>
    <tableColumn id="4" xr3:uid="{A3310D40-2807-49E7-9721-8D183380DA97}" name="Present" dataDxfId="69">
      <calculatedColumnFormula>COUNTIF($J8:$AN8,"*P*")</calculatedColumnFormula>
    </tableColumn>
    <tableColumn id="5" xr3:uid="{0464262D-7156-4B55-B13E-D61B8FBC105E}" name="Absent" dataDxfId="68">
      <calculatedColumnFormula>COUNTIF($J8:$AN8,"*A*")</calculatedColumnFormula>
    </tableColumn>
    <tableColumn id="6" xr3:uid="{60D969AB-3D5F-4FCE-8CD7-C11ECAB44229}" name="Leave" dataDxfId="67">
      <calculatedColumnFormula>COUNTIF($J8:$AN8,"*L*")</calculatedColumnFormula>
    </tableColumn>
    <tableColumn id="7" xr3:uid="{EF9A366D-DB3C-48B1-A374-5D8D4A5D4F56}" name="Weekoff" dataDxfId="66">
      <calculatedColumnFormula>$I$8</calculatedColumnFormula>
    </tableColumn>
    <tableColumn id="8" xr3:uid="{EB2ED868-4889-4384-BE52-52D5FB05DF34}" name="Days" dataDxfId="65">
      <calculatedColumnFormula>$O$4</calculatedColumnFormula>
    </tableColumn>
    <tableColumn id="9" xr3:uid="{C72101F1-4AB3-40E0-86EC-C81E57FE739A}" name="Paid_Days" dataDxfId="64">
      <calculatedColumnFormula>December[[#This Row],[Days]]-December[[#This Row],[Absent]]</calculatedColumnFormula>
    </tableColumn>
    <tableColumn id="10" xr3:uid="{88FFDC3C-CF09-49F7-94FD-EC09FEEA8945}" name="Salary" dataDxfId="63"/>
    <tableColumn id="11" xr3:uid="{142AD3E5-A4D2-4C5E-AD7E-72D2632C427F}" name="PerDay Salary" dataDxfId="62">
      <calculatedColumnFormula>December[[#This Row],[Salary]]/December[[#This Row],[Days]]</calculatedColumnFormula>
    </tableColumn>
    <tableColumn id="12" xr3:uid="{BF353937-4B0B-4B7B-BB7F-2719FFAC26B7}" name="Deduction" dataDxfId="61">
      <calculatedColumnFormula>December[[#This Row],[PerDay Salary]]*December[[#This Row],[Absent]]</calculatedColumnFormula>
    </tableColumn>
    <tableColumn id="13" xr3:uid="{29E3ED22-685E-49B9-A116-8F815EC8B609}" name="Total Salary" totalsRowFunction="count" dataDxfId="60">
      <calculatedColumnFormula>December[[#This Row],[Salary]]-December[[#This Row],[Deduction]]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38C5890-0F0F-45C8-9B8E-15DEA7590BEC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3EB5-4665-4B42-B54F-B250B61D5F73}">
  <dimension ref="A1:A12"/>
  <sheetViews>
    <sheetView workbookViewId="0">
      <selection activeCell="H10" sqref="H10"/>
    </sheetView>
  </sheetViews>
  <sheetFormatPr defaultRowHeight="15" x14ac:dyDescent="0.25"/>
  <cols>
    <col min="1" max="1" width="10.42578125" bestFit="1" customWidth="1"/>
  </cols>
  <sheetData>
    <row r="1" spans="1:1" x14ac:dyDescent="0.25">
      <c r="A1" s="4">
        <v>45658</v>
      </c>
    </row>
    <row r="2" spans="1:1" x14ac:dyDescent="0.25">
      <c r="A2" s="4">
        <v>45689</v>
      </c>
    </row>
    <row r="3" spans="1:1" x14ac:dyDescent="0.25">
      <c r="A3" s="4">
        <v>45717</v>
      </c>
    </row>
    <row r="4" spans="1:1" x14ac:dyDescent="0.25">
      <c r="A4" s="4">
        <v>45748</v>
      </c>
    </row>
    <row r="5" spans="1:1" x14ac:dyDescent="0.25">
      <c r="A5" s="4">
        <v>45778</v>
      </c>
    </row>
    <row r="6" spans="1:1" x14ac:dyDescent="0.25">
      <c r="A6" s="4">
        <v>45809</v>
      </c>
    </row>
    <row r="7" spans="1:1" x14ac:dyDescent="0.25">
      <c r="A7" s="4">
        <v>45839</v>
      </c>
    </row>
    <row r="8" spans="1:1" x14ac:dyDescent="0.25">
      <c r="A8" s="4">
        <v>45870</v>
      </c>
    </row>
    <row r="9" spans="1:1" x14ac:dyDescent="0.25">
      <c r="A9" s="4">
        <v>45901</v>
      </c>
    </row>
    <row r="10" spans="1:1" x14ac:dyDescent="0.25">
      <c r="A10" s="4">
        <v>45931</v>
      </c>
    </row>
    <row r="11" spans="1:1" x14ac:dyDescent="0.25">
      <c r="A11" s="4">
        <v>45962</v>
      </c>
    </row>
    <row r="12" spans="1:1" x14ac:dyDescent="0.25">
      <c r="A12" s="4">
        <v>45992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302-DD0F-47CF-A7CB-9C20048E1C75}">
  <dimension ref="A1:G22"/>
  <sheetViews>
    <sheetView workbookViewId="0">
      <selection activeCell="A4" sqref="A4"/>
    </sheetView>
  </sheetViews>
  <sheetFormatPr defaultRowHeight="15" x14ac:dyDescent="0.25"/>
  <cols>
    <col min="1" max="1" width="5.85546875" bestFit="1" customWidth="1"/>
    <col min="2" max="2" width="15" bestFit="1" customWidth="1"/>
    <col min="3" max="3" width="12.85546875" bestFit="1" customWidth="1"/>
    <col min="7" max="7" width="25.7109375" style="3" customWidth="1"/>
  </cols>
  <sheetData>
    <row r="1" spans="1:3" x14ac:dyDescent="0.25">
      <c r="A1" s="32" t="s">
        <v>0</v>
      </c>
      <c r="B1" s="32" t="s">
        <v>1</v>
      </c>
      <c r="C1" s="32" t="s">
        <v>2</v>
      </c>
    </row>
    <row r="2" spans="1:3" x14ac:dyDescent="0.25">
      <c r="A2" s="32"/>
      <c r="B2" s="32"/>
      <c r="C2" s="32"/>
    </row>
    <row r="3" spans="1:3" x14ac:dyDescent="0.25">
      <c r="A3" s="2">
        <v>1</v>
      </c>
      <c r="B3" s="2" t="s">
        <v>4</v>
      </c>
      <c r="C3" s="2">
        <v>1001</v>
      </c>
    </row>
    <row r="4" spans="1:3" x14ac:dyDescent="0.25">
      <c r="A4" s="1">
        <v>2</v>
      </c>
      <c r="B4" s="1" t="s">
        <v>5</v>
      </c>
      <c r="C4" s="1">
        <v>1002</v>
      </c>
    </row>
    <row r="5" spans="1:3" x14ac:dyDescent="0.25">
      <c r="A5" s="1">
        <v>3</v>
      </c>
      <c r="B5" s="1" t="s">
        <v>6</v>
      </c>
      <c r="C5" s="1">
        <v>1003</v>
      </c>
    </row>
    <row r="6" spans="1:3" x14ac:dyDescent="0.25">
      <c r="A6" s="1">
        <v>4</v>
      </c>
      <c r="B6" s="1" t="s">
        <v>7</v>
      </c>
      <c r="C6" s="1">
        <v>1004</v>
      </c>
    </row>
    <row r="7" spans="1:3" x14ac:dyDescent="0.25">
      <c r="A7" s="1">
        <v>5</v>
      </c>
      <c r="B7" s="1" t="s">
        <v>8</v>
      </c>
      <c r="C7" s="1">
        <v>1005</v>
      </c>
    </row>
    <row r="8" spans="1:3" x14ac:dyDescent="0.25">
      <c r="A8" s="1">
        <v>6</v>
      </c>
      <c r="B8" s="1" t="s">
        <v>9</v>
      </c>
      <c r="C8" s="1">
        <v>1006</v>
      </c>
    </row>
    <row r="9" spans="1:3" x14ac:dyDescent="0.25">
      <c r="A9" s="1">
        <v>7</v>
      </c>
      <c r="B9" s="1" t="s">
        <v>10</v>
      </c>
      <c r="C9" s="1">
        <v>1007</v>
      </c>
    </row>
    <row r="10" spans="1:3" x14ac:dyDescent="0.25">
      <c r="A10" s="1">
        <v>8</v>
      </c>
      <c r="B10" s="1" t="s">
        <v>11</v>
      </c>
      <c r="C10" s="1">
        <v>1008</v>
      </c>
    </row>
    <row r="11" spans="1:3" x14ac:dyDescent="0.25">
      <c r="A11" s="1">
        <v>9</v>
      </c>
      <c r="B11" s="1" t="s">
        <v>12</v>
      </c>
      <c r="C11" s="1">
        <v>1009</v>
      </c>
    </row>
    <row r="12" spans="1:3" x14ac:dyDescent="0.25">
      <c r="A12" s="1">
        <v>10</v>
      </c>
      <c r="B12" s="1" t="s">
        <v>13</v>
      </c>
      <c r="C12" s="1">
        <v>1010</v>
      </c>
    </row>
    <row r="13" spans="1:3" x14ac:dyDescent="0.25">
      <c r="A13" s="1">
        <v>11</v>
      </c>
      <c r="B13" s="1" t="s">
        <v>14</v>
      </c>
      <c r="C13" s="1">
        <v>1011</v>
      </c>
    </row>
    <row r="14" spans="1:3" x14ac:dyDescent="0.25">
      <c r="A14" s="1">
        <v>12</v>
      </c>
      <c r="B14" s="1" t="s">
        <v>15</v>
      </c>
      <c r="C14" s="1">
        <v>1012</v>
      </c>
    </row>
    <row r="15" spans="1:3" x14ac:dyDescent="0.25">
      <c r="A15" s="1">
        <v>13</v>
      </c>
      <c r="B15" s="1" t="s">
        <v>16</v>
      </c>
      <c r="C15" s="1">
        <v>1013</v>
      </c>
    </row>
    <row r="16" spans="1:3" x14ac:dyDescent="0.25">
      <c r="A16" s="1">
        <v>14</v>
      </c>
      <c r="B16" s="1" t="s">
        <v>17</v>
      </c>
      <c r="C16" s="1">
        <v>1014</v>
      </c>
    </row>
    <row r="17" spans="1:3" x14ac:dyDescent="0.25">
      <c r="A17" s="1">
        <v>15</v>
      </c>
      <c r="B17" s="1" t="s">
        <v>18</v>
      </c>
      <c r="C17" s="1">
        <v>1015</v>
      </c>
    </row>
    <row r="18" spans="1:3" x14ac:dyDescent="0.25">
      <c r="A18" s="1">
        <v>16</v>
      </c>
      <c r="B18" s="1" t="s">
        <v>19</v>
      </c>
      <c r="C18" s="1">
        <v>1016</v>
      </c>
    </row>
    <row r="19" spans="1:3" x14ac:dyDescent="0.25">
      <c r="A19" s="1">
        <v>17</v>
      </c>
      <c r="B19" s="1" t="s">
        <v>20</v>
      </c>
      <c r="C19" s="1">
        <v>1017</v>
      </c>
    </row>
    <row r="20" spans="1:3" x14ac:dyDescent="0.25">
      <c r="A20" s="1">
        <v>18</v>
      </c>
      <c r="B20" s="1" t="s">
        <v>21</v>
      </c>
      <c r="C20" s="1">
        <v>1018</v>
      </c>
    </row>
    <row r="21" spans="1:3" x14ac:dyDescent="0.25">
      <c r="A21" s="1">
        <v>19</v>
      </c>
      <c r="B21" s="1" t="s">
        <v>22</v>
      </c>
      <c r="C21" s="1">
        <v>1019</v>
      </c>
    </row>
    <row r="22" spans="1:3" x14ac:dyDescent="0.25">
      <c r="A22" s="1">
        <v>20</v>
      </c>
      <c r="B22" s="1" t="s">
        <v>3</v>
      </c>
      <c r="C22" s="1">
        <v>1020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553E-98ED-4803-BC13-6BBB700DB5F9}">
  <dimension ref="E1:BD28"/>
  <sheetViews>
    <sheetView showGridLines="0" topLeftCell="AP4" zoomScaleNormal="100" workbookViewId="0">
      <selection activeCell="BC8" sqref="BC8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45658</v>
      </c>
      <c r="H4" s="14" t="str">
        <f>TEXT($G$4,"MMMM")</f>
        <v>January</v>
      </c>
      <c r="J4" s="13" t="s">
        <v>41</v>
      </c>
      <c r="K4" s="14">
        <f>EOMONTH(G4,0)</f>
        <v>45688</v>
      </c>
      <c r="O4" s="13">
        <f>DATEDIF($G$4,$K$4,"D")+1</f>
        <v>31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Wed</v>
      </c>
      <c r="K6" s="11" t="str">
        <f t="shared" ref="K6:AN6" si="0">TEXT(K7,"ddd")</f>
        <v>Thu</v>
      </c>
      <c r="L6" s="11" t="str">
        <f t="shared" si="0"/>
        <v>Fri</v>
      </c>
      <c r="M6" s="11" t="str">
        <f t="shared" si="0"/>
        <v>Sat</v>
      </c>
      <c r="N6" s="11" t="str">
        <f t="shared" si="0"/>
        <v>Sun</v>
      </c>
      <c r="O6" s="11" t="str">
        <f t="shared" si="0"/>
        <v>Mon</v>
      </c>
      <c r="P6" s="11" t="str">
        <f t="shared" si="0"/>
        <v>Tue</v>
      </c>
      <c r="Q6" s="11" t="str">
        <f t="shared" si="0"/>
        <v>Wed</v>
      </c>
      <c r="R6" s="11" t="str">
        <f t="shared" si="0"/>
        <v>Thu</v>
      </c>
      <c r="S6" s="11" t="str">
        <f t="shared" si="0"/>
        <v>Fri</v>
      </c>
      <c r="T6" s="11" t="str">
        <f t="shared" si="0"/>
        <v>Sat</v>
      </c>
      <c r="U6" s="11" t="str">
        <f t="shared" si="0"/>
        <v>Sun</v>
      </c>
      <c r="V6" s="11" t="str">
        <f t="shared" si="0"/>
        <v>Mon</v>
      </c>
      <c r="W6" s="11" t="str">
        <f t="shared" si="0"/>
        <v>Tue</v>
      </c>
      <c r="X6" s="11" t="str">
        <f t="shared" si="0"/>
        <v>Wed</v>
      </c>
      <c r="Y6" s="11" t="str">
        <f t="shared" si="0"/>
        <v>Thu</v>
      </c>
      <c r="Z6" s="11" t="str">
        <f t="shared" si="0"/>
        <v>Fri</v>
      </c>
      <c r="AA6" s="11" t="str">
        <f t="shared" si="0"/>
        <v>Sat</v>
      </c>
      <c r="AB6" s="11" t="str">
        <f t="shared" si="0"/>
        <v>Sun</v>
      </c>
      <c r="AC6" s="11" t="str">
        <f t="shared" si="0"/>
        <v>Mon</v>
      </c>
      <c r="AD6" s="11" t="str">
        <f t="shared" si="0"/>
        <v>Tue</v>
      </c>
      <c r="AE6" s="11" t="str">
        <f t="shared" si="0"/>
        <v>Wed</v>
      </c>
      <c r="AF6" s="11" t="str">
        <f t="shared" si="0"/>
        <v>Thu</v>
      </c>
      <c r="AG6" s="11" t="str">
        <f t="shared" si="0"/>
        <v>Fri</v>
      </c>
      <c r="AH6" s="11" t="str">
        <f t="shared" si="0"/>
        <v>Sat</v>
      </c>
      <c r="AI6" s="11" t="str">
        <f t="shared" si="0"/>
        <v>Sun</v>
      </c>
      <c r="AJ6" s="11" t="str">
        <f t="shared" si="0"/>
        <v>Mon</v>
      </c>
      <c r="AK6" s="11" t="str">
        <f t="shared" si="0"/>
        <v>Tue</v>
      </c>
      <c r="AL6" s="11" t="str">
        <f t="shared" si="0"/>
        <v>Wed</v>
      </c>
      <c r="AM6" s="11" t="str">
        <f t="shared" si="0"/>
        <v>Thu</v>
      </c>
      <c r="AN6" s="12" t="str">
        <f t="shared" si="0"/>
        <v>Fri</v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45658</v>
      </c>
      <c r="K7" s="27">
        <f>IF(J7&lt;$K$4,J7+1,"")</f>
        <v>45659</v>
      </c>
      <c r="L7" s="27">
        <f t="shared" ref="L7:AN7" si="1">IF(K7&lt;$K$4,K7+1,"")</f>
        <v>45660</v>
      </c>
      <c r="M7" s="27">
        <f t="shared" si="1"/>
        <v>45661</v>
      </c>
      <c r="N7" s="27">
        <f t="shared" si="1"/>
        <v>45662</v>
      </c>
      <c r="O7" s="27">
        <f t="shared" si="1"/>
        <v>45663</v>
      </c>
      <c r="P7" s="27">
        <f t="shared" si="1"/>
        <v>45664</v>
      </c>
      <c r="Q7" s="27">
        <f t="shared" si="1"/>
        <v>45665</v>
      </c>
      <c r="R7" s="27">
        <f t="shared" si="1"/>
        <v>45666</v>
      </c>
      <c r="S7" s="27">
        <f t="shared" si="1"/>
        <v>45667</v>
      </c>
      <c r="T7" s="27">
        <f t="shared" si="1"/>
        <v>45668</v>
      </c>
      <c r="U7" s="27">
        <f t="shared" si="1"/>
        <v>45669</v>
      </c>
      <c r="V7" s="27">
        <f t="shared" si="1"/>
        <v>45670</v>
      </c>
      <c r="W7" s="27">
        <f t="shared" si="1"/>
        <v>45671</v>
      </c>
      <c r="X7" s="27">
        <f t="shared" si="1"/>
        <v>45672</v>
      </c>
      <c r="Y7" s="27">
        <f t="shared" si="1"/>
        <v>45673</v>
      </c>
      <c r="Z7" s="27">
        <f t="shared" si="1"/>
        <v>45674</v>
      </c>
      <c r="AA7" s="27">
        <f t="shared" si="1"/>
        <v>45675</v>
      </c>
      <c r="AB7" s="27">
        <f t="shared" si="1"/>
        <v>45676</v>
      </c>
      <c r="AC7" s="27">
        <f t="shared" si="1"/>
        <v>45677</v>
      </c>
      <c r="AD7" s="27">
        <f t="shared" si="1"/>
        <v>45678</v>
      </c>
      <c r="AE7" s="27">
        <f t="shared" si="1"/>
        <v>45679</v>
      </c>
      <c r="AF7" s="27">
        <f t="shared" si="1"/>
        <v>45680</v>
      </c>
      <c r="AG7" s="27">
        <f t="shared" si="1"/>
        <v>45681</v>
      </c>
      <c r="AH7" s="27">
        <f t="shared" si="1"/>
        <v>45682</v>
      </c>
      <c r="AI7" s="27">
        <f t="shared" si="1"/>
        <v>45683</v>
      </c>
      <c r="AJ7" s="27">
        <f t="shared" si="1"/>
        <v>45684</v>
      </c>
      <c r="AK7" s="27">
        <f t="shared" si="1"/>
        <v>45685</v>
      </c>
      <c r="AL7" s="27">
        <f t="shared" si="1"/>
        <v>45686</v>
      </c>
      <c r="AM7" s="27">
        <f t="shared" si="1"/>
        <v>45687</v>
      </c>
      <c r="AN7" s="16">
        <f t="shared" si="1"/>
        <v>45688</v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37</v>
      </c>
      <c r="K8" s="28" t="s">
        <v>36</v>
      </c>
      <c r="L8" s="28" t="s">
        <v>36</v>
      </c>
      <c r="M8" s="28" t="s">
        <v>36</v>
      </c>
      <c r="N8" s="28" t="str">
        <f t="shared" ref="N8:AI8" si="2">IF(N$6="Sun","WO","")</f>
        <v>WO</v>
      </c>
      <c r="O8" s="28" t="s">
        <v>36</v>
      </c>
      <c r="P8" s="28" t="s">
        <v>36</v>
      </c>
      <c r="Q8" s="28" t="s">
        <v>36</v>
      </c>
      <c r="R8" s="28" t="s">
        <v>36</v>
      </c>
      <c r="S8" s="28" t="s">
        <v>36</v>
      </c>
      <c r="T8" s="28" t="s">
        <v>36</v>
      </c>
      <c r="U8" s="28" t="str">
        <f t="shared" si="2"/>
        <v>WO</v>
      </c>
      <c r="V8" s="28" t="s">
        <v>36</v>
      </c>
      <c r="W8" s="28" t="s">
        <v>36</v>
      </c>
      <c r="X8" s="28" t="s">
        <v>36</v>
      </c>
      <c r="Y8" s="28" t="s">
        <v>36</v>
      </c>
      <c r="Z8" s="28" t="s">
        <v>36</v>
      </c>
      <c r="AA8" s="28" t="s">
        <v>36</v>
      </c>
      <c r="AB8" s="28" t="str">
        <f t="shared" si="2"/>
        <v>WO</v>
      </c>
      <c r="AC8" s="28" t="s">
        <v>36</v>
      </c>
      <c r="AD8" s="28" t="s">
        <v>36</v>
      </c>
      <c r="AE8" s="28" t="s">
        <v>36</v>
      </c>
      <c r="AF8" s="28" t="s">
        <v>36</v>
      </c>
      <c r="AG8" s="28" t="s">
        <v>36</v>
      </c>
      <c r="AH8" s="28" t="s">
        <v>36</v>
      </c>
      <c r="AI8" s="28" t="str">
        <f t="shared" si="2"/>
        <v>WO</v>
      </c>
      <c r="AJ8" s="28" t="s">
        <v>36</v>
      </c>
      <c r="AK8" s="28" t="s">
        <v>36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January</v>
      </c>
      <c r="AU8" s="20">
        <f t="shared" ref="AU8:AU27" si="4">COUNTIF($J8:$AN8,"*P*")</f>
        <v>26</v>
      </c>
      <c r="AV8" s="20">
        <f t="shared" ref="AV8:AV27" si="5">COUNTIF($J8:$AN8,"*A*")</f>
        <v>1</v>
      </c>
      <c r="AW8" s="20">
        <f t="shared" ref="AW8:AW27" si="6">COUNTIF($J8:$AN8,"*L*")</f>
        <v>0</v>
      </c>
      <c r="AX8" s="20">
        <f t="shared" ref="AX8:AX27" si="7">$I$8</f>
        <v>4</v>
      </c>
      <c r="AY8" s="20">
        <f t="shared" ref="AY8:AY27" si="8">$O$4</f>
        <v>31</v>
      </c>
      <c r="AZ8" s="20">
        <f>January[[#This Row],[Days]]-January[[#This Row],[Absent]]</f>
        <v>30</v>
      </c>
      <c r="BA8" s="23">
        <v>15000</v>
      </c>
      <c r="BB8" s="24">
        <f>January[[#This Row],[Salary]]/January[[#This Row],[Days]]</f>
        <v>483.87096774193549</v>
      </c>
      <c r="BC8" s="24">
        <f>January[[#This Row],[PerDay Salary]]*January[[#This Row],[Absent]]</f>
        <v>483.87096774193549</v>
      </c>
      <c r="BD8" s="24">
        <f>January[[#This Row],[Salary]]-January[[#This Row],[Deduction]]</f>
        <v>14516.129032258064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36</v>
      </c>
      <c r="K9" s="28" t="s">
        <v>36</v>
      </c>
      <c r="L9" s="28" t="s">
        <v>36</v>
      </c>
      <c r="M9" s="28" t="s">
        <v>36</v>
      </c>
      <c r="N9" s="28" t="str">
        <f t="shared" ref="N9:U24" si="10">IF(N$6="Sun","WO","")</f>
        <v>WO</v>
      </c>
      <c r="O9" s="28" t="s">
        <v>36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36</v>
      </c>
      <c r="U9" s="28" t="str">
        <f t="shared" si="10"/>
        <v>WO</v>
      </c>
      <c r="V9" s="28" t="s">
        <v>36</v>
      </c>
      <c r="W9" s="28" t="s">
        <v>36</v>
      </c>
      <c r="X9" s="28" t="s">
        <v>36</v>
      </c>
      <c r="Y9" s="28" t="s">
        <v>36</v>
      </c>
      <c r="Z9" s="28" t="s">
        <v>36</v>
      </c>
      <c r="AA9" s="28" t="s">
        <v>36</v>
      </c>
      <c r="AB9" s="28" t="str">
        <f t="shared" ref="AB9:AI23" si="11">IF(AB$6="Sun","WO","")</f>
        <v>WO</v>
      </c>
      <c r="AC9" s="28" t="s">
        <v>36</v>
      </c>
      <c r="AD9" s="28" t="s">
        <v>36</v>
      </c>
      <c r="AE9" s="28" t="s">
        <v>36</v>
      </c>
      <c r="AF9" s="28" t="s">
        <v>36</v>
      </c>
      <c r="AG9" s="28" t="s">
        <v>36</v>
      </c>
      <c r="AH9" s="28" t="s">
        <v>36</v>
      </c>
      <c r="AI9" s="28" t="str">
        <f t="shared" si="11"/>
        <v>WO</v>
      </c>
      <c r="AJ9" s="28" t="s">
        <v>36</v>
      </c>
      <c r="AK9" s="28" t="s">
        <v>36</v>
      </c>
      <c r="AL9" s="28" t="s">
        <v>36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January</v>
      </c>
      <c r="AU9" s="20">
        <f t="shared" si="4"/>
        <v>27</v>
      </c>
      <c r="AV9" s="20">
        <f t="shared" si="5"/>
        <v>0</v>
      </c>
      <c r="AW9" s="20">
        <f t="shared" si="6"/>
        <v>0</v>
      </c>
      <c r="AX9" s="20">
        <f t="shared" si="7"/>
        <v>4</v>
      </c>
      <c r="AY9" s="20">
        <f t="shared" si="8"/>
        <v>31</v>
      </c>
      <c r="AZ9" s="20">
        <f>January[[#This Row],[Days]]-January[[#This Row],[Absent]]</f>
        <v>31</v>
      </c>
      <c r="BA9" s="23">
        <v>18000</v>
      </c>
      <c r="BB9" s="24">
        <f>January[[#This Row],[Salary]]/January[[#This Row],[Days]]</f>
        <v>580.64516129032256</v>
      </c>
      <c r="BC9" s="24">
        <f>January[[#This Row],[PerDay Salary]]*January[[#This Row],[Absent]]</f>
        <v>0</v>
      </c>
      <c r="BD9" s="24">
        <f>January[[#This Row],[Salary]]-January[[#This Row],[Deduction]]</f>
        <v>18000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">
        <v>36</v>
      </c>
      <c r="L10" s="28" t="s">
        <v>36</v>
      </c>
      <c r="M10" s="28" t="s">
        <v>36</v>
      </c>
      <c r="N10" s="28" t="str">
        <f t="shared" si="10"/>
        <v>WO</v>
      </c>
      <c r="O10" s="28" t="s">
        <v>36</v>
      </c>
      <c r="P10" s="28" t="s">
        <v>36</v>
      </c>
      <c r="Q10" s="28" t="s">
        <v>36</v>
      </c>
      <c r="R10" s="28" t="s">
        <v>36</v>
      </c>
      <c r="S10" s="28" t="s">
        <v>36</v>
      </c>
      <c r="T10" s="28" t="s">
        <v>36</v>
      </c>
      <c r="U10" s="28" t="str">
        <f t="shared" si="10"/>
        <v>WO</v>
      </c>
      <c r="V10" s="28" t="s">
        <v>36</v>
      </c>
      <c r="W10" s="28" t="s">
        <v>36</v>
      </c>
      <c r="X10" s="28" t="s">
        <v>36</v>
      </c>
      <c r="Y10" s="28" t="s">
        <v>36</v>
      </c>
      <c r="Z10" s="28" t="s">
        <v>36</v>
      </c>
      <c r="AA10" s="28" t="s">
        <v>36</v>
      </c>
      <c r="AB10" s="28" t="str">
        <f t="shared" si="11"/>
        <v>WO</v>
      </c>
      <c r="AC10" s="28" t="s">
        <v>36</v>
      </c>
      <c r="AD10" s="28" t="s">
        <v>37</v>
      </c>
      <c r="AE10" s="28" t="s">
        <v>36</v>
      </c>
      <c r="AF10" s="28" t="s">
        <v>36</v>
      </c>
      <c r="AG10" s="28" t="s">
        <v>36</v>
      </c>
      <c r="AH10" s="28" t="s">
        <v>36</v>
      </c>
      <c r="AI10" s="28" t="str">
        <f t="shared" si="11"/>
        <v>WO</v>
      </c>
      <c r="AJ10" s="28" t="s">
        <v>36</v>
      </c>
      <c r="AK10" s="28" t="s">
        <v>36</v>
      </c>
      <c r="AL10" s="28" t="s">
        <v>36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January</v>
      </c>
      <c r="AU10" s="20">
        <f t="shared" si="4"/>
        <v>26</v>
      </c>
      <c r="AV10" s="20">
        <f t="shared" si="5"/>
        <v>1</v>
      </c>
      <c r="AW10" s="20">
        <f t="shared" si="6"/>
        <v>0</v>
      </c>
      <c r="AX10" s="20">
        <f t="shared" si="7"/>
        <v>4</v>
      </c>
      <c r="AY10" s="20">
        <f t="shared" si="8"/>
        <v>31</v>
      </c>
      <c r="AZ10" s="20">
        <f>January[[#This Row],[Days]]-January[[#This Row],[Absent]]</f>
        <v>30</v>
      </c>
      <c r="BA10" s="23">
        <v>25000</v>
      </c>
      <c r="BB10" s="24">
        <f>January[[#This Row],[Salary]]/January[[#This Row],[Days]]</f>
        <v>806.45161290322585</v>
      </c>
      <c r="BC10" s="24">
        <f>January[[#This Row],[PerDay Salary]]*January[[#This Row],[Absent]]</f>
        <v>806.45161290322585</v>
      </c>
      <c r="BD10" s="24">
        <f>January[[#This Row],[Salary]]-January[[#This Row],[Deduction]]</f>
        <v>24193.548387096773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">
        <v>36</v>
      </c>
      <c r="L11" s="28" t="s">
        <v>36</v>
      </c>
      <c r="M11" s="28" t="s">
        <v>36</v>
      </c>
      <c r="N11" s="28" t="str">
        <f t="shared" si="10"/>
        <v>WO</v>
      </c>
      <c r="O11" s="28" t="s">
        <v>36</v>
      </c>
      <c r="P11" s="28" t="s">
        <v>36</v>
      </c>
      <c r="Q11" s="28" t="s">
        <v>36</v>
      </c>
      <c r="R11" s="28" t="s">
        <v>36</v>
      </c>
      <c r="S11" s="28" t="s">
        <v>36</v>
      </c>
      <c r="T11" s="28" t="s">
        <v>36</v>
      </c>
      <c r="U11" s="28" t="str">
        <f t="shared" si="10"/>
        <v>WO</v>
      </c>
      <c r="V11" s="28" t="s">
        <v>36</v>
      </c>
      <c r="W11" s="28" t="s">
        <v>36</v>
      </c>
      <c r="X11" s="28" t="s">
        <v>36</v>
      </c>
      <c r="Y11" s="28" t="s">
        <v>36</v>
      </c>
      <c r="Z11" s="28" t="s">
        <v>36</v>
      </c>
      <c r="AA11" s="28" t="s">
        <v>36</v>
      </c>
      <c r="AB11" s="28" t="str">
        <f t="shared" si="11"/>
        <v>WO</v>
      </c>
      <c r="AC11" s="28" t="s">
        <v>36</v>
      </c>
      <c r="AD11" s="28" t="s">
        <v>36</v>
      </c>
      <c r="AE11" s="28" t="s">
        <v>36</v>
      </c>
      <c r="AF11" s="28" t="s">
        <v>36</v>
      </c>
      <c r="AG11" s="28" t="s">
        <v>36</v>
      </c>
      <c r="AH11" s="28" t="s">
        <v>36</v>
      </c>
      <c r="AI11" s="28" t="str">
        <f t="shared" si="11"/>
        <v>WO</v>
      </c>
      <c r="AJ11" s="28" t="s">
        <v>36</v>
      </c>
      <c r="AK11" s="28" t="s">
        <v>36</v>
      </c>
      <c r="AL11" s="28" t="s">
        <v>36</v>
      </c>
      <c r="AM11" s="28" t="s">
        <v>36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January</v>
      </c>
      <c r="AU11" s="20">
        <f t="shared" si="4"/>
        <v>27</v>
      </c>
      <c r="AV11" s="20">
        <f t="shared" si="5"/>
        <v>0</v>
      </c>
      <c r="AW11" s="20">
        <f t="shared" si="6"/>
        <v>0</v>
      </c>
      <c r="AX11" s="20">
        <f t="shared" si="7"/>
        <v>4</v>
      </c>
      <c r="AY11" s="20">
        <f t="shared" si="8"/>
        <v>31</v>
      </c>
      <c r="AZ11" s="20">
        <f>January[[#This Row],[Days]]-January[[#This Row],[Absent]]</f>
        <v>31</v>
      </c>
      <c r="BA11" s="23">
        <v>28000</v>
      </c>
      <c r="BB11" s="24">
        <f>January[[#This Row],[Salary]]/January[[#This Row],[Days]]</f>
        <v>903.22580645161293</v>
      </c>
      <c r="BC11" s="24">
        <f>January[[#This Row],[PerDay Salary]]*January[[#This Row],[Absent]]</f>
        <v>0</v>
      </c>
      <c r="BD11" s="24">
        <f>January[[#This Row],[Salary]]-January[[#This Row],[Deduction]]</f>
        <v>28000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37</v>
      </c>
      <c r="K12" s="28" t="s">
        <v>36</v>
      </c>
      <c r="L12" s="28" t="s">
        <v>37</v>
      </c>
      <c r="M12" s="28" t="s">
        <v>36</v>
      </c>
      <c r="N12" s="28" t="str">
        <f t="shared" si="10"/>
        <v>WO</v>
      </c>
      <c r="O12" s="28" t="s">
        <v>36</v>
      </c>
      <c r="P12" s="28" t="s">
        <v>36</v>
      </c>
      <c r="Q12" s="28" t="s">
        <v>36</v>
      </c>
      <c r="R12" s="28" t="s">
        <v>37</v>
      </c>
      <c r="S12" s="28" t="s">
        <v>36</v>
      </c>
      <c r="T12" s="28" t="s">
        <v>36</v>
      </c>
      <c r="U12" s="28" t="str">
        <f t="shared" si="10"/>
        <v>WO</v>
      </c>
      <c r="V12" s="28" t="s">
        <v>37</v>
      </c>
      <c r="W12" s="28" t="s">
        <v>37</v>
      </c>
      <c r="X12" s="28" t="s">
        <v>37</v>
      </c>
      <c r="Y12" s="28" t="s">
        <v>36</v>
      </c>
      <c r="Z12" s="28" t="s">
        <v>36</v>
      </c>
      <c r="AA12" s="28" t="s">
        <v>36</v>
      </c>
      <c r="AB12" s="28" t="str">
        <f t="shared" si="11"/>
        <v>WO</v>
      </c>
      <c r="AC12" s="28" t="s">
        <v>36</v>
      </c>
      <c r="AD12" s="28" t="s">
        <v>36</v>
      </c>
      <c r="AE12" s="28" t="s">
        <v>36</v>
      </c>
      <c r="AF12" s="28" t="s">
        <v>36</v>
      </c>
      <c r="AG12" s="28" t="s">
        <v>36</v>
      </c>
      <c r="AH12" s="28" t="s">
        <v>36</v>
      </c>
      <c r="AI12" s="28" t="str">
        <f t="shared" si="11"/>
        <v>WO</v>
      </c>
      <c r="AJ12" s="28" t="s">
        <v>36</v>
      </c>
      <c r="AK12" s="28" t="s">
        <v>36</v>
      </c>
      <c r="AL12" s="28" t="s">
        <v>36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January</v>
      </c>
      <c r="AU12" s="20">
        <f t="shared" si="4"/>
        <v>21</v>
      </c>
      <c r="AV12" s="20">
        <f t="shared" si="5"/>
        <v>6</v>
      </c>
      <c r="AW12" s="20">
        <f t="shared" si="6"/>
        <v>0</v>
      </c>
      <c r="AX12" s="20">
        <f t="shared" si="7"/>
        <v>4</v>
      </c>
      <c r="AY12" s="20">
        <f t="shared" si="8"/>
        <v>31</v>
      </c>
      <c r="AZ12" s="20">
        <f>January[[#This Row],[Days]]-January[[#This Row],[Absent]]</f>
        <v>25</v>
      </c>
      <c r="BA12" s="23">
        <v>30000</v>
      </c>
      <c r="BB12" s="24">
        <f>January[[#This Row],[Salary]]/January[[#This Row],[Days]]</f>
        <v>967.74193548387098</v>
      </c>
      <c r="BC12" s="24">
        <f>January[[#This Row],[PerDay Salary]]*January[[#This Row],[Absent]]</f>
        <v>5806.4516129032254</v>
      </c>
      <c r="BD12" s="24">
        <f>January[[#This Row],[Salary]]-January[[#This Row],[Deduction]]</f>
        <v>24193.548387096773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">
        <v>36</v>
      </c>
      <c r="L13" s="28" t="s">
        <v>36</v>
      </c>
      <c r="M13" s="28" t="s">
        <v>36</v>
      </c>
      <c r="N13" s="28" t="str">
        <f t="shared" si="10"/>
        <v>WO</v>
      </c>
      <c r="O13" s="28" t="s">
        <v>36</v>
      </c>
      <c r="P13" s="28" t="s">
        <v>36</v>
      </c>
      <c r="Q13" s="28" t="s">
        <v>36</v>
      </c>
      <c r="R13" s="28" t="s">
        <v>36</v>
      </c>
      <c r="S13" s="28" t="s">
        <v>36</v>
      </c>
      <c r="T13" s="28" t="s">
        <v>36</v>
      </c>
      <c r="U13" s="28" t="str">
        <f t="shared" si="10"/>
        <v>WO</v>
      </c>
      <c r="V13" s="28" t="s">
        <v>36</v>
      </c>
      <c r="W13" s="28" t="s">
        <v>36</v>
      </c>
      <c r="X13" s="28" t="s">
        <v>36</v>
      </c>
      <c r="Y13" s="28" t="s">
        <v>36</v>
      </c>
      <c r="Z13" s="28" t="s">
        <v>36</v>
      </c>
      <c r="AA13" s="28" t="s">
        <v>36</v>
      </c>
      <c r="AB13" s="28" t="str">
        <f t="shared" si="11"/>
        <v>WO</v>
      </c>
      <c r="AC13" s="28" t="s">
        <v>36</v>
      </c>
      <c r="AD13" s="28" t="s">
        <v>36</v>
      </c>
      <c r="AE13" s="28" t="s">
        <v>36</v>
      </c>
      <c r="AF13" s="28" t="s">
        <v>36</v>
      </c>
      <c r="AG13" s="28" t="s">
        <v>36</v>
      </c>
      <c r="AH13" s="28" t="s">
        <v>36</v>
      </c>
      <c r="AI13" s="28" t="str">
        <f t="shared" si="11"/>
        <v>WO</v>
      </c>
      <c r="AJ13" s="28" t="s">
        <v>36</v>
      </c>
      <c r="AK13" s="28" t="s">
        <v>36</v>
      </c>
      <c r="AL13" s="28" t="s">
        <v>42</v>
      </c>
      <c r="AM13" s="28" t="s">
        <v>36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January</v>
      </c>
      <c r="AU13" s="20">
        <f t="shared" si="4"/>
        <v>26</v>
      </c>
      <c r="AV13" s="20">
        <f t="shared" si="5"/>
        <v>0</v>
      </c>
      <c r="AW13" s="20">
        <f t="shared" si="6"/>
        <v>1</v>
      </c>
      <c r="AX13" s="20">
        <f t="shared" si="7"/>
        <v>4</v>
      </c>
      <c r="AY13" s="20">
        <f t="shared" si="8"/>
        <v>31</v>
      </c>
      <c r="AZ13" s="20">
        <f>January[[#This Row],[Days]]-January[[#This Row],[Absent]]</f>
        <v>31</v>
      </c>
      <c r="BA13" s="23">
        <v>32000</v>
      </c>
      <c r="BB13" s="24">
        <f>January[[#This Row],[Salary]]/January[[#This Row],[Days]]</f>
        <v>1032.258064516129</v>
      </c>
      <c r="BC13" s="24">
        <f>January[[#This Row],[PerDay Salary]]*January[[#This Row],[Absent]]</f>
        <v>0</v>
      </c>
      <c r="BD13" s="24">
        <f>January[[#This Row],[Salary]]-January[[#This Row],[Deduction]]</f>
        <v>32000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">
        <v>36</v>
      </c>
      <c r="L14" s="28" t="s">
        <v>36</v>
      </c>
      <c r="M14" s="28" t="s">
        <v>36</v>
      </c>
      <c r="N14" s="28" t="str">
        <f t="shared" si="10"/>
        <v>WO</v>
      </c>
      <c r="O14" s="28" t="s">
        <v>36</v>
      </c>
      <c r="P14" s="28" t="s">
        <v>36</v>
      </c>
      <c r="Q14" s="28" t="s">
        <v>36</v>
      </c>
      <c r="R14" s="28" t="s">
        <v>36</v>
      </c>
      <c r="S14" s="28" t="s">
        <v>36</v>
      </c>
      <c r="T14" s="28" t="s">
        <v>36</v>
      </c>
      <c r="U14" s="28" t="str">
        <f t="shared" si="10"/>
        <v>WO</v>
      </c>
      <c r="V14" s="28" t="s">
        <v>36</v>
      </c>
      <c r="W14" s="28" t="s">
        <v>36</v>
      </c>
      <c r="X14" s="28" t="s">
        <v>42</v>
      </c>
      <c r="Y14" s="28" t="s">
        <v>36</v>
      </c>
      <c r="Z14" s="28" t="s">
        <v>36</v>
      </c>
      <c r="AA14" s="28" t="s">
        <v>36</v>
      </c>
      <c r="AB14" s="28" t="str">
        <f t="shared" si="11"/>
        <v>WO</v>
      </c>
      <c r="AC14" s="28" t="s">
        <v>36</v>
      </c>
      <c r="AD14" s="28" t="s">
        <v>36</v>
      </c>
      <c r="AE14" s="28" t="s">
        <v>36</v>
      </c>
      <c r="AF14" s="28" t="s">
        <v>36</v>
      </c>
      <c r="AG14" s="28" t="s">
        <v>36</v>
      </c>
      <c r="AH14" s="28" t="s">
        <v>42</v>
      </c>
      <c r="AI14" s="28" t="str">
        <f t="shared" si="11"/>
        <v>WO</v>
      </c>
      <c r="AJ14" s="28" t="s">
        <v>36</v>
      </c>
      <c r="AK14" s="28" t="s">
        <v>36</v>
      </c>
      <c r="AL14" s="28" t="s">
        <v>36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January</v>
      </c>
      <c r="AU14" s="20">
        <f t="shared" si="4"/>
        <v>25</v>
      </c>
      <c r="AV14" s="20">
        <f t="shared" si="5"/>
        <v>0</v>
      </c>
      <c r="AW14" s="20">
        <f t="shared" si="6"/>
        <v>2</v>
      </c>
      <c r="AX14" s="20">
        <f t="shared" si="7"/>
        <v>4</v>
      </c>
      <c r="AY14" s="20">
        <f t="shared" si="8"/>
        <v>31</v>
      </c>
      <c r="AZ14" s="20">
        <f>January[[#This Row],[Days]]-January[[#This Row],[Absent]]</f>
        <v>31</v>
      </c>
      <c r="BA14" s="23">
        <v>25000</v>
      </c>
      <c r="BB14" s="24">
        <f>January[[#This Row],[Salary]]/January[[#This Row],[Days]]</f>
        <v>806.45161290322585</v>
      </c>
      <c r="BC14" s="24">
        <f>January[[#This Row],[PerDay Salary]]*January[[#This Row],[Absent]]</f>
        <v>0</v>
      </c>
      <c r="BD14" s="24">
        <f>January[[#This Row],[Salary]]-January[[#This Row],[Deduction]]</f>
        <v>25000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">
        <v>36</v>
      </c>
      <c r="L15" s="28" t="s">
        <v>36</v>
      </c>
      <c r="M15" s="28" t="s">
        <v>36</v>
      </c>
      <c r="N15" s="28" t="str">
        <f t="shared" si="10"/>
        <v>WO</v>
      </c>
      <c r="O15" s="28" t="s">
        <v>36</v>
      </c>
      <c r="P15" s="28" t="s">
        <v>36</v>
      </c>
      <c r="Q15" s="28" t="s">
        <v>36</v>
      </c>
      <c r="R15" s="28" t="s">
        <v>36</v>
      </c>
      <c r="S15" s="28" t="s">
        <v>36</v>
      </c>
      <c r="T15" s="28" t="s">
        <v>36</v>
      </c>
      <c r="U15" s="28" t="str">
        <f t="shared" si="10"/>
        <v>WO</v>
      </c>
      <c r="V15" s="28" t="s">
        <v>36</v>
      </c>
      <c r="W15" s="28" t="s">
        <v>36</v>
      </c>
      <c r="X15" s="28" t="s">
        <v>36</v>
      </c>
      <c r="Y15" s="28" t="s">
        <v>36</v>
      </c>
      <c r="Z15" s="28" t="s">
        <v>36</v>
      </c>
      <c r="AA15" s="28" t="s">
        <v>36</v>
      </c>
      <c r="AB15" s="28" t="str">
        <f t="shared" si="11"/>
        <v>WO</v>
      </c>
      <c r="AC15" s="28" t="s">
        <v>36</v>
      </c>
      <c r="AD15" s="28" t="s">
        <v>36</v>
      </c>
      <c r="AE15" s="28" t="s">
        <v>36</v>
      </c>
      <c r="AF15" s="28" t="s">
        <v>36</v>
      </c>
      <c r="AG15" s="28" t="s">
        <v>36</v>
      </c>
      <c r="AH15" s="28" t="s">
        <v>36</v>
      </c>
      <c r="AI15" s="28" t="str">
        <f t="shared" si="11"/>
        <v>WO</v>
      </c>
      <c r="AJ15" s="28" t="s">
        <v>36</v>
      </c>
      <c r="AK15" s="28" t="s">
        <v>36</v>
      </c>
      <c r="AL15" s="28" t="s">
        <v>36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January</v>
      </c>
      <c r="AU15" s="20">
        <f t="shared" si="4"/>
        <v>27</v>
      </c>
      <c r="AV15" s="20">
        <f t="shared" si="5"/>
        <v>0</v>
      </c>
      <c r="AW15" s="20">
        <f t="shared" si="6"/>
        <v>0</v>
      </c>
      <c r="AX15" s="20">
        <f t="shared" si="7"/>
        <v>4</v>
      </c>
      <c r="AY15" s="20">
        <f t="shared" si="8"/>
        <v>31</v>
      </c>
      <c r="AZ15" s="20">
        <f>January[[#This Row],[Days]]-January[[#This Row],[Absent]]</f>
        <v>31</v>
      </c>
      <c r="BA15" s="23">
        <v>28000</v>
      </c>
      <c r="BB15" s="24">
        <f>January[[#This Row],[Salary]]/January[[#This Row],[Days]]</f>
        <v>903.22580645161293</v>
      </c>
      <c r="BC15" s="24">
        <f>January[[#This Row],[PerDay Salary]]*January[[#This Row],[Absent]]</f>
        <v>0</v>
      </c>
      <c r="BD15" s="24">
        <f>January[[#This Row],[Salary]]-January[[#This Row],[Deduction]]</f>
        <v>28000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">
        <v>36</v>
      </c>
      <c r="L16" s="28" t="s">
        <v>36</v>
      </c>
      <c r="M16" s="28" t="s">
        <v>36</v>
      </c>
      <c r="N16" s="28" t="str">
        <f t="shared" si="10"/>
        <v>WO</v>
      </c>
      <c r="O16" s="28" t="s">
        <v>36</v>
      </c>
      <c r="P16" s="28" t="s">
        <v>36</v>
      </c>
      <c r="Q16" s="28" t="s">
        <v>36</v>
      </c>
      <c r="R16" s="28" t="s">
        <v>37</v>
      </c>
      <c r="S16" s="28" t="s">
        <v>36</v>
      </c>
      <c r="T16" s="28" t="s">
        <v>36</v>
      </c>
      <c r="U16" s="28" t="str">
        <f t="shared" si="10"/>
        <v>WO</v>
      </c>
      <c r="V16" s="28" t="s">
        <v>36</v>
      </c>
      <c r="W16" s="28" t="s">
        <v>36</v>
      </c>
      <c r="X16" s="28" t="s">
        <v>36</v>
      </c>
      <c r="Y16" s="28" t="s">
        <v>36</v>
      </c>
      <c r="Z16" s="28" t="s">
        <v>36</v>
      </c>
      <c r="AA16" s="28" t="s">
        <v>36</v>
      </c>
      <c r="AB16" s="28" t="str">
        <f t="shared" si="11"/>
        <v>WO</v>
      </c>
      <c r="AC16" s="28" t="s">
        <v>36</v>
      </c>
      <c r="AD16" s="28" t="s">
        <v>36</v>
      </c>
      <c r="AE16" s="28" t="s">
        <v>36</v>
      </c>
      <c r="AF16" s="28" t="s">
        <v>36</v>
      </c>
      <c r="AG16" s="28" t="s">
        <v>36</v>
      </c>
      <c r="AH16" s="28" t="s">
        <v>36</v>
      </c>
      <c r="AI16" s="28" t="str">
        <f t="shared" si="11"/>
        <v>WO</v>
      </c>
      <c r="AJ16" s="28" t="s">
        <v>36</v>
      </c>
      <c r="AK16" s="28" t="s">
        <v>36</v>
      </c>
      <c r="AL16" s="28" t="s">
        <v>36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January</v>
      </c>
      <c r="AU16" s="20">
        <f t="shared" si="4"/>
        <v>26</v>
      </c>
      <c r="AV16" s="20">
        <f t="shared" si="5"/>
        <v>1</v>
      </c>
      <c r="AW16" s="20">
        <f t="shared" si="6"/>
        <v>0</v>
      </c>
      <c r="AX16" s="20">
        <f t="shared" si="7"/>
        <v>4</v>
      </c>
      <c r="AY16" s="20">
        <f t="shared" si="8"/>
        <v>31</v>
      </c>
      <c r="AZ16" s="20">
        <f>January[[#This Row],[Days]]-January[[#This Row],[Absent]]</f>
        <v>30</v>
      </c>
      <c r="BA16" s="23">
        <v>35000</v>
      </c>
      <c r="BB16" s="24">
        <f>January[[#This Row],[Salary]]/January[[#This Row],[Days]]</f>
        <v>1129.0322580645161</v>
      </c>
      <c r="BC16" s="24">
        <f>January[[#This Row],[PerDay Salary]]*January[[#This Row],[Absent]]</f>
        <v>1129.0322580645161</v>
      </c>
      <c r="BD16" s="24">
        <f>January[[#This Row],[Salary]]-January[[#This Row],[Deduction]]</f>
        <v>33870.967741935485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">
        <v>42</v>
      </c>
      <c r="L17" s="28" t="s">
        <v>36</v>
      </c>
      <c r="M17" s="28" t="s">
        <v>36</v>
      </c>
      <c r="N17" s="28" t="str">
        <f t="shared" si="10"/>
        <v>WO</v>
      </c>
      <c r="O17" s="28" t="s">
        <v>36</v>
      </c>
      <c r="P17" s="28" t="s">
        <v>37</v>
      </c>
      <c r="Q17" s="28" t="s">
        <v>36</v>
      </c>
      <c r="R17" s="28" t="s">
        <v>36</v>
      </c>
      <c r="S17" s="28" t="s">
        <v>36</v>
      </c>
      <c r="T17" s="28" t="s">
        <v>36</v>
      </c>
      <c r="U17" s="28" t="str">
        <f t="shared" si="10"/>
        <v>WO</v>
      </c>
      <c r="V17" s="28" t="s">
        <v>36</v>
      </c>
      <c r="W17" s="28" t="s">
        <v>36</v>
      </c>
      <c r="X17" s="28" t="s">
        <v>36</v>
      </c>
      <c r="Y17" s="28" t="s">
        <v>36</v>
      </c>
      <c r="Z17" s="28" t="s">
        <v>36</v>
      </c>
      <c r="AA17" s="28" t="s">
        <v>36</v>
      </c>
      <c r="AB17" s="28" t="str">
        <f t="shared" si="11"/>
        <v>WO</v>
      </c>
      <c r="AC17" s="28" t="s">
        <v>36</v>
      </c>
      <c r="AD17" s="28" t="s">
        <v>36</v>
      </c>
      <c r="AE17" s="28" t="s">
        <v>36</v>
      </c>
      <c r="AF17" s="28" t="s">
        <v>36</v>
      </c>
      <c r="AG17" s="28" t="s">
        <v>36</v>
      </c>
      <c r="AH17" s="28" t="s">
        <v>36</v>
      </c>
      <c r="AI17" s="28" t="str">
        <f t="shared" si="11"/>
        <v>WO</v>
      </c>
      <c r="AJ17" s="28" t="s">
        <v>36</v>
      </c>
      <c r="AK17" s="28" t="s">
        <v>36</v>
      </c>
      <c r="AL17" s="28" t="s">
        <v>36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January</v>
      </c>
      <c r="AU17" s="20">
        <f t="shared" si="4"/>
        <v>25</v>
      </c>
      <c r="AV17" s="20">
        <f t="shared" si="5"/>
        <v>1</v>
      </c>
      <c r="AW17" s="20">
        <f t="shared" si="6"/>
        <v>1</v>
      </c>
      <c r="AX17" s="20">
        <f t="shared" si="7"/>
        <v>4</v>
      </c>
      <c r="AY17" s="20">
        <f t="shared" si="8"/>
        <v>31</v>
      </c>
      <c r="AZ17" s="20">
        <f>January[[#This Row],[Days]]-January[[#This Row],[Absent]]</f>
        <v>30</v>
      </c>
      <c r="BA17" s="23">
        <v>20000</v>
      </c>
      <c r="BB17" s="24">
        <f>January[[#This Row],[Salary]]/January[[#This Row],[Days]]</f>
        <v>645.16129032258061</v>
      </c>
      <c r="BC17" s="24">
        <f>January[[#This Row],[PerDay Salary]]*January[[#This Row],[Absent]]</f>
        <v>645.16129032258061</v>
      </c>
      <c r="BD17" s="24">
        <f>January[[#This Row],[Salary]]-January[[#This Row],[Deduction]]</f>
        <v>19354.83870967742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">
        <v>36</v>
      </c>
      <c r="L18" s="28" t="s">
        <v>36</v>
      </c>
      <c r="M18" s="28" t="s">
        <v>36</v>
      </c>
      <c r="N18" s="28" t="str">
        <f t="shared" si="10"/>
        <v>WO</v>
      </c>
      <c r="O18" s="28" t="s">
        <v>36</v>
      </c>
      <c r="P18" s="28" t="s">
        <v>36</v>
      </c>
      <c r="Q18" s="28" t="s">
        <v>36</v>
      </c>
      <c r="R18" s="28" t="s">
        <v>36</v>
      </c>
      <c r="S18" s="28" t="s">
        <v>36</v>
      </c>
      <c r="T18" s="28" t="s">
        <v>36</v>
      </c>
      <c r="U18" s="28" t="str">
        <f t="shared" si="10"/>
        <v>WO</v>
      </c>
      <c r="V18" s="28" t="s">
        <v>36</v>
      </c>
      <c r="W18" s="28" t="s">
        <v>36</v>
      </c>
      <c r="X18" s="28" t="s">
        <v>36</v>
      </c>
      <c r="Y18" s="28" t="s">
        <v>36</v>
      </c>
      <c r="Z18" s="28" t="s">
        <v>36</v>
      </c>
      <c r="AA18" s="28" t="s">
        <v>36</v>
      </c>
      <c r="AB18" s="28" t="str">
        <f t="shared" si="11"/>
        <v>WO</v>
      </c>
      <c r="AC18" s="28" t="s">
        <v>36</v>
      </c>
      <c r="AD18" s="28" t="s">
        <v>37</v>
      </c>
      <c r="AE18" s="28" t="s">
        <v>36</v>
      </c>
      <c r="AF18" s="28" t="s">
        <v>36</v>
      </c>
      <c r="AG18" s="28" t="s">
        <v>36</v>
      </c>
      <c r="AH18" s="28" t="s">
        <v>36</v>
      </c>
      <c r="AI18" s="28" t="str">
        <f t="shared" si="11"/>
        <v>WO</v>
      </c>
      <c r="AJ18" s="28" t="s">
        <v>36</v>
      </c>
      <c r="AK18" s="28" t="s">
        <v>36</v>
      </c>
      <c r="AL18" s="28" t="s">
        <v>36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January</v>
      </c>
      <c r="AU18" s="20">
        <f t="shared" si="4"/>
        <v>26</v>
      </c>
      <c r="AV18" s="20">
        <f t="shared" si="5"/>
        <v>1</v>
      </c>
      <c r="AW18" s="20">
        <f t="shared" si="6"/>
        <v>0</v>
      </c>
      <c r="AX18" s="20">
        <f t="shared" si="7"/>
        <v>4</v>
      </c>
      <c r="AY18" s="20">
        <f t="shared" si="8"/>
        <v>31</v>
      </c>
      <c r="AZ18" s="20">
        <f>January[[#This Row],[Days]]-January[[#This Row],[Absent]]</f>
        <v>30</v>
      </c>
      <c r="BA18" s="23">
        <v>18000</v>
      </c>
      <c r="BB18" s="24">
        <f>January[[#This Row],[Salary]]/January[[#This Row],[Days]]</f>
        <v>580.64516129032256</v>
      </c>
      <c r="BC18" s="24">
        <f>January[[#This Row],[PerDay Salary]]*January[[#This Row],[Absent]]</f>
        <v>580.64516129032256</v>
      </c>
      <c r="BD18" s="24">
        <f>January[[#This Row],[Salary]]-January[[#This Row],[Deduction]]</f>
        <v>17419.354838709678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">
        <v>36</v>
      </c>
      <c r="L19" s="28" t="s">
        <v>42</v>
      </c>
      <c r="M19" s="28" t="s">
        <v>36</v>
      </c>
      <c r="N19" s="28" t="str">
        <f t="shared" si="10"/>
        <v>WO</v>
      </c>
      <c r="O19" s="28" t="s">
        <v>36</v>
      </c>
      <c r="P19" s="28" t="s">
        <v>36</v>
      </c>
      <c r="Q19" s="28" t="s">
        <v>36</v>
      </c>
      <c r="R19" s="28" t="s">
        <v>42</v>
      </c>
      <c r="S19" s="28" t="s">
        <v>36</v>
      </c>
      <c r="T19" s="28" t="s">
        <v>36</v>
      </c>
      <c r="U19" s="28" t="str">
        <f t="shared" si="10"/>
        <v>WO</v>
      </c>
      <c r="V19" s="28" t="s">
        <v>42</v>
      </c>
      <c r="W19" s="28" t="s">
        <v>36</v>
      </c>
      <c r="X19" s="28" t="s">
        <v>36</v>
      </c>
      <c r="Y19" s="28" t="s">
        <v>36</v>
      </c>
      <c r="Z19" s="28" t="s">
        <v>37</v>
      </c>
      <c r="AA19" s="28" t="s">
        <v>36</v>
      </c>
      <c r="AB19" s="28" t="str">
        <f t="shared" si="11"/>
        <v>WO</v>
      </c>
      <c r="AC19" s="28" t="s">
        <v>36</v>
      </c>
      <c r="AD19" s="28" t="s">
        <v>36</v>
      </c>
      <c r="AE19" s="28" t="s">
        <v>36</v>
      </c>
      <c r="AF19" s="28" t="s">
        <v>36</v>
      </c>
      <c r="AG19" s="28" t="s">
        <v>36</v>
      </c>
      <c r="AH19" s="28" t="s">
        <v>36</v>
      </c>
      <c r="AI19" s="28" t="str">
        <f t="shared" si="11"/>
        <v>WO</v>
      </c>
      <c r="AJ19" s="28" t="s">
        <v>36</v>
      </c>
      <c r="AK19" s="28" t="s">
        <v>36</v>
      </c>
      <c r="AL19" s="28" t="s">
        <v>37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January</v>
      </c>
      <c r="AU19" s="20">
        <f t="shared" si="4"/>
        <v>22</v>
      </c>
      <c r="AV19" s="20">
        <f t="shared" si="5"/>
        <v>2</v>
      </c>
      <c r="AW19" s="20">
        <f t="shared" si="6"/>
        <v>3</v>
      </c>
      <c r="AX19" s="20">
        <f t="shared" si="7"/>
        <v>4</v>
      </c>
      <c r="AY19" s="20">
        <f t="shared" si="8"/>
        <v>31</v>
      </c>
      <c r="AZ19" s="20">
        <f>January[[#This Row],[Days]]-January[[#This Row],[Absent]]</f>
        <v>29</v>
      </c>
      <c r="BA19" s="23">
        <v>27000</v>
      </c>
      <c r="BB19" s="24">
        <f>January[[#This Row],[Salary]]/January[[#This Row],[Days]]</f>
        <v>870.9677419354839</v>
      </c>
      <c r="BC19" s="24">
        <f>January[[#This Row],[PerDay Salary]]*January[[#This Row],[Absent]]</f>
        <v>1741.9354838709678</v>
      </c>
      <c r="BD19" s="24">
        <f>January[[#This Row],[Salary]]-January[[#This Row],[Deduction]]</f>
        <v>25258.06451612903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">
        <v>37</v>
      </c>
      <c r="L20" s="28" t="s">
        <v>36</v>
      </c>
      <c r="M20" s="28" t="s">
        <v>36</v>
      </c>
      <c r="N20" s="28" t="str">
        <f t="shared" si="10"/>
        <v>WO</v>
      </c>
      <c r="O20" s="28" t="s">
        <v>36</v>
      </c>
      <c r="P20" s="28" t="s">
        <v>37</v>
      </c>
      <c r="Q20" s="28" t="s">
        <v>36</v>
      </c>
      <c r="R20" s="28" t="s">
        <v>36</v>
      </c>
      <c r="S20" s="28" t="s">
        <v>36</v>
      </c>
      <c r="T20" s="28" t="s">
        <v>36</v>
      </c>
      <c r="U20" s="28" t="str">
        <f t="shared" si="10"/>
        <v>WO</v>
      </c>
      <c r="V20" s="28" t="s">
        <v>36</v>
      </c>
      <c r="W20" s="28" t="s">
        <v>36</v>
      </c>
      <c r="X20" s="28" t="s">
        <v>36</v>
      </c>
      <c r="Y20" s="28" t="s">
        <v>36</v>
      </c>
      <c r="Z20" s="28" t="s">
        <v>36</v>
      </c>
      <c r="AA20" s="28" t="s">
        <v>36</v>
      </c>
      <c r="AB20" s="28" t="str">
        <f t="shared" si="11"/>
        <v>WO</v>
      </c>
      <c r="AC20" s="28" t="s">
        <v>36</v>
      </c>
      <c r="AD20" s="28" t="s">
        <v>36</v>
      </c>
      <c r="AE20" s="28" t="s">
        <v>36</v>
      </c>
      <c r="AF20" s="28" t="s">
        <v>36</v>
      </c>
      <c r="AG20" s="28" t="s">
        <v>36</v>
      </c>
      <c r="AH20" s="28" t="s">
        <v>36</v>
      </c>
      <c r="AI20" s="28" t="str">
        <f t="shared" si="11"/>
        <v>WO</v>
      </c>
      <c r="AJ20" s="28" t="s">
        <v>36</v>
      </c>
      <c r="AK20" s="28" t="s">
        <v>36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January</v>
      </c>
      <c r="AU20" s="20">
        <f t="shared" si="4"/>
        <v>25</v>
      </c>
      <c r="AV20" s="20">
        <f t="shared" si="5"/>
        <v>2</v>
      </c>
      <c r="AW20" s="20">
        <f t="shared" si="6"/>
        <v>0</v>
      </c>
      <c r="AX20" s="20">
        <f t="shared" si="7"/>
        <v>4</v>
      </c>
      <c r="AY20" s="20">
        <f t="shared" si="8"/>
        <v>31</v>
      </c>
      <c r="AZ20" s="20">
        <f>January[[#This Row],[Days]]-January[[#This Row],[Absent]]</f>
        <v>29</v>
      </c>
      <c r="BA20" s="23">
        <v>40000</v>
      </c>
      <c r="BB20" s="24">
        <f>January[[#This Row],[Salary]]/January[[#This Row],[Days]]</f>
        <v>1290.3225806451612</v>
      </c>
      <c r="BC20" s="24">
        <f>January[[#This Row],[PerDay Salary]]*January[[#This Row],[Absent]]</f>
        <v>2580.6451612903224</v>
      </c>
      <c r="BD20" s="24">
        <f>January[[#This Row],[Salary]]-January[[#This Row],[Deduction]]</f>
        <v>37419.354838709674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">
        <v>36</v>
      </c>
      <c r="L21" s="28" t="s">
        <v>36</v>
      </c>
      <c r="M21" s="28" t="s">
        <v>36</v>
      </c>
      <c r="N21" s="28" t="str">
        <f t="shared" si="10"/>
        <v>WO</v>
      </c>
      <c r="O21" s="28" t="s">
        <v>36</v>
      </c>
      <c r="P21" s="28" t="s">
        <v>36</v>
      </c>
      <c r="Q21" s="28" t="s">
        <v>36</v>
      </c>
      <c r="R21" s="28" t="s">
        <v>36</v>
      </c>
      <c r="S21" s="28" t="s">
        <v>36</v>
      </c>
      <c r="T21" s="28" t="s">
        <v>36</v>
      </c>
      <c r="U21" s="28" t="str">
        <f t="shared" si="10"/>
        <v>WO</v>
      </c>
      <c r="V21" s="28" t="s">
        <v>36</v>
      </c>
      <c r="W21" s="28" t="s">
        <v>36</v>
      </c>
      <c r="X21" s="28" t="s">
        <v>36</v>
      </c>
      <c r="Y21" s="28" t="s">
        <v>36</v>
      </c>
      <c r="Z21" s="28" t="s">
        <v>36</v>
      </c>
      <c r="AA21" s="28" t="s">
        <v>36</v>
      </c>
      <c r="AB21" s="28" t="str">
        <f t="shared" si="11"/>
        <v>WO</v>
      </c>
      <c r="AC21" s="28" t="s">
        <v>36</v>
      </c>
      <c r="AD21" s="28" t="s">
        <v>36</v>
      </c>
      <c r="AE21" s="28" t="s">
        <v>36</v>
      </c>
      <c r="AF21" s="28" t="s">
        <v>36</v>
      </c>
      <c r="AG21" s="28" t="s">
        <v>36</v>
      </c>
      <c r="AH21" s="28" t="s">
        <v>37</v>
      </c>
      <c r="AI21" s="28" t="str">
        <f t="shared" si="11"/>
        <v>WO</v>
      </c>
      <c r="AJ21" s="28" t="s">
        <v>36</v>
      </c>
      <c r="AK21" s="28" t="s">
        <v>36</v>
      </c>
      <c r="AL21" s="28" t="s">
        <v>36</v>
      </c>
      <c r="AM21" s="28" t="s">
        <v>36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January</v>
      </c>
      <c r="AU21" s="20">
        <f t="shared" si="4"/>
        <v>26</v>
      </c>
      <c r="AV21" s="20">
        <f t="shared" si="5"/>
        <v>1</v>
      </c>
      <c r="AW21" s="20">
        <f t="shared" si="6"/>
        <v>0</v>
      </c>
      <c r="AX21" s="20">
        <f t="shared" si="7"/>
        <v>4</v>
      </c>
      <c r="AY21" s="20">
        <f t="shared" si="8"/>
        <v>31</v>
      </c>
      <c r="AZ21" s="20">
        <f>January[[#This Row],[Days]]-January[[#This Row],[Absent]]</f>
        <v>30</v>
      </c>
      <c r="BA21" s="23">
        <v>30000</v>
      </c>
      <c r="BB21" s="24">
        <f>January[[#This Row],[Salary]]/January[[#This Row],[Days]]</f>
        <v>967.74193548387098</v>
      </c>
      <c r="BC21" s="24">
        <f>January[[#This Row],[PerDay Salary]]*January[[#This Row],[Absent]]</f>
        <v>967.74193548387098</v>
      </c>
      <c r="BD21" s="24">
        <f>January[[#This Row],[Salary]]-January[[#This Row],[Deduction]]</f>
        <v>29032.258064516129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">
        <v>36</v>
      </c>
      <c r="L22" s="28" t="s">
        <v>36</v>
      </c>
      <c r="M22" s="28" t="s">
        <v>36</v>
      </c>
      <c r="N22" s="28" t="str">
        <f t="shared" si="10"/>
        <v>WO</v>
      </c>
      <c r="O22" s="28" t="s">
        <v>36</v>
      </c>
      <c r="P22" s="28" t="s">
        <v>36</v>
      </c>
      <c r="Q22" s="28" t="s">
        <v>36</v>
      </c>
      <c r="R22" s="28" t="s">
        <v>36</v>
      </c>
      <c r="S22" s="28" t="s">
        <v>36</v>
      </c>
      <c r="T22" s="28" t="s">
        <v>36</v>
      </c>
      <c r="U22" s="28" t="str">
        <f t="shared" si="10"/>
        <v>WO</v>
      </c>
      <c r="V22" s="28" t="s">
        <v>36</v>
      </c>
      <c r="W22" s="28" t="s">
        <v>36</v>
      </c>
      <c r="X22" s="28" t="s">
        <v>36</v>
      </c>
      <c r="Y22" s="28" t="s">
        <v>36</v>
      </c>
      <c r="Z22" s="28" t="s">
        <v>36</v>
      </c>
      <c r="AA22" s="28" t="s">
        <v>36</v>
      </c>
      <c r="AB22" s="28" t="str">
        <f t="shared" si="11"/>
        <v>WO</v>
      </c>
      <c r="AC22" s="28" t="s">
        <v>36</v>
      </c>
      <c r="AD22" s="28" t="s">
        <v>36</v>
      </c>
      <c r="AE22" s="28" t="s">
        <v>36</v>
      </c>
      <c r="AF22" s="28" t="s">
        <v>36</v>
      </c>
      <c r="AG22" s="28" t="s">
        <v>36</v>
      </c>
      <c r="AH22" s="28" t="s">
        <v>36</v>
      </c>
      <c r="AI22" s="28" t="str">
        <f t="shared" si="11"/>
        <v>WO</v>
      </c>
      <c r="AJ22" s="28" t="s">
        <v>36</v>
      </c>
      <c r="AK22" s="28" t="s">
        <v>36</v>
      </c>
      <c r="AL22" s="28" t="s">
        <v>42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January</v>
      </c>
      <c r="AU22" s="20">
        <f t="shared" si="4"/>
        <v>26</v>
      </c>
      <c r="AV22" s="20">
        <f t="shared" si="5"/>
        <v>0</v>
      </c>
      <c r="AW22" s="20">
        <f t="shared" si="6"/>
        <v>1</v>
      </c>
      <c r="AX22" s="20">
        <f t="shared" si="7"/>
        <v>4</v>
      </c>
      <c r="AY22" s="20">
        <f t="shared" si="8"/>
        <v>31</v>
      </c>
      <c r="AZ22" s="20">
        <f>January[[#This Row],[Days]]-January[[#This Row],[Absent]]</f>
        <v>31</v>
      </c>
      <c r="BA22" s="23">
        <v>22000</v>
      </c>
      <c r="BB22" s="24">
        <f>January[[#This Row],[Salary]]/January[[#This Row],[Days]]</f>
        <v>709.67741935483866</v>
      </c>
      <c r="BC22" s="24">
        <f>January[[#This Row],[PerDay Salary]]*January[[#This Row],[Absent]]</f>
        <v>0</v>
      </c>
      <c r="BD22" s="24">
        <f>January[[#This Row],[Salary]]-January[[#This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36</v>
      </c>
      <c r="K23" s="28" t="s">
        <v>36</v>
      </c>
      <c r="L23" s="28" t="s">
        <v>36</v>
      </c>
      <c r="M23" s="28" t="s">
        <v>36</v>
      </c>
      <c r="N23" s="28" t="str">
        <f t="shared" si="10"/>
        <v>WO</v>
      </c>
      <c r="O23" s="28" t="s">
        <v>36</v>
      </c>
      <c r="P23" s="28" t="s">
        <v>36</v>
      </c>
      <c r="Q23" s="28" t="s">
        <v>36</v>
      </c>
      <c r="R23" s="28" t="s">
        <v>36</v>
      </c>
      <c r="S23" s="28" t="s">
        <v>36</v>
      </c>
      <c r="T23" s="28" t="s">
        <v>36</v>
      </c>
      <c r="U23" s="28" t="str">
        <f t="shared" si="10"/>
        <v>WO</v>
      </c>
      <c r="V23" s="28" t="s">
        <v>36</v>
      </c>
      <c r="W23" s="28" t="s">
        <v>36</v>
      </c>
      <c r="X23" s="28" t="s">
        <v>36</v>
      </c>
      <c r="Y23" s="28" t="s">
        <v>36</v>
      </c>
      <c r="Z23" s="28" t="s">
        <v>36</v>
      </c>
      <c r="AA23" s="28" t="s">
        <v>36</v>
      </c>
      <c r="AB23" s="28" t="str">
        <f t="shared" si="11"/>
        <v>WO</v>
      </c>
      <c r="AC23" s="28" t="s">
        <v>36</v>
      </c>
      <c r="AD23" s="28" t="s">
        <v>36</v>
      </c>
      <c r="AE23" s="28" t="s">
        <v>36</v>
      </c>
      <c r="AF23" s="28" t="s">
        <v>36</v>
      </c>
      <c r="AG23" s="28" t="s">
        <v>36</v>
      </c>
      <c r="AH23" s="28" t="s">
        <v>36</v>
      </c>
      <c r="AI23" s="28" t="str">
        <f t="shared" si="11"/>
        <v>WO</v>
      </c>
      <c r="AJ23" s="28" t="s">
        <v>36</v>
      </c>
      <c r="AK23" s="28" t="s">
        <v>36</v>
      </c>
      <c r="AL23" s="28" t="s">
        <v>36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January</v>
      </c>
      <c r="AU23" s="20">
        <f t="shared" si="4"/>
        <v>27</v>
      </c>
      <c r="AV23" s="20">
        <f t="shared" si="5"/>
        <v>0</v>
      </c>
      <c r="AW23" s="20">
        <f t="shared" si="6"/>
        <v>0</v>
      </c>
      <c r="AX23" s="20">
        <f t="shared" si="7"/>
        <v>4</v>
      </c>
      <c r="AY23" s="20">
        <f t="shared" si="8"/>
        <v>31</v>
      </c>
      <c r="AZ23" s="20">
        <f>January[[#This Row],[Days]]-January[[#This Row],[Absent]]</f>
        <v>31</v>
      </c>
      <c r="BA23" s="23">
        <v>18000</v>
      </c>
      <c r="BB23" s="24">
        <f>January[[#This Row],[Salary]]/January[[#This Row],[Days]]</f>
        <v>580.64516129032256</v>
      </c>
      <c r="BC23" s="24">
        <f>January[[#This Row],[PerDay Salary]]*January[[#This Row],[Absent]]</f>
        <v>0</v>
      </c>
      <c r="BD23" s="24">
        <f>January[[#This Row],[Salary]]-January[[#This Row],[Deduction]]</f>
        <v>18000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">
        <v>36</v>
      </c>
      <c r="L24" s="28" t="s">
        <v>36</v>
      </c>
      <c r="M24" s="28" t="s">
        <v>36</v>
      </c>
      <c r="N24" s="28" t="str">
        <f t="shared" si="10"/>
        <v>WO</v>
      </c>
      <c r="O24" s="28" t="s">
        <v>36</v>
      </c>
      <c r="P24" s="28" t="s">
        <v>36</v>
      </c>
      <c r="Q24" s="28" t="s">
        <v>36</v>
      </c>
      <c r="R24" s="28" t="s">
        <v>36</v>
      </c>
      <c r="S24" s="28" t="s">
        <v>36</v>
      </c>
      <c r="T24" s="28" t="s">
        <v>36</v>
      </c>
      <c r="U24" s="28" t="str">
        <f t="shared" si="10"/>
        <v>WO</v>
      </c>
      <c r="V24" s="28" t="s">
        <v>36</v>
      </c>
      <c r="W24" s="28" t="s">
        <v>36</v>
      </c>
      <c r="X24" s="28" t="s">
        <v>36</v>
      </c>
      <c r="Y24" s="28" t="s">
        <v>36</v>
      </c>
      <c r="Z24" s="28" t="s">
        <v>36</v>
      </c>
      <c r="AA24" s="28" t="s">
        <v>36</v>
      </c>
      <c r="AB24" s="28" t="str">
        <f t="shared" ref="AB24:AI27" si="12">IF(AB$6="Sun","WO","")</f>
        <v>WO</v>
      </c>
      <c r="AC24" s="28" t="s">
        <v>36</v>
      </c>
      <c r="AD24" s="28" t="s">
        <v>36</v>
      </c>
      <c r="AE24" s="28" t="s">
        <v>36</v>
      </c>
      <c r="AF24" s="28" t="s">
        <v>36</v>
      </c>
      <c r="AG24" s="28" t="s">
        <v>36</v>
      </c>
      <c r="AH24" s="28" t="s">
        <v>36</v>
      </c>
      <c r="AI24" s="28" t="str">
        <f t="shared" si="12"/>
        <v>WO</v>
      </c>
      <c r="AJ24" s="28" t="s">
        <v>36</v>
      </c>
      <c r="AK24" s="28" t="s">
        <v>36</v>
      </c>
      <c r="AL24" s="28" t="s">
        <v>36</v>
      </c>
      <c r="AM24" s="28" t="s">
        <v>36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January</v>
      </c>
      <c r="AU24" s="20">
        <f t="shared" si="4"/>
        <v>27</v>
      </c>
      <c r="AV24" s="20">
        <f t="shared" si="5"/>
        <v>0</v>
      </c>
      <c r="AW24" s="20">
        <f t="shared" si="6"/>
        <v>0</v>
      </c>
      <c r="AX24" s="20">
        <f t="shared" si="7"/>
        <v>4</v>
      </c>
      <c r="AY24" s="20">
        <f t="shared" si="8"/>
        <v>31</v>
      </c>
      <c r="AZ24" s="20">
        <f>January[[#This Row],[Days]]-January[[#This Row],[Absent]]</f>
        <v>31</v>
      </c>
      <c r="BA24" s="23">
        <v>20000</v>
      </c>
      <c r="BB24" s="24">
        <f>January[[#This Row],[Salary]]/January[[#This Row],[Days]]</f>
        <v>645.16129032258061</v>
      </c>
      <c r="BC24" s="24">
        <f>January[[#This Row],[PerDay Salary]]*January[[#This Row],[Absent]]</f>
        <v>0</v>
      </c>
      <c r="BD24" s="24">
        <f>January[[#This Row],[Salary]]-January[[#This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">
        <v>36</v>
      </c>
      <c r="L25" s="28" t="s">
        <v>36</v>
      </c>
      <c r="M25" s="28" t="s">
        <v>36</v>
      </c>
      <c r="N25" s="28" t="str">
        <f t="shared" ref="N25:U27" si="13">IF(N$6="Sun","WO","")</f>
        <v>WO</v>
      </c>
      <c r="O25" s="28" t="s">
        <v>36</v>
      </c>
      <c r="P25" s="28" t="s">
        <v>36</v>
      </c>
      <c r="Q25" s="28" t="s">
        <v>36</v>
      </c>
      <c r="R25" s="28" t="s">
        <v>36</v>
      </c>
      <c r="S25" s="28" t="s">
        <v>36</v>
      </c>
      <c r="T25" s="28" t="s">
        <v>36</v>
      </c>
      <c r="U25" s="28" t="str">
        <f t="shared" si="13"/>
        <v>WO</v>
      </c>
      <c r="V25" s="28" t="s">
        <v>36</v>
      </c>
      <c r="W25" s="28" t="s">
        <v>36</v>
      </c>
      <c r="X25" s="28" t="s">
        <v>36</v>
      </c>
      <c r="Y25" s="28" t="s">
        <v>36</v>
      </c>
      <c r="Z25" s="28" t="s">
        <v>36</v>
      </c>
      <c r="AA25" s="28" t="s">
        <v>36</v>
      </c>
      <c r="AB25" s="28" t="str">
        <f t="shared" si="12"/>
        <v>WO</v>
      </c>
      <c r="AC25" s="28" t="s">
        <v>36</v>
      </c>
      <c r="AD25" s="28" t="s">
        <v>36</v>
      </c>
      <c r="AE25" s="28" t="s">
        <v>36</v>
      </c>
      <c r="AF25" s="28" t="s">
        <v>36</v>
      </c>
      <c r="AG25" s="28" t="s">
        <v>36</v>
      </c>
      <c r="AH25" s="28" t="s">
        <v>36</v>
      </c>
      <c r="AI25" s="28" t="str">
        <f t="shared" si="12"/>
        <v>WO</v>
      </c>
      <c r="AJ25" s="28" t="s">
        <v>36</v>
      </c>
      <c r="AK25" s="28" t="s">
        <v>36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January</v>
      </c>
      <c r="AU25" s="20">
        <f t="shared" si="4"/>
        <v>27</v>
      </c>
      <c r="AV25" s="20">
        <f t="shared" si="5"/>
        <v>0</v>
      </c>
      <c r="AW25" s="20">
        <f t="shared" si="6"/>
        <v>0</v>
      </c>
      <c r="AX25" s="20">
        <f t="shared" si="7"/>
        <v>4</v>
      </c>
      <c r="AY25" s="20">
        <f t="shared" si="8"/>
        <v>31</v>
      </c>
      <c r="AZ25" s="20">
        <f>January[[#This Row],[Days]]-January[[#This Row],[Absent]]</f>
        <v>31</v>
      </c>
      <c r="BA25" s="23">
        <v>15000</v>
      </c>
      <c r="BB25" s="24">
        <f>January[[#This Row],[Salary]]/January[[#This Row],[Days]]</f>
        <v>483.87096774193549</v>
      </c>
      <c r="BC25" s="24">
        <f>January[[#This Row],[PerDay Salary]]*January[[#This Row],[Absent]]</f>
        <v>0</v>
      </c>
      <c r="BD25" s="24">
        <f>January[[#This Row],[Salary]]-January[[#This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">
        <v>36</v>
      </c>
      <c r="L26" s="28" t="s">
        <v>36</v>
      </c>
      <c r="M26" s="28" t="s">
        <v>36</v>
      </c>
      <c r="N26" s="28" t="str">
        <f t="shared" si="13"/>
        <v>WO</v>
      </c>
      <c r="O26" s="28" t="s">
        <v>36</v>
      </c>
      <c r="P26" s="28" t="s">
        <v>36</v>
      </c>
      <c r="Q26" s="28" t="s">
        <v>36</v>
      </c>
      <c r="R26" s="28" t="s">
        <v>36</v>
      </c>
      <c r="S26" s="28" t="s">
        <v>36</v>
      </c>
      <c r="T26" s="28" t="s">
        <v>36</v>
      </c>
      <c r="U26" s="28" t="str">
        <f t="shared" si="13"/>
        <v>WO</v>
      </c>
      <c r="V26" s="28" t="s">
        <v>36</v>
      </c>
      <c r="W26" s="28" t="s">
        <v>36</v>
      </c>
      <c r="X26" s="28" t="s">
        <v>36</v>
      </c>
      <c r="Y26" s="28" t="s">
        <v>36</v>
      </c>
      <c r="Z26" s="28" t="s">
        <v>36</v>
      </c>
      <c r="AA26" s="28" t="s">
        <v>36</v>
      </c>
      <c r="AB26" s="28" t="str">
        <f t="shared" si="12"/>
        <v>WO</v>
      </c>
      <c r="AC26" s="28" t="s">
        <v>36</v>
      </c>
      <c r="AD26" s="28" t="s">
        <v>36</v>
      </c>
      <c r="AE26" s="28" t="s">
        <v>36</v>
      </c>
      <c r="AF26" s="28" t="s">
        <v>36</v>
      </c>
      <c r="AG26" s="28" t="s">
        <v>36</v>
      </c>
      <c r="AH26" s="28" t="s">
        <v>36</v>
      </c>
      <c r="AI26" s="28" t="str">
        <f t="shared" si="12"/>
        <v>WO</v>
      </c>
      <c r="AJ26" s="28" t="s">
        <v>36</v>
      </c>
      <c r="AK26" s="28" t="s">
        <v>36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January</v>
      </c>
      <c r="AU26" s="20">
        <f t="shared" si="4"/>
        <v>27</v>
      </c>
      <c r="AV26" s="20">
        <f t="shared" si="5"/>
        <v>0</v>
      </c>
      <c r="AW26" s="20">
        <f t="shared" si="6"/>
        <v>0</v>
      </c>
      <c r="AX26" s="20">
        <f t="shared" si="7"/>
        <v>4</v>
      </c>
      <c r="AY26" s="20">
        <f t="shared" si="8"/>
        <v>31</v>
      </c>
      <c r="AZ26" s="20">
        <f>January[[#This Row],[Days]]-January[[#This Row],[Absent]]</f>
        <v>31</v>
      </c>
      <c r="BA26" s="23">
        <v>22000</v>
      </c>
      <c r="BB26" s="24">
        <f>January[[#This Row],[Salary]]/January[[#This Row],[Days]]</f>
        <v>709.67741935483866</v>
      </c>
      <c r="BC26" s="24">
        <f>January[[#This Row],[PerDay Salary]]*January[[#This Row],[Absent]]</f>
        <v>0</v>
      </c>
      <c r="BD26" s="24">
        <f>January[[#This Row],[Salary]]-January[[#This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tr">
        <f t="shared" si="13"/>
        <v>WO</v>
      </c>
      <c r="O27" s="18" t="s">
        <v>36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">
        <v>36</v>
      </c>
      <c r="U27" s="18" t="str">
        <f t="shared" si="13"/>
        <v>WO</v>
      </c>
      <c r="V27" s="18" t="s">
        <v>36</v>
      </c>
      <c r="W27" s="18" t="s">
        <v>36</v>
      </c>
      <c r="X27" s="18" t="s">
        <v>36</v>
      </c>
      <c r="Y27" s="18" t="s">
        <v>36</v>
      </c>
      <c r="Z27" s="18" t="s">
        <v>36</v>
      </c>
      <c r="AA27" s="18" t="s">
        <v>36</v>
      </c>
      <c r="AB27" s="18" t="str">
        <f t="shared" si="12"/>
        <v>WO</v>
      </c>
      <c r="AC27" s="18" t="s">
        <v>36</v>
      </c>
      <c r="AD27" s="18" t="s">
        <v>36</v>
      </c>
      <c r="AE27" s="18" t="s">
        <v>36</v>
      </c>
      <c r="AF27" s="18" t="s">
        <v>36</v>
      </c>
      <c r="AG27" s="18" t="s">
        <v>36</v>
      </c>
      <c r="AH27" s="18" t="s">
        <v>36</v>
      </c>
      <c r="AI27" s="18" t="str">
        <f t="shared" si="12"/>
        <v>WO</v>
      </c>
      <c r="AJ27" s="18" t="s">
        <v>36</v>
      </c>
      <c r="AK27" s="18" t="s">
        <v>36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January</v>
      </c>
      <c r="AU27" s="20">
        <f t="shared" si="4"/>
        <v>27</v>
      </c>
      <c r="AV27" s="20">
        <f t="shared" si="5"/>
        <v>0</v>
      </c>
      <c r="AW27" s="20">
        <f t="shared" si="6"/>
        <v>0</v>
      </c>
      <c r="AX27" s="20">
        <f t="shared" si="7"/>
        <v>4</v>
      </c>
      <c r="AY27" s="20">
        <f t="shared" si="8"/>
        <v>31</v>
      </c>
      <c r="AZ27" s="20">
        <f>January[[#This Row],[Days]]-January[[#This Row],[Absent]]</f>
        <v>31</v>
      </c>
      <c r="BA27" s="23">
        <v>38000</v>
      </c>
      <c r="BB27" s="24">
        <f>January[[#This Row],[Salary]]/January[[#This Row],[Days]]</f>
        <v>1225.8064516129032</v>
      </c>
      <c r="BC27" s="24">
        <f>January[[#This Row],[PerDay Salary]]*January[[#This Row],[Absent]]</f>
        <v>0</v>
      </c>
      <c r="BD27" s="24">
        <f>January[[#This Row],[Salary]]-January[[#This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59" priority="5" operator="equal">
      <formula>"WO"</formula>
    </cfRule>
  </conditionalFormatting>
  <conditionalFormatting sqref="J8:AN27">
    <cfRule type="containsText" dxfId="58" priority="1" stopIfTrue="1" operator="containsText" text="L">
      <formula>NOT(ISERROR(SEARCH("L",J8)))</formula>
    </cfRule>
    <cfRule type="containsText" dxfId="57" priority="2" stopIfTrue="1" operator="containsText" text="A">
      <formula>NOT(ISERROR(SEARCH("A",J8)))</formula>
    </cfRule>
    <cfRule type="containsText" dxfId="56" priority="3" stopIfTrue="1" operator="containsText" text="P">
      <formula>NOT(ISERROR(SEARCH("P",J8)))</formula>
    </cfRule>
    <cfRule type="containsText" dxfId="55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J8:M27 O8:T27 V8:AA27 AC8:AH27 AJ8:AN27" xr:uid="{096998DD-045D-489A-BEFF-25D3B316C693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F69FE2-FDBC-488B-B29F-B27FD9AFF429}">
          <x14:formula1>
            <xm:f>Rough!$A$1:$A$12</xm:f>
          </x14:formula1>
          <xm:sqref>G4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4E11-71A9-4D89-B85E-128176038C75}">
  <dimension ref="E1:BD28"/>
  <sheetViews>
    <sheetView topLeftCell="AL1" zoomScale="96" zoomScaleNormal="91" workbookViewId="0">
      <selection activeCell="J5" sqref="J5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45689</v>
      </c>
      <c r="H4" s="14" t="str">
        <f>TEXT($G$4,"MMMM")</f>
        <v>February</v>
      </c>
      <c r="J4" s="13" t="s">
        <v>41</v>
      </c>
      <c r="K4" s="14">
        <f>EOMONTH(G4,0)</f>
        <v>45716</v>
      </c>
      <c r="O4" s="13">
        <f>DATEDIF($G$4,$K$4,"D")+1</f>
        <v>28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Sat</v>
      </c>
      <c r="K6" s="11" t="str">
        <f t="shared" ref="K6:AN6" si="0">TEXT(K7,"ddd")</f>
        <v>Sun</v>
      </c>
      <c r="L6" s="11" t="str">
        <f t="shared" si="0"/>
        <v>Mon</v>
      </c>
      <c r="M6" s="11" t="str">
        <f t="shared" si="0"/>
        <v>Tue</v>
      </c>
      <c r="N6" s="11" t="str">
        <f t="shared" si="0"/>
        <v>Wed</v>
      </c>
      <c r="O6" s="11" t="str">
        <f t="shared" si="0"/>
        <v>Thu</v>
      </c>
      <c r="P6" s="11" t="str">
        <f t="shared" si="0"/>
        <v>Fri</v>
      </c>
      <c r="Q6" s="11" t="str">
        <f t="shared" si="0"/>
        <v>Sat</v>
      </c>
      <c r="R6" s="11" t="str">
        <f t="shared" si="0"/>
        <v>Sun</v>
      </c>
      <c r="S6" s="11" t="str">
        <f t="shared" si="0"/>
        <v>Mon</v>
      </c>
      <c r="T6" s="11" t="str">
        <f t="shared" si="0"/>
        <v>Tue</v>
      </c>
      <c r="U6" s="11" t="str">
        <f t="shared" si="0"/>
        <v>Wed</v>
      </c>
      <c r="V6" s="11" t="str">
        <f t="shared" si="0"/>
        <v>Thu</v>
      </c>
      <c r="W6" s="11" t="str">
        <f t="shared" si="0"/>
        <v>Fri</v>
      </c>
      <c r="X6" s="11" t="str">
        <f t="shared" si="0"/>
        <v>Sat</v>
      </c>
      <c r="Y6" s="11" t="str">
        <f t="shared" si="0"/>
        <v>Sun</v>
      </c>
      <c r="Z6" s="11" t="str">
        <f t="shared" si="0"/>
        <v>Mon</v>
      </c>
      <c r="AA6" s="11" t="str">
        <f t="shared" si="0"/>
        <v>Tue</v>
      </c>
      <c r="AB6" s="11" t="str">
        <f t="shared" si="0"/>
        <v>Wed</v>
      </c>
      <c r="AC6" s="11" t="str">
        <f t="shared" si="0"/>
        <v>Thu</v>
      </c>
      <c r="AD6" s="11" t="str">
        <f t="shared" si="0"/>
        <v>Fri</v>
      </c>
      <c r="AE6" s="11" t="str">
        <f t="shared" si="0"/>
        <v>Sat</v>
      </c>
      <c r="AF6" s="11" t="str">
        <f t="shared" si="0"/>
        <v>Sun</v>
      </c>
      <c r="AG6" s="11" t="str">
        <f t="shared" si="0"/>
        <v>Mon</v>
      </c>
      <c r="AH6" s="11" t="str">
        <f t="shared" si="0"/>
        <v>Tue</v>
      </c>
      <c r="AI6" s="11" t="str">
        <f t="shared" si="0"/>
        <v>Wed</v>
      </c>
      <c r="AJ6" s="11" t="str">
        <f t="shared" si="0"/>
        <v>Thu</v>
      </c>
      <c r="AK6" s="11" t="str">
        <f t="shared" si="0"/>
        <v>Fri</v>
      </c>
      <c r="AL6" s="11" t="str">
        <f t="shared" si="0"/>
        <v/>
      </c>
      <c r="AM6" s="11" t="str">
        <f t="shared" si="0"/>
        <v/>
      </c>
      <c r="AN6" s="12" t="str">
        <f t="shared" si="0"/>
        <v/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45689</v>
      </c>
      <c r="K7" s="27">
        <f>IF(J7&lt;$K$4,J7+1,"")</f>
        <v>45690</v>
      </c>
      <c r="L7" s="27">
        <f t="shared" ref="L7:AN7" si="1">IF(K7&lt;$K$4,K7+1,"")</f>
        <v>45691</v>
      </c>
      <c r="M7" s="27">
        <f t="shared" si="1"/>
        <v>45692</v>
      </c>
      <c r="N7" s="27">
        <f t="shared" si="1"/>
        <v>45693</v>
      </c>
      <c r="O7" s="27">
        <f t="shared" si="1"/>
        <v>45694</v>
      </c>
      <c r="P7" s="27">
        <f t="shared" si="1"/>
        <v>45695</v>
      </c>
      <c r="Q7" s="27">
        <f t="shared" si="1"/>
        <v>45696</v>
      </c>
      <c r="R7" s="27">
        <f t="shared" si="1"/>
        <v>45697</v>
      </c>
      <c r="S7" s="27">
        <f t="shared" si="1"/>
        <v>45698</v>
      </c>
      <c r="T7" s="27">
        <f t="shared" si="1"/>
        <v>45699</v>
      </c>
      <c r="U7" s="27">
        <f t="shared" si="1"/>
        <v>45700</v>
      </c>
      <c r="V7" s="27">
        <f t="shared" si="1"/>
        <v>45701</v>
      </c>
      <c r="W7" s="27">
        <f t="shared" si="1"/>
        <v>45702</v>
      </c>
      <c r="X7" s="27">
        <f t="shared" si="1"/>
        <v>45703</v>
      </c>
      <c r="Y7" s="27">
        <f t="shared" si="1"/>
        <v>45704</v>
      </c>
      <c r="Z7" s="27">
        <f t="shared" si="1"/>
        <v>45705</v>
      </c>
      <c r="AA7" s="27">
        <f t="shared" si="1"/>
        <v>45706</v>
      </c>
      <c r="AB7" s="27">
        <f t="shared" si="1"/>
        <v>45707</v>
      </c>
      <c r="AC7" s="27">
        <f t="shared" si="1"/>
        <v>45708</v>
      </c>
      <c r="AD7" s="27">
        <f t="shared" si="1"/>
        <v>45709</v>
      </c>
      <c r="AE7" s="27">
        <f t="shared" si="1"/>
        <v>45710</v>
      </c>
      <c r="AF7" s="27">
        <f t="shared" si="1"/>
        <v>45711</v>
      </c>
      <c r="AG7" s="27">
        <f t="shared" si="1"/>
        <v>45712</v>
      </c>
      <c r="AH7" s="27">
        <f t="shared" si="1"/>
        <v>45713</v>
      </c>
      <c r="AI7" s="27">
        <f t="shared" si="1"/>
        <v>45714</v>
      </c>
      <c r="AJ7" s="27">
        <f t="shared" si="1"/>
        <v>45715</v>
      </c>
      <c r="AK7" s="27">
        <f t="shared" si="1"/>
        <v>45716</v>
      </c>
      <c r="AL7" s="27" t="str">
        <f t="shared" si="1"/>
        <v/>
      </c>
      <c r="AM7" s="27" t="str">
        <f t="shared" si="1"/>
        <v/>
      </c>
      <c r="AN7" s="16" t="str">
        <f t="shared" si="1"/>
        <v/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36</v>
      </c>
      <c r="K8" s="28" t="str">
        <f t="shared" ref="K8:AF23" si="2">IF(K$6="Sun","WO","")</f>
        <v>WO</v>
      </c>
      <c r="L8" s="28" t="s">
        <v>36</v>
      </c>
      <c r="M8" s="28" t="s">
        <v>36</v>
      </c>
      <c r="N8" s="28" t="s">
        <v>36</v>
      </c>
      <c r="O8" s="28" t="s">
        <v>36</v>
      </c>
      <c r="P8" s="28" t="s">
        <v>36</v>
      </c>
      <c r="Q8" s="28" t="s">
        <v>36</v>
      </c>
      <c r="R8" s="28" t="str">
        <f t="shared" si="2"/>
        <v>WO</v>
      </c>
      <c r="S8" s="28" t="s">
        <v>36</v>
      </c>
      <c r="T8" s="28" t="s">
        <v>36</v>
      </c>
      <c r="U8" s="28" t="s">
        <v>36</v>
      </c>
      <c r="V8" s="28" t="s">
        <v>36</v>
      </c>
      <c r="W8" s="28" t="s">
        <v>36</v>
      </c>
      <c r="X8" s="28" t="s">
        <v>36</v>
      </c>
      <c r="Y8" s="28" t="str">
        <f t="shared" si="2"/>
        <v>WO</v>
      </c>
      <c r="Z8" s="28" t="s">
        <v>36</v>
      </c>
      <c r="AA8" s="28" t="s">
        <v>36</v>
      </c>
      <c r="AB8" s="28" t="s">
        <v>36</v>
      </c>
      <c r="AC8" s="28" t="s">
        <v>36</v>
      </c>
      <c r="AD8" s="28" t="s">
        <v>36</v>
      </c>
      <c r="AE8" s="28" t="s">
        <v>36</v>
      </c>
      <c r="AF8" s="28" t="str">
        <f t="shared" si="2"/>
        <v>WO</v>
      </c>
      <c r="AG8" s="28" t="s">
        <v>36</v>
      </c>
      <c r="AH8" s="28" t="s">
        <v>36</v>
      </c>
      <c r="AI8" s="28" t="s">
        <v>36</v>
      </c>
      <c r="AJ8" s="28" t="s">
        <v>36</v>
      </c>
      <c r="AK8" s="28" t="s">
        <v>36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February</v>
      </c>
      <c r="AU8" s="20">
        <f t="shared" ref="AU8" si="4">COUNTIF($J8:$AN8,"*P*")</f>
        <v>27</v>
      </c>
      <c r="AV8" s="20">
        <f t="shared" ref="AV8" si="5">COUNTIF($J8:$AN8,"*A*")</f>
        <v>0</v>
      </c>
      <c r="AW8" s="20">
        <f t="shared" ref="AW8" si="6">COUNTIF($J8:$AN8,"*L*")</f>
        <v>0</v>
      </c>
      <c r="AX8" s="20">
        <f t="shared" ref="AX8:AX27" si="7">$I$8</f>
        <v>4</v>
      </c>
      <c r="AY8" s="20">
        <f t="shared" ref="AY8:AY27" si="8">$O$4</f>
        <v>28</v>
      </c>
      <c r="AZ8" s="20">
        <f>February[[#This Row],[Days]]-February[[#This Row],[Absent]]</f>
        <v>28</v>
      </c>
      <c r="BA8" s="23">
        <v>15000</v>
      </c>
      <c r="BB8" s="24">
        <f>February[[#This Row],[Salary]]/February[[#This Row],[Days]]</f>
        <v>535.71428571428567</v>
      </c>
      <c r="BC8" s="24">
        <f>February[[#This Row],[PerDay Salary]]*February[[#This Row],[Absent]]</f>
        <v>0</v>
      </c>
      <c r="BD8" s="24">
        <f>February[[#This Row],[Salary]]-February[[#This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36</v>
      </c>
      <c r="K9" s="28" t="str">
        <f t="shared" ref="K9:Y24" si="10">IF(K$6="Sun","WO","")</f>
        <v>WO</v>
      </c>
      <c r="L9" s="28" t="s">
        <v>36</v>
      </c>
      <c r="M9" s="28" t="s">
        <v>36</v>
      </c>
      <c r="N9" s="28" t="s">
        <v>36</v>
      </c>
      <c r="O9" s="28" t="s">
        <v>37</v>
      </c>
      <c r="P9" s="28" t="s">
        <v>36</v>
      </c>
      <c r="Q9" s="28" t="s">
        <v>36</v>
      </c>
      <c r="R9" s="28" t="str">
        <f t="shared" si="10"/>
        <v>WO</v>
      </c>
      <c r="S9" s="28" t="s">
        <v>36</v>
      </c>
      <c r="T9" s="28" t="s">
        <v>36</v>
      </c>
      <c r="U9" s="28" t="s">
        <v>36</v>
      </c>
      <c r="V9" s="28" t="s">
        <v>36</v>
      </c>
      <c r="W9" s="28" t="s">
        <v>36</v>
      </c>
      <c r="X9" s="28" t="s">
        <v>36</v>
      </c>
      <c r="Y9" s="28" t="str">
        <f t="shared" si="10"/>
        <v>WO</v>
      </c>
      <c r="Z9" s="28" t="s">
        <v>36</v>
      </c>
      <c r="AA9" s="28" t="s">
        <v>36</v>
      </c>
      <c r="AB9" s="28" t="s">
        <v>36</v>
      </c>
      <c r="AC9" s="28" t="s">
        <v>36</v>
      </c>
      <c r="AD9" s="28" t="s">
        <v>36</v>
      </c>
      <c r="AE9" s="28" t="s">
        <v>36</v>
      </c>
      <c r="AF9" s="28" t="str">
        <f t="shared" si="2"/>
        <v>WO</v>
      </c>
      <c r="AG9" s="28" t="s">
        <v>36</v>
      </c>
      <c r="AH9" s="28" t="s">
        <v>36</v>
      </c>
      <c r="AI9" s="28" t="s">
        <v>36</v>
      </c>
      <c r="AJ9" s="28" t="s">
        <v>36</v>
      </c>
      <c r="AK9" s="28" t="s">
        <v>36</v>
      </c>
      <c r="AL9" s="28" t="s">
        <v>36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February</v>
      </c>
      <c r="AU9" s="20">
        <f t="shared" ref="AU9:AU27" si="11">COUNTIF($J9:$AN9,"*P*")</f>
        <v>26</v>
      </c>
      <c r="AV9" s="20">
        <f t="shared" ref="AV9:AV27" si="12">COUNTIF($J9:$AN9,"*A*")</f>
        <v>1</v>
      </c>
      <c r="AW9" s="20">
        <f t="shared" ref="AW9:AW27" si="13">COUNTIF($J9:$AN9,"*L*")</f>
        <v>0</v>
      </c>
      <c r="AX9" s="20">
        <f t="shared" si="7"/>
        <v>4</v>
      </c>
      <c r="AY9" s="20">
        <f t="shared" si="8"/>
        <v>28</v>
      </c>
      <c r="AZ9" s="20">
        <f>February[[#This Row],[Days]]-February[[#This Row],[Absent]]</f>
        <v>27</v>
      </c>
      <c r="BA9" s="23">
        <v>18000</v>
      </c>
      <c r="BB9" s="24">
        <f>February[[#This Row],[Salary]]/February[[#This Row],[Days]]</f>
        <v>642.85714285714289</v>
      </c>
      <c r="BC9" s="24">
        <f>February[[#This Row],[PerDay Salary]]*February[[#This Row],[Absent]]</f>
        <v>642.85714285714289</v>
      </c>
      <c r="BD9" s="24">
        <f>February[[#This Row],[Salary]]-February[[#This Row],[Deduction]]</f>
        <v>17357.142857142859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tr">
        <f t="shared" si="10"/>
        <v>WO</v>
      </c>
      <c r="L10" s="28" t="s">
        <v>36</v>
      </c>
      <c r="M10" s="28" t="s">
        <v>36</v>
      </c>
      <c r="N10" s="28" t="s">
        <v>36</v>
      </c>
      <c r="O10" s="28" t="s">
        <v>36</v>
      </c>
      <c r="P10" s="28" t="s">
        <v>36</v>
      </c>
      <c r="Q10" s="28" t="s">
        <v>36</v>
      </c>
      <c r="R10" s="28" t="str">
        <f t="shared" si="10"/>
        <v>WO</v>
      </c>
      <c r="S10" s="28" t="s">
        <v>36</v>
      </c>
      <c r="T10" s="28" t="s">
        <v>36</v>
      </c>
      <c r="U10" s="28" t="s">
        <v>36</v>
      </c>
      <c r="V10" s="28" t="s">
        <v>36</v>
      </c>
      <c r="W10" s="28" t="s">
        <v>36</v>
      </c>
      <c r="X10" s="28" t="s">
        <v>36</v>
      </c>
      <c r="Y10" s="28" t="str">
        <f t="shared" si="10"/>
        <v>WO</v>
      </c>
      <c r="Z10" s="28" t="s">
        <v>36</v>
      </c>
      <c r="AA10" s="28" t="s">
        <v>36</v>
      </c>
      <c r="AB10" s="28" t="s">
        <v>36</v>
      </c>
      <c r="AC10" s="28" t="s">
        <v>36</v>
      </c>
      <c r="AD10" s="28" t="s">
        <v>36</v>
      </c>
      <c r="AE10" s="28" t="s">
        <v>36</v>
      </c>
      <c r="AF10" s="28" t="str">
        <f t="shared" si="2"/>
        <v>WO</v>
      </c>
      <c r="AG10" s="28" t="s">
        <v>36</v>
      </c>
      <c r="AH10" s="28" t="s">
        <v>36</v>
      </c>
      <c r="AI10" s="28" t="s">
        <v>36</v>
      </c>
      <c r="AJ10" s="28" t="s">
        <v>36</v>
      </c>
      <c r="AK10" s="28" t="s">
        <v>36</v>
      </c>
      <c r="AL10" s="28" t="s">
        <v>36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February</v>
      </c>
      <c r="AU10" s="20">
        <f t="shared" si="11"/>
        <v>27</v>
      </c>
      <c r="AV10" s="20">
        <f t="shared" si="12"/>
        <v>0</v>
      </c>
      <c r="AW10" s="20">
        <f t="shared" si="13"/>
        <v>0</v>
      </c>
      <c r="AX10" s="20">
        <f t="shared" si="7"/>
        <v>4</v>
      </c>
      <c r="AY10" s="20">
        <f t="shared" si="8"/>
        <v>28</v>
      </c>
      <c r="AZ10" s="20">
        <f>February[[#This Row],[Days]]-February[[#This Row],[Absent]]</f>
        <v>28</v>
      </c>
      <c r="BA10" s="23">
        <v>25000</v>
      </c>
      <c r="BB10" s="24">
        <f>February[[#This Row],[Salary]]/February[[#This Row],[Days]]</f>
        <v>892.85714285714289</v>
      </c>
      <c r="BC10" s="24">
        <f>February[[#This Row],[PerDay Salary]]*February[[#This Row],[Absent]]</f>
        <v>0</v>
      </c>
      <c r="BD10" s="24">
        <f>February[[#This Row],[Salary]]-February[[#This Row],[Deduction]]</f>
        <v>25000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tr">
        <f t="shared" si="10"/>
        <v>WO</v>
      </c>
      <c r="L11" s="28" t="s">
        <v>36</v>
      </c>
      <c r="M11" s="28" t="s">
        <v>36</v>
      </c>
      <c r="N11" s="28" t="s">
        <v>37</v>
      </c>
      <c r="O11" s="28" t="s">
        <v>36</v>
      </c>
      <c r="P11" s="28" t="s">
        <v>36</v>
      </c>
      <c r="Q11" s="28" t="s">
        <v>36</v>
      </c>
      <c r="R11" s="28" t="str">
        <f t="shared" si="10"/>
        <v>WO</v>
      </c>
      <c r="S11" s="28" t="s">
        <v>36</v>
      </c>
      <c r="T11" s="28" t="s">
        <v>36</v>
      </c>
      <c r="U11" s="28" t="s">
        <v>36</v>
      </c>
      <c r="V11" s="28" t="s">
        <v>36</v>
      </c>
      <c r="W11" s="28" t="s">
        <v>36</v>
      </c>
      <c r="X11" s="28" t="s">
        <v>36</v>
      </c>
      <c r="Y11" s="28" t="str">
        <f t="shared" si="10"/>
        <v>WO</v>
      </c>
      <c r="Z11" s="28" t="s">
        <v>36</v>
      </c>
      <c r="AA11" s="28" t="s">
        <v>36</v>
      </c>
      <c r="AB11" s="28" t="s">
        <v>36</v>
      </c>
      <c r="AC11" s="28" t="s">
        <v>36</v>
      </c>
      <c r="AD11" s="28" t="s">
        <v>36</v>
      </c>
      <c r="AE11" s="28" t="s">
        <v>36</v>
      </c>
      <c r="AF11" s="28" t="str">
        <f t="shared" si="2"/>
        <v>WO</v>
      </c>
      <c r="AG11" s="28" t="s">
        <v>36</v>
      </c>
      <c r="AH11" s="28" t="s">
        <v>36</v>
      </c>
      <c r="AI11" s="28" t="s">
        <v>42</v>
      </c>
      <c r="AJ11" s="28" t="s">
        <v>36</v>
      </c>
      <c r="AK11" s="28" t="s">
        <v>36</v>
      </c>
      <c r="AL11" s="28" t="s">
        <v>36</v>
      </c>
      <c r="AM11" s="28" t="s">
        <v>36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February</v>
      </c>
      <c r="AU11" s="20">
        <f t="shared" si="11"/>
        <v>25</v>
      </c>
      <c r="AV11" s="20">
        <f t="shared" si="12"/>
        <v>1</v>
      </c>
      <c r="AW11" s="20">
        <f t="shared" si="13"/>
        <v>1</v>
      </c>
      <c r="AX11" s="20">
        <f t="shared" si="7"/>
        <v>4</v>
      </c>
      <c r="AY11" s="20">
        <f t="shared" si="8"/>
        <v>28</v>
      </c>
      <c r="AZ11" s="20">
        <f>February[[#This Row],[Days]]-February[[#This Row],[Absent]]</f>
        <v>27</v>
      </c>
      <c r="BA11" s="23">
        <v>28000</v>
      </c>
      <c r="BB11" s="24">
        <f>February[[#This Row],[Salary]]/February[[#This Row],[Days]]</f>
        <v>1000</v>
      </c>
      <c r="BC11" s="24">
        <f>February[[#This Row],[PerDay Salary]]*February[[#This Row],[Absent]]</f>
        <v>1000</v>
      </c>
      <c r="BD11" s="24">
        <f>February[[#This Row],[Salary]]-February[[#This Row],[Deduction]]</f>
        <v>27000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36</v>
      </c>
      <c r="K12" s="28" t="str">
        <f t="shared" si="10"/>
        <v>WO</v>
      </c>
      <c r="L12" s="28" t="s">
        <v>36</v>
      </c>
      <c r="M12" s="28" t="s">
        <v>36</v>
      </c>
      <c r="N12" s="28" t="s">
        <v>36</v>
      </c>
      <c r="O12" s="28" t="s">
        <v>36</v>
      </c>
      <c r="P12" s="28" t="s">
        <v>36</v>
      </c>
      <c r="Q12" s="28" t="s">
        <v>36</v>
      </c>
      <c r="R12" s="28" t="str">
        <f t="shared" si="10"/>
        <v>WO</v>
      </c>
      <c r="S12" s="28" t="s">
        <v>36</v>
      </c>
      <c r="T12" s="28" t="s">
        <v>36</v>
      </c>
      <c r="U12" s="28" t="s">
        <v>36</v>
      </c>
      <c r="V12" s="28" t="s">
        <v>36</v>
      </c>
      <c r="W12" s="28" t="s">
        <v>37</v>
      </c>
      <c r="X12" s="28" t="s">
        <v>36</v>
      </c>
      <c r="Y12" s="28" t="str">
        <f t="shared" si="10"/>
        <v>WO</v>
      </c>
      <c r="Z12" s="28" t="s">
        <v>36</v>
      </c>
      <c r="AA12" s="28" t="s">
        <v>36</v>
      </c>
      <c r="AB12" s="28" t="s">
        <v>36</v>
      </c>
      <c r="AC12" s="28" t="s">
        <v>36</v>
      </c>
      <c r="AD12" s="28" t="s">
        <v>36</v>
      </c>
      <c r="AE12" s="28" t="s">
        <v>36</v>
      </c>
      <c r="AF12" s="28" t="str">
        <f t="shared" si="2"/>
        <v>WO</v>
      </c>
      <c r="AG12" s="28" t="s">
        <v>36</v>
      </c>
      <c r="AH12" s="28" t="s">
        <v>36</v>
      </c>
      <c r="AI12" s="28" t="s">
        <v>36</v>
      </c>
      <c r="AJ12" s="28" t="s">
        <v>36</v>
      </c>
      <c r="AK12" s="28" t="s">
        <v>36</v>
      </c>
      <c r="AL12" s="28" t="s">
        <v>37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February</v>
      </c>
      <c r="AU12" s="20">
        <f t="shared" si="11"/>
        <v>25</v>
      </c>
      <c r="AV12" s="20">
        <f t="shared" si="12"/>
        <v>2</v>
      </c>
      <c r="AW12" s="20">
        <f t="shared" si="13"/>
        <v>0</v>
      </c>
      <c r="AX12" s="20">
        <f t="shared" si="7"/>
        <v>4</v>
      </c>
      <c r="AY12" s="20">
        <f t="shared" si="8"/>
        <v>28</v>
      </c>
      <c r="AZ12" s="20">
        <f>February[[#This Row],[Days]]-February[[#This Row],[Absent]]</f>
        <v>26</v>
      </c>
      <c r="BA12" s="23">
        <v>30000</v>
      </c>
      <c r="BB12" s="24">
        <f>February[[#This Row],[Salary]]/February[[#This Row],[Days]]</f>
        <v>1071.4285714285713</v>
      </c>
      <c r="BC12" s="24">
        <f>February[[#This Row],[PerDay Salary]]*February[[#This Row],[Absent]]</f>
        <v>2142.8571428571427</v>
      </c>
      <c r="BD12" s="24">
        <f>February[[#This Row],[Salary]]-February[[#This Row],[Deduction]]</f>
        <v>27857.142857142859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tr">
        <f t="shared" si="10"/>
        <v>WO</v>
      </c>
      <c r="L13" s="28" t="s">
        <v>36</v>
      </c>
      <c r="M13" s="28" t="s">
        <v>36</v>
      </c>
      <c r="N13" s="28" t="s">
        <v>36</v>
      </c>
      <c r="O13" s="28" t="s">
        <v>36</v>
      </c>
      <c r="P13" s="28" t="s">
        <v>36</v>
      </c>
      <c r="Q13" s="28" t="s">
        <v>36</v>
      </c>
      <c r="R13" s="28" t="str">
        <f t="shared" si="10"/>
        <v>WO</v>
      </c>
      <c r="S13" s="28" t="s">
        <v>36</v>
      </c>
      <c r="T13" s="28" t="s">
        <v>36</v>
      </c>
      <c r="U13" s="28" t="s">
        <v>36</v>
      </c>
      <c r="V13" s="28" t="s">
        <v>36</v>
      </c>
      <c r="W13" s="28" t="s">
        <v>36</v>
      </c>
      <c r="X13" s="28" t="s">
        <v>36</v>
      </c>
      <c r="Y13" s="28" t="str">
        <f t="shared" si="10"/>
        <v>WO</v>
      </c>
      <c r="Z13" s="28" t="s">
        <v>36</v>
      </c>
      <c r="AA13" s="28" t="s">
        <v>37</v>
      </c>
      <c r="AB13" s="28" t="s">
        <v>36</v>
      </c>
      <c r="AC13" s="28" t="s">
        <v>36</v>
      </c>
      <c r="AD13" s="28" t="s">
        <v>36</v>
      </c>
      <c r="AE13" s="28" t="s">
        <v>36</v>
      </c>
      <c r="AF13" s="28" t="str">
        <f t="shared" si="2"/>
        <v>WO</v>
      </c>
      <c r="AG13" s="28" t="s">
        <v>36</v>
      </c>
      <c r="AH13" s="28" t="s">
        <v>36</v>
      </c>
      <c r="AI13" s="28" t="s">
        <v>36</v>
      </c>
      <c r="AJ13" s="28" t="s">
        <v>36</v>
      </c>
      <c r="AK13" s="28" t="s">
        <v>36</v>
      </c>
      <c r="AL13" s="28" t="s">
        <v>36</v>
      </c>
      <c r="AM13" s="28" t="s">
        <v>36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February</v>
      </c>
      <c r="AU13" s="20">
        <f t="shared" si="11"/>
        <v>26</v>
      </c>
      <c r="AV13" s="20">
        <f t="shared" si="12"/>
        <v>1</v>
      </c>
      <c r="AW13" s="20">
        <f t="shared" si="13"/>
        <v>0</v>
      </c>
      <c r="AX13" s="20">
        <f t="shared" si="7"/>
        <v>4</v>
      </c>
      <c r="AY13" s="20">
        <f t="shared" si="8"/>
        <v>28</v>
      </c>
      <c r="AZ13" s="20">
        <f>February[[#This Row],[Days]]-February[[#This Row],[Absent]]</f>
        <v>27</v>
      </c>
      <c r="BA13" s="23">
        <v>32000</v>
      </c>
      <c r="BB13" s="24">
        <f>February[[#This Row],[Salary]]/February[[#This Row],[Days]]</f>
        <v>1142.8571428571429</v>
      </c>
      <c r="BC13" s="24">
        <f>February[[#This Row],[PerDay Salary]]*February[[#This Row],[Absent]]</f>
        <v>1142.8571428571429</v>
      </c>
      <c r="BD13" s="24">
        <f>February[[#This Row],[Salary]]-February[[#This Row],[Deduction]]</f>
        <v>30857.142857142859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tr">
        <f t="shared" si="10"/>
        <v>WO</v>
      </c>
      <c r="L14" s="28" t="s">
        <v>36</v>
      </c>
      <c r="M14" s="28" t="s">
        <v>36</v>
      </c>
      <c r="N14" s="28" t="s">
        <v>36</v>
      </c>
      <c r="O14" s="28" t="s">
        <v>36</v>
      </c>
      <c r="P14" s="28" t="s">
        <v>37</v>
      </c>
      <c r="Q14" s="28" t="s">
        <v>36</v>
      </c>
      <c r="R14" s="28" t="str">
        <f t="shared" si="10"/>
        <v>WO</v>
      </c>
      <c r="S14" s="28" t="s">
        <v>36</v>
      </c>
      <c r="T14" s="28" t="s">
        <v>36</v>
      </c>
      <c r="U14" s="28" t="s">
        <v>36</v>
      </c>
      <c r="V14" s="28" t="s">
        <v>36</v>
      </c>
      <c r="W14" s="28" t="s">
        <v>36</v>
      </c>
      <c r="X14" s="28" t="s">
        <v>36</v>
      </c>
      <c r="Y14" s="28" t="str">
        <f t="shared" si="10"/>
        <v>WO</v>
      </c>
      <c r="Z14" s="28" t="s">
        <v>36</v>
      </c>
      <c r="AA14" s="28" t="s">
        <v>36</v>
      </c>
      <c r="AB14" s="28" t="s">
        <v>36</v>
      </c>
      <c r="AC14" s="28" t="s">
        <v>36</v>
      </c>
      <c r="AD14" s="28" t="s">
        <v>36</v>
      </c>
      <c r="AE14" s="28" t="s">
        <v>36</v>
      </c>
      <c r="AF14" s="28" t="str">
        <f t="shared" si="2"/>
        <v>WO</v>
      </c>
      <c r="AG14" s="28" t="s">
        <v>36</v>
      </c>
      <c r="AH14" s="28" t="s">
        <v>36</v>
      </c>
      <c r="AI14" s="28" t="s">
        <v>36</v>
      </c>
      <c r="AJ14" s="28" t="s">
        <v>36</v>
      </c>
      <c r="AK14" s="28" t="s">
        <v>36</v>
      </c>
      <c r="AL14" s="28" t="s">
        <v>36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February</v>
      </c>
      <c r="AU14" s="20">
        <f t="shared" si="11"/>
        <v>26</v>
      </c>
      <c r="AV14" s="20">
        <f t="shared" si="12"/>
        <v>1</v>
      </c>
      <c r="AW14" s="20">
        <f t="shared" si="13"/>
        <v>0</v>
      </c>
      <c r="AX14" s="20">
        <f t="shared" si="7"/>
        <v>4</v>
      </c>
      <c r="AY14" s="20">
        <f t="shared" si="8"/>
        <v>28</v>
      </c>
      <c r="AZ14" s="20">
        <f>February[[#This Row],[Days]]-February[[#This Row],[Absent]]</f>
        <v>27</v>
      </c>
      <c r="BA14" s="23">
        <v>25000</v>
      </c>
      <c r="BB14" s="24">
        <f>February[[#This Row],[Salary]]/February[[#This Row],[Days]]</f>
        <v>892.85714285714289</v>
      </c>
      <c r="BC14" s="24">
        <f>February[[#This Row],[PerDay Salary]]*February[[#This Row],[Absent]]</f>
        <v>892.85714285714289</v>
      </c>
      <c r="BD14" s="24">
        <f>February[[#This Row],[Salary]]-February[[#This Row],[Deduction]]</f>
        <v>24107.142857142859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tr">
        <f t="shared" si="10"/>
        <v>WO</v>
      </c>
      <c r="L15" s="28" t="s">
        <v>36</v>
      </c>
      <c r="M15" s="28" t="s">
        <v>36</v>
      </c>
      <c r="N15" s="28" t="s">
        <v>42</v>
      </c>
      <c r="O15" s="28" t="s">
        <v>36</v>
      </c>
      <c r="P15" s="28" t="s">
        <v>36</v>
      </c>
      <c r="Q15" s="28" t="s">
        <v>36</v>
      </c>
      <c r="R15" s="28" t="str">
        <f t="shared" si="10"/>
        <v>WO</v>
      </c>
      <c r="S15" s="28" t="s">
        <v>36</v>
      </c>
      <c r="T15" s="28" t="s">
        <v>42</v>
      </c>
      <c r="U15" s="28" t="s">
        <v>36</v>
      </c>
      <c r="V15" s="28" t="s">
        <v>36</v>
      </c>
      <c r="W15" s="28" t="s">
        <v>36</v>
      </c>
      <c r="X15" s="28" t="s">
        <v>36</v>
      </c>
      <c r="Y15" s="28" t="str">
        <f t="shared" si="10"/>
        <v>WO</v>
      </c>
      <c r="Z15" s="28" t="s">
        <v>36</v>
      </c>
      <c r="AA15" s="28" t="s">
        <v>36</v>
      </c>
      <c r="AB15" s="28" t="s">
        <v>36</v>
      </c>
      <c r="AC15" s="28" t="s">
        <v>36</v>
      </c>
      <c r="AD15" s="28" t="s">
        <v>36</v>
      </c>
      <c r="AE15" s="28" t="s">
        <v>36</v>
      </c>
      <c r="AF15" s="28" t="str">
        <f t="shared" si="2"/>
        <v>WO</v>
      </c>
      <c r="AG15" s="28" t="s">
        <v>36</v>
      </c>
      <c r="AH15" s="28" t="s">
        <v>36</v>
      </c>
      <c r="AI15" s="28" t="s">
        <v>36</v>
      </c>
      <c r="AJ15" s="28" t="s">
        <v>36</v>
      </c>
      <c r="AK15" s="28" t="s">
        <v>36</v>
      </c>
      <c r="AL15" s="28" t="s">
        <v>36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February</v>
      </c>
      <c r="AU15" s="20">
        <f t="shared" si="11"/>
        <v>25</v>
      </c>
      <c r="AV15" s="20">
        <f t="shared" si="12"/>
        <v>0</v>
      </c>
      <c r="AW15" s="20">
        <f t="shared" si="13"/>
        <v>2</v>
      </c>
      <c r="AX15" s="20">
        <f t="shared" si="7"/>
        <v>4</v>
      </c>
      <c r="AY15" s="20">
        <f t="shared" si="8"/>
        <v>28</v>
      </c>
      <c r="AZ15" s="20">
        <f>February[[#This Row],[Days]]-February[[#This Row],[Absent]]</f>
        <v>28</v>
      </c>
      <c r="BA15" s="23">
        <v>28000</v>
      </c>
      <c r="BB15" s="24">
        <f>February[[#This Row],[Salary]]/February[[#This Row],[Days]]</f>
        <v>1000</v>
      </c>
      <c r="BC15" s="24">
        <f>February[[#This Row],[PerDay Salary]]*February[[#This Row],[Absent]]</f>
        <v>0</v>
      </c>
      <c r="BD15" s="24">
        <f>February[[#This Row],[Salary]]-February[[#This Row],[Deduction]]</f>
        <v>28000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tr">
        <f t="shared" si="10"/>
        <v>WO</v>
      </c>
      <c r="L16" s="28" t="s">
        <v>36</v>
      </c>
      <c r="M16" s="28" t="s">
        <v>36</v>
      </c>
      <c r="N16" s="28" t="s">
        <v>36</v>
      </c>
      <c r="O16" s="28" t="s">
        <v>36</v>
      </c>
      <c r="P16" s="28" t="s">
        <v>36</v>
      </c>
      <c r="Q16" s="28" t="s">
        <v>36</v>
      </c>
      <c r="R16" s="28" t="str">
        <f t="shared" si="10"/>
        <v>WO</v>
      </c>
      <c r="S16" s="28" t="s">
        <v>36</v>
      </c>
      <c r="T16" s="28" t="s">
        <v>36</v>
      </c>
      <c r="U16" s="28" t="s">
        <v>36</v>
      </c>
      <c r="V16" s="28" t="s">
        <v>37</v>
      </c>
      <c r="W16" s="28" t="s">
        <v>36</v>
      </c>
      <c r="X16" s="28" t="s">
        <v>36</v>
      </c>
      <c r="Y16" s="28" t="str">
        <f t="shared" si="10"/>
        <v>WO</v>
      </c>
      <c r="Z16" s="28" t="s">
        <v>36</v>
      </c>
      <c r="AA16" s="28" t="s">
        <v>36</v>
      </c>
      <c r="AB16" s="28" t="s">
        <v>36</v>
      </c>
      <c r="AC16" s="28" t="s">
        <v>36</v>
      </c>
      <c r="AD16" s="28" t="s">
        <v>37</v>
      </c>
      <c r="AE16" s="28" t="s">
        <v>36</v>
      </c>
      <c r="AF16" s="28" t="str">
        <f t="shared" si="2"/>
        <v>WO</v>
      </c>
      <c r="AG16" s="28" t="s">
        <v>36</v>
      </c>
      <c r="AH16" s="28" t="s">
        <v>37</v>
      </c>
      <c r="AI16" s="28" t="s">
        <v>36</v>
      </c>
      <c r="AJ16" s="28" t="s">
        <v>36</v>
      </c>
      <c r="AK16" s="28" t="s">
        <v>36</v>
      </c>
      <c r="AL16" s="28" t="s">
        <v>42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February</v>
      </c>
      <c r="AU16" s="20">
        <f t="shared" si="11"/>
        <v>23</v>
      </c>
      <c r="AV16" s="20">
        <f t="shared" si="12"/>
        <v>3</v>
      </c>
      <c r="AW16" s="20">
        <f t="shared" si="13"/>
        <v>1</v>
      </c>
      <c r="AX16" s="20">
        <f t="shared" si="7"/>
        <v>4</v>
      </c>
      <c r="AY16" s="20">
        <f t="shared" si="8"/>
        <v>28</v>
      </c>
      <c r="AZ16" s="20">
        <f>February[[#This Row],[Days]]-February[[#This Row],[Absent]]</f>
        <v>25</v>
      </c>
      <c r="BA16" s="23">
        <v>35000</v>
      </c>
      <c r="BB16" s="24">
        <f>February[[#This Row],[Salary]]/February[[#This Row],[Days]]</f>
        <v>1250</v>
      </c>
      <c r="BC16" s="24">
        <f>February[[#This Row],[PerDay Salary]]*February[[#This Row],[Absent]]</f>
        <v>3750</v>
      </c>
      <c r="BD16" s="24">
        <f>February[[#This Row],[Salary]]-February[[#This Row],[Deduction]]</f>
        <v>31250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tr">
        <f t="shared" si="10"/>
        <v>WO</v>
      </c>
      <c r="L17" s="28" t="s">
        <v>36</v>
      </c>
      <c r="M17" s="28" t="s">
        <v>37</v>
      </c>
      <c r="N17" s="28" t="s">
        <v>36</v>
      </c>
      <c r="O17" s="28" t="s">
        <v>36</v>
      </c>
      <c r="P17" s="28" t="s">
        <v>42</v>
      </c>
      <c r="Q17" s="28" t="s">
        <v>36</v>
      </c>
      <c r="R17" s="28" t="str">
        <f t="shared" si="10"/>
        <v>WO</v>
      </c>
      <c r="S17" s="28" t="s">
        <v>36</v>
      </c>
      <c r="T17" s="28" t="s">
        <v>36</v>
      </c>
      <c r="U17" s="28" t="s">
        <v>36</v>
      </c>
      <c r="V17" s="28" t="s">
        <v>36</v>
      </c>
      <c r="W17" s="28" t="s">
        <v>36</v>
      </c>
      <c r="X17" s="28" t="s">
        <v>36</v>
      </c>
      <c r="Y17" s="28" t="str">
        <f t="shared" si="10"/>
        <v>WO</v>
      </c>
      <c r="Z17" s="28" t="s">
        <v>36</v>
      </c>
      <c r="AA17" s="28" t="s">
        <v>36</v>
      </c>
      <c r="AB17" s="28" t="s">
        <v>36</v>
      </c>
      <c r="AC17" s="28" t="s">
        <v>36</v>
      </c>
      <c r="AD17" s="28" t="s">
        <v>36</v>
      </c>
      <c r="AE17" s="28" t="s">
        <v>36</v>
      </c>
      <c r="AF17" s="28" t="str">
        <f t="shared" si="2"/>
        <v>WO</v>
      </c>
      <c r="AG17" s="28" t="s">
        <v>36</v>
      </c>
      <c r="AH17" s="28" t="s">
        <v>36</v>
      </c>
      <c r="AI17" s="28" t="s">
        <v>36</v>
      </c>
      <c r="AJ17" s="28" t="s">
        <v>36</v>
      </c>
      <c r="AK17" s="28" t="s">
        <v>36</v>
      </c>
      <c r="AL17" s="28" t="s">
        <v>36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February</v>
      </c>
      <c r="AU17" s="20">
        <f t="shared" si="11"/>
        <v>25</v>
      </c>
      <c r="AV17" s="20">
        <f t="shared" si="12"/>
        <v>1</v>
      </c>
      <c r="AW17" s="20">
        <f t="shared" si="13"/>
        <v>1</v>
      </c>
      <c r="AX17" s="20">
        <f t="shared" si="7"/>
        <v>4</v>
      </c>
      <c r="AY17" s="20">
        <f t="shared" si="8"/>
        <v>28</v>
      </c>
      <c r="AZ17" s="20">
        <f>February[[#This Row],[Days]]-February[[#This Row],[Absent]]</f>
        <v>27</v>
      </c>
      <c r="BA17" s="23">
        <v>20000</v>
      </c>
      <c r="BB17" s="24">
        <f>February[[#This Row],[Salary]]/February[[#This Row],[Days]]</f>
        <v>714.28571428571433</v>
      </c>
      <c r="BC17" s="24">
        <f>February[[#This Row],[PerDay Salary]]*February[[#This Row],[Absent]]</f>
        <v>714.28571428571433</v>
      </c>
      <c r="BD17" s="24">
        <f>February[[#This Row],[Salary]]-February[[#This Row],[Deduction]]</f>
        <v>19285.714285714286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tr">
        <f t="shared" si="10"/>
        <v>WO</v>
      </c>
      <c r="L18" s="28" t="s">
        <v>36</v>
      </c>
      <c r="M18" s="28" t="s">
        <v>36</v>
      </c>
      <c r="N18" s="28" t="s">
        <v>36</v>
      </c>
      <c r="O18" s="28" t="s">
        <v>36</v>
      </c>
      <c r="P18" s="28" t="s">
        <v>36</v>
      </c>
      <c r="Q18" s="28" t="s">
        <v>36</v>
      </c>
      <c r="R18" s="28" t="str">
        <f t="shared" si="10"/>
        <v>WO</v>
      </c>
      <c r="S18" s="28" t="s">
        <v>36</v>
      </c>
      <c r="T18" s="28" t="s">
        <v>36</v>
      </c>
      <c r="U18" s="28" t="s">
        <v>36</v>
      </c>
      <c r="V18" s="28" t="s">
        <v>36</v>
      </c>
      <c r="W18" s="28" t="s">
        <v>36</v>
      </c>
      <c r="X18" s="28" t="s">
        <v>36</v>
      </c>
      <c r="Y18" s="28" t="str">
        <f t="shared" si="10"/>
        <v>WO</v>
      </c>
      <c r="Z18" s="28" t="s">
        <v>36</v>
      </c>
      <c r="AA18" s="28" t="s">
        <v>42</v>
      </c>
      <c r="AB18" s="28" t="s">
        <v>36</v>
      </c>
      <c r="AC18" s="28" t="s">
        <v>36</v>
      </c>
      <c r="AD18" s="28" t="s">
        <v>36</v>
      </c>
      <c r="AE18" s="28" t="s">
        <v>36</v>
      </c>
      <c r="AF18" s="28" t="str">
        <f t="shared" si="2"/>
        <v>WO</v>
      </c>
      <c r="AG18" s="28" t="s">
        <v>36</v>
      </c>
      <c r="AH18" s="28" t="s">
        <v>36</v>
      </c>
      <c r="AI18" s="28" t="s">
        <v>36</v>
      </c>
      <c r="AJ18" s="28" t="s">
        <v>36</v>
      </c>
      <c r="AK18" s="28" t="s">
        <v>36</v>
      </c>
      <c r="AL18" s="28" t="s">
        <v>36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February</v>
      </c>
      <c r="AU18" s="20">
        <f t="shared" si="11"/>
        <v>26</v>
      </c>
      <c r="AV18" s="20">
        <f t="shared" si="12"/>
        <v>0</v>
      </c>
      <c r="AW18" s="20">
        <f t="shared" si="13"/>
        <v>1</v>
      </c>
      <c r="AX18" s="20">
        <f t="shared" si="7"/>
        <v>4</v>
      </c>
      <c r="AY18" s="20">
        <f t="shared" si="8"/>
        <v>28</v>
      </c>
      <c r="AZ18" s="20">
        <f>February[[#This Row],[Days]]-February[[#This Row],[Absent]]</f>
        <v>28</v>
      </c>
      <c r="BA18" s="23">
        <v>18000</v>
      </c>
      <c r="BB18" s="24">
        <f>February[[#This Row],[Salary]]/February[[#This Row],[Days]]</f>
        <v>642.85714285714289</v>
      </c>
      <c r="BC18" s="24">
        <f>February[[#This Row],[PerDay Salary]]*February[[#This Row],[Absent]]</f>
        <v>0</v>
      </c>
      <c r="BD18" s="24">
        <f>February[[#This Row],[Salary]]-February[[#This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tr">
        <f t="shared" si="10"/>
        <v>WO</v>
      </c>
      <c r="L19" s="28" t="s">
        <v>36</v>
      </c>
      <c r="M19" s="28" t="s">
        <v>36</v>
      </c>
      <c r="N19" s="28" t="s">
        <v>36</v>
      </c>
      <c r="O19" s="28" t="s">
        <v>36</v>
      </c>
      <c r="P19" s="28" t="s">
        <v>36</v>
      </c>
      <c r="Q19" s="28" t="s">
        <v>36</v>
      </c>
      <c r="R19" s="28" t="str">
        <f t="shared" si="10"/>
        <v>WO</v>
      </c>
      <c r="S19" s="28" t="s">
        <v>36</v>
      </c>
      <c r="T19" s="28" t="s">
        <v>36</v>
      </c>
      <c r="U19" s="28" t="s">
        <v>36</v>
      </c>
      <c r="V19" s="28" t="s">
        <v>36</v>
      </c>
      <c r="W19" s="28" t="s">
        <v>36</v>
      </c>
      <c r="X19" s="28" t="s">
        <v>36</v>
      </c>
      <c r="Y19" s="28" t="str">
        <f t="shared" si="10"/>
        <v>WO</v>
      </c>
      <c r="Z19" s="28" t="s">
        <v>36</v>
      </c>
      <c r="AA19" s="28" t="s">
        <v>36</v>
      </c>
      <c r="AB19" s="28" t="s">
        <v>36</v>
      </c>
      <c r="AC19" s="28" t="s">
        <v>36</v>
      </c>
      <c r="AD19" s="28" t="s">
        <v>36</v>
      </c>
      <c r="AE19" s="28" t="s">
        <v>36</v>
      </c>
      <c r="AF19" s="28" t="str">
        <f t="shared" si="2"/>
        <v>WO</v>
      </c>
      <c r="AG19" s="28" t="s">
        <v>36</v>
      </c>
      <c r="AH19" s="28" t="s">
        <v>36</v>
      </c>
      <c r="AI19" s="28" t="s">
        <v>36</v>
      </c>
      <c r="AJ19" s="28" t="s">
        <v>36</v>
      </c>
      <c r="AK19" s="28" t="s">
        <v>36</v>
      </c>
      <c r="AL19" s="28" t="s">
        <v>36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February</v>
      </c>
      <c r="AU19" s="20">
        <f t="shared" si="11"/>
        <v>27</v>
      </c>
      <c r="AV19" s="20">
        <f t="shared" si="12"/>
        <v>0</v>
      </c>
      <c r="AW19" s="20">
        <f t="shared" si="13"/>
        <v>0</v>
      </c>
      <c r="AX19" s="20">
        <f t="shared" si="7"/>
        <v>4</v>
      </c>
      <c r="AY19" s="20">
        <f t="shared" si="8"/>
        <v>28</v>
      </c>
      <c r="AZ19" s="20">
        <f>February[[#This Row],[Days]]-February[[#This Row],[Absent]]</f>
        <v>28</v>
      </c>
      <c r="BA19" s="23">
        <v>27000</v>
      </c>
      <c r="BB19" s="24">
        <f>February[[#This Row],[Salary]]/February[[#This Row],[Days]]</f>
        <v>964.28571428571433</v>
      </c>
      <c r="BC19" s="24">
        <f>February[[#This Row],[PerDay Salary]]*February[[#This Row],[Absent]]</f>
        <v>0</v>
      </c>
      <c r="BD19" s="24">
        <f>February[[#This Row],[Salary]]-February[[#This Row],[Deduction]]</f>
        <v>27000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tr">
        <f t="shared" si="10"/>
        <v>WO</v>
      </c>
      <c r="L20" s="28" t="s">
        <v>36</v>
      </c>
      <c r="M20" s="28" t="s">
        <v>36</v>
      </c>
      <c r="N20" s="28" t="s">
        <v>36</v>
      </c>
      <c r="O20" s="28" t="s">
        <v>36</v>
      </c>
      <c r="P20" s="28" t="s">
        <v>36</v>
      </c>
      <c r="Q20" s="28" t="s">
        <v>36</v>
      </c>
      <c r="R20" s="28" t="str">
        <f t="shared" si="10"/>
        <v>WO</v>
      </c>
      <c r="S20" s="28" t="s">
        <v>36</v>
      </c>
      <c r="T20" s="28" t="s">
        <v>37</v>
      </c>
      <c r="U20" s="28" t="s">
        <v>36</v>
      </c>
      <c r="V20" s="28" t="s">
        <v>36</v>
      </c>
      <c r="W20" s="28" t="s">
        <v>36</v>
      </c>
      <c r="X20" s="28" t="s">
        <v>36</v>
      </c>
      <c r="Y20" s="28" t="str">
        <f t="shared" si="10"/>
        <v>WO</v>
      </c>
      <c r="Z20" s="28" t="s">
        <v>36</v>
      </c>
      <c r="AA20" s="28" t="s">
        <v>36</v>
      </c>
      <c r="AB20" s="28" t="s">
        <v>37</v>
      </c>
      <c r="AC20" s="28" t="s">
        <v>36</v>
      </c>
      <c r="AD20" s="28" t="s">
        <v>36</v>
      </c>
      <c r="AE20" s="28" t="s">
        <v>36</v>
      </c>
      <c r="AF20" s="28" t="str">
        <f t="shared" si="2"/>
        <v>WO</v>
      </c>
      <c r="AG20" s="28" t="s">
        <v>36</v>
      </c>
      <c r="AH20" s="28" t="s">
        <v>36</v>
      </c>
      <c r="AI20" s="28" t="s">
        <v>36</v>
      </c>
      <c r="AJ20" s="28" t="s">
        <v>36</v>
      </c>
      <c r="AK20" s="28" t="s">
        <v>36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February</v>
      </c>
      <c r="AU20" s="20">
        <f t="shared" si="11"/>
        <v>25</v>
      </c>
      <c r="AV20" s="20">
        <f t="shared" si="12"/>
        <v>2</v>
      </c>
      <c r="AW20" s="20">
        <f t="shared" si="13"/>
        <v>0</v>
      </c>
      <c r="AX20" s="20">
        <f t="shared" si="7"/>
        <v>4</v>
      </c>
      <c r="AY20" s="20">
        <f t="shared" si="8"/>
        <v>28</v>
      </c>
      <c r="AZ20" s="20">
        <f>February[[#This Row],[Days]]-February[[#This Row],[Absent]]</f>
        <v>26</v>
      </c>
      <c r="BA20" s="23">
        <v>40000</v>
      </c>
      <c r="BB20" s="24">
        <f>February[[#This Row],[Salary]]/February[[#This Row],[Days]]</f>
        <v>1428.5714285714287</v>
      </c>
      <c r="BC20" s="24">
        <f>February[[#This Row],[PerDay Salary]]*February[[#This Row],[Absent]]</f>
        <v>2857.1428571428573</v>
      </c>
      <c r="BD20" s="24">
        <f>February[[#This Row],[Salary]]-February[[#This Row],[Deduction]]</f>
        <v>37142.857142857145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tr">
        <f t="shared" si="10"/>
        <v>WO</v>
      </c>
      <c r="L21" s="28" t="s">
        <v>36</v>
      </c>
      <c r="M21" s="28" t="s">
        <v>36</v>
      </c>
      <c r="N21" s="28" t="s">
        <v>36</v>
      </c>
      <c r="O21" s="28" t="s">
        <v>36</v>
      </c>
      <c r="P21" s="28" t="s">
        <v>37</v>
      </c>
      <c r="Q21" s="28" t="s">
        <v>36</v>
      </c>
      <c r="R21" s="28" t="str">
        <f t="shared" si="10"/>
        <v>WO</v>
      </c>
      <c r="S21" s="28" t="s">
        <v>36</v>
      </c>
      <c r="T21" s="28" t="s">
        <v>36</v>
      </c>
      <c r="U21" s="28" t="s">
        <v>36</v>
      </c>
      <c r="V21" s="28" t="s">
        <v>36</v>
      </c>
      <c r="W21" s="28" t="s">
        <v>36</v>
      </c>
      <c r="X21" s="28" t="s">
        <v>36</v>
      </c>
      <c r="Y21" s="28" t="str">
        <f t="shared" si="10"/>
        <v>WO</v>
      </c>
      <c r="Z21" s="28" t="s">
        <v>36</v>
      </c>
      <c r="AA21" s="28" t="s">
        <v>36</v>
      </c>
      <c r="AB21" s="28" t="s">
        <v>36</v>
      </c>
      <c r="AC21" s="28" t="s">
        <v>36</v>
      </c>
      <c r="AD21" s="28" t="s">
        <v>36</v>
      </c>
      <c r="AE21" s="28" t="s">
        <v>36</v>
      </c>
      <c r="AF21" s="28" t="str">
        <f t="shared" si="2"/>
        <v>WO</v>
      </c>
      <c r="AG21" s="28" t="s">
        <v>36</v>
      </c>
      <c r="AH21" s="28" t="s">
        <v>42</v>
      </c>
      <c r="AI21" s="28" t="s">
        <v>36</v>
      </c>
      <c r="AJ21" s="28" t="s">
        <v>36</v>
      </c>
      <c r="AK21" s="28" t="s">
        <v>36</v>
      </c>
      <c r="AL21" s="28" t="s">
        <v>36</v>
      </c>
      <c r="AM21" s="28" t="s">
        <v>36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February</v>
      </c>
      <c r="AU21" s="20">
        <f t="shared" si="11"/>
        <v>25</v>
      </c>
      <c r="AV21" s="20">
        <f t="shared" si="12"/>
        <v>1</v>
      </c>
      <c r="AW21" s="20">
        <f t="shared" si="13"/>
        <v>1</v>
      </c>
      <c r="AX21" s="20">
        <f t="shared" si="7"/>
        <v>4</v>
      </c>
      <c r="AY21" s="20">
        <f t="shared" si="8"/>
        <v>28</v>
      </c>
      <c r="AZ21" s="20">
        <f>February[[#This Row],[Days]]-February[[#This Row],[Absent]]</f>
        <v>27</v>
      </c>
      <c r="BA21" s="23">
        <v>30000</v>
      </c>
      <c r="BB21" s="24">
        <f>February[[#This Row],[Salary]]/February[[#This Row],[Days]]</f>
        <v>1071.4285714285713</v>
      </c>
      <c r="BC21" s="24">
        <f>February[[#This Row],[PerDay Salary]]*February[[#This Row],[Absent]]</f>
        <v>1071.4285714285713</v>
      </c>
      <c r="BD21" s="24">
        <f>February[[#This Row],[Salary]]-February[[#This Row],[Deduction]]</f>
        <v>28928.571428571428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tr">
        <f t="shared" si="10"/>
        <v>WO</v>
      </c>
      <c r="L22" s="28" t="s">
        <v>36</v>
      </c>
      <c r="M22" s="28" t="s">
        <v>36</v>
      </c>
      <c r="N22" s="28" t="s">
        <v>36</v>
      </c>
      <c r="O22" s="28" t="s">
        <v>36</v>
      </c>
      <c r="P22" s="28" t="s">
        <v>36</v>
      </c>
      <c r="Q22" s="28" t="s">
        <v>36</v>
      </c>
      <c r="R22" s="28" t="str">
        <f t="shared" si="10"/>
        <v>WO</v>
      </c>
      <c r="S22" s="28" t="s">
        <v>36</v>
      </c>
      <c r="T22" s="28" t="s">
        <v>36</v>
      </c>
      <c r="U22" s="28" t="s">
        <v>36</v>
      </c>
      <c r="V22" s="28" t="s">
        <v>36</v>
      </c>
      <c r="W22" s="28" t="s">
        <v>36</v>
      </c>
      <c r="X22" s="28" t="s">
        <v>36</v>
      </c>
      <c r="Y22" s="28" t="str">
        <f t="shared" si="10"/>
        <v>WO</v>
      </c>
      <c r="Z22" s="28" t="s">
        <v>36</v>
      </c>
      <c r="AA22" s="28" t="s">
        <v>36</v>
      </c>
      <c r="AB22" s="28" t="s">
        <v>36</v>
      </c>
      <c r="AC22" s="28" t="s">
        <v>36</v>
      </c>
      <c r="AD22" s="28" t="s">
        <v>36</v>
      </c>
      <c r="AE22" s="28" t="s">
        <v>36</v>
      </c>
      <c r="AF22" s="28" t="str">
        <f t="shared" si="2"/>
        <v>WO</v>
      </c>
      <c r="AG22" s="28" t="s">
        <v>36</v>
      </c>
      <c r="AH22" s="28" t="s">
        <v>36</v>
      </c>
      <c r="AI22" s="28" t="s">
        <v>36</v>
      </c>
      <c r="AJ22" s="28" t="s">
        <v>36</v>
      </c>
      <c r="AK22" s="28" t="s">
        <v>36</v>
      </c>
      <c r="AL22" s="28" t="s">
        <v>37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February</v>
      </c>
      <c r="AU22" s="20">
        <f t="shared" si="11"/>
        <v>26</v>
      </c>
      <c r="AV22" s="20">
        <f t="shared" si="12"/>
        <v>1</v>
      </c>
      <c r="AW22" s="20">
        <f t="shared" si="13"/>
        <v>0</v>
      </c>
      <c r="AX22" s="20">
        <f t="shared" si="7"/>
        <v>4</v>
      </c>
      <c r="AY22" s="20">
        <f t="shared" si="8"/>
        <v>28</v>
      </c>
      <c r="AZ22" s="20">
        <f>February[[#This Row],[Days]]-February[[#This Row],[Absent]]</f>
        <v>27</v>
      </c>
      <c r="BA22" s="23">
        <v>22000</v>
      </c>
      <c r="BB22" s="24">
        <f>February[[#This Row],[Salary]]/February[[#This Row],[Days]]</f>
        <v>785.71428571428567</v>
      </c>
      <c r="BC22" s="24">
        <f>February[[#This Row],[PerDay Salary]]*February[[#This Row],[Absent]]</f>
        <v>785.71428571428567</v>
      </c>
      <c r="BD22" s="24">
        <f>February[[#This Row],[Salary]]-February[[#This Row],[Deduction]]</f>
        <v>21214.285714285714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36</v>
      </c>
      <c r="K23" s="28" t="str">
        <f t="shared" si="10"/>
        <v>WO</v>
      </c>
      <c r="L23" s="28" t="s">
        <v>36</v>
      </c>
      <c r="M23" s="28" t="s">
        <v>36</v>
      </c>
      <c r="N23" s="28" t="s">
        <v>36</v>
      </c>
      <c r="O23" s="28" t="s">
        <v>36</v>
      </c>
      <c r="P23" s="28" t="s">
        <v>36</v>
      </c>
      <c r="Q23" s="28" t="s">
        <v>36</v>
      </c>
      <c r="R23" s="28" t="str">
        <f t="shared" si="10"/>
        <v>WO</v>
      </c>
      <c r="S23" s="28" t="s">
        <v>36</v>
      </c>
      <c r="T23" s="28" t="s">
        <v>36</v>
      </c>
      <c r="U23" s="28" t="s">
        <v>36</v>
      </c>
      <c r="V23" s="28" t="s">
        <v>36</v>
      </c>
      <c r="W23" s="28" t="s">
        <v>36</v>
      </c>
      <c r="X23" s="28" t="s">
        <v>36</v>
      </c>
      <c r="Y23" s="28" t="str">
        <f t="shared" si="10"/>
        <v>WO</v>
      </c>
      <c r="Z23" s="28" t="s">
        <v>36</v>
      </c>
      <c r="AA23" s="28" t="s">
        <v>36</v>
      </c>
      <c r="AB23" s="28" t="s">
        <v>36</v>
      </c>
      <c r="AC23" s="28" t="s">
        <v>36</v>
      </c>
      <c r="AD23" s="28" t="s">
        <v>36</v>
      </c>
      <c r="AE23" s="28" t="s">
        <v>36</v>
      </c>
      <c r="AF23" s="28" t="str">
        <f t="shared" si="2"/>
        <v>WO</v>
      </c>
      <c r="AG23" s="28" t="s">
        <v>36</v>
      </c>
      <c r="AH23" s="28" t="s">
        <v>36</v>
      </c>
      <c r="AI23" s="28" t="s">
        <v>37</v>
      </c>
      <c r="AJ23" s="28" t="s">
        <v>36</v>
      </c>
      <c r="AK23" s="28" t="s">
        <v>36</v>
      </c>
      <c r="AL23" s="28" t="s">
        <v>36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February</v>
      </c>
      <c r="AU23" s="20">
        <f t="shared" si="11"/>
        <v>26</v>
      </c>
      <c r="AV23" s="20">
        <f t="shared" si="12"/>
        <v>1</v>
      </c>
      <c r="AW23" s="20">
        <f t="shared" si="13"/>
        <v>0</v>
      </c>
      <c r="AX23" s="20">
        <f t="shared" si="7"/>
        <v>4</v>
      </c>
      <c r="AY23" s="20">
        <f t="shared" si="8"/>
        <v>28</v>
      </c>
      <c r="AZ23" s="20">
        <f>February[[#This Row],[Days]]-February[[#This Row],[Absent]]</f>
        <v>27</v>
      </c>
      <c r="BA23" s="23">
        <v>18000</v>
      </c>
      <c r="BB23" s="24">
        <f>February[[#This Row],[Salary]]/February[[#This Row],[Days]]</f>
        <v>642.85714285714289</v>
      </c>
      <c r="BC23" s="24">
        <f>February[[#This Row],[PerDay Salary]]*February[[#This Row],[Absent]]</f>
        <v>642.85714285714289</v>
      </c>
      <c r="BD23" s="24">
        <f>February[[#This Row],[Salary]]-February[[#This Row],[Deduction]]</f>
        <v>17357.142857142859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tr">
        <f t="shared" si="10"/>
        <v>WO</v>
      </c>
      <c r="L24" s="28" t="s">
        <v>36</v>
      </c>
      <c r="M24" s="28" t="s">
        <v>42</v>
      </c>
      <c r="N24" s="28" t="s">
        <v>36</v>
      </c>
      <c r="O24" s="28" t="s">
        <v>36</v>
      </c>
      <c r="P24" s="28" t="s">
        <v>36</v>
      </c>
      <c r="Q24" s="28" t="s">
        <v>36</v>
      </c>
      <c r="R24" s="28" t="str">
        <f t="shared" si="10"/>
        <v>WO</v>
      </c>
      <c r="S24" s="28" t="s">
        <v>36</v>
      </c>
      <c r="T24" s="28" t="s">
        <v>36</v>
      </c>
      <c r="U24" s="28" t="s">
        <v>36</v>
      </c>
      <c r="V24" s="28" t="s">
        <v>36</v>
      </c>
      <c r="W24" s="28" t="s">
        <v>37</v>
      </c>
      <c r="X24" s="28" t="s">
        <v>36</v>
      </c>
      <c r="Y24" s="28" t="str">
        <f t="shared" ref="Y24:AF27" si="14">IF(Y$6="Sun","WO","")</f>
        <v>WO</v>
      </c>
      <c r="Z24" s="28" t="s">
        <v>36</v>
      </c>
      <c r="AA24" s="28" t="s">
        <v>36</v>
      </c>
      <c r="AB24" s="28" t="s">
        <v>36</v>
      </c>
      <c r="AC24" s="28" t="s">
        <v>37</v>
      </c>
      <c r="AD24" s="28" t="s">
        <v>36</v>
      </c>
      <c r="AE24" s="28" t="s">
        <v>36</v>
      </c>
      <c r="AF24" s="28" t="str">
        <f t="shared" si="14"/>
        <v>WO</v>
      </c>
      <c r="AG24" s="28" t="s">
        <v>36</v>
      </c>
      <c r="AH24" s="28" t="s">
        <v>36</v>
      </c>
      <c r="AI24" s="28" t="s">
        <v>36</v>
      </c>
      <c r="AJ24" s="28" t="s">
        <v>36</v>
      </c>
      <c r="AK24" s="28" t="s">
        <v>36</v>
      </c>
      <c r="AL24" s="28" t="s">
        <v>36</v>
      </c>
      <c r="AM24" s="28" t="s">
        <v>36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February</v>
      </c>
      <c r="AU24" s="20">
        <f t="shared" si="11"/>
        <v>24</v>
      </c>
      <c r="AV24" s="20">
        <f t="shared" si="12"/>
        <v>2</v>
      </c>
      <c r="AW24" s="20">
        <f t="shared" si="13"/>
        <v>1</v>
      </c>
      <c r="AX24" s="20">
        <f t="shared" si="7"/>
        <v>4</v>
      </c>
      <c r="AY24" s="20">
        <f t="shared" si="8"/>
        <v>28</v>
      </c>
      <c r="AZ24" s="20">
        <f>February[[#This Row],[Days]]-February[[#This Row],[Absent]]</f>
        <v>26</v>
      </c>
      <c r="BA24" s="23">
        <v>20000</v>
      </c>
      <c r="BB24" s="24">
        <f>February[[#This Row],[Salary]]/February[[#This Row],[Days]]</f>
        <v>714.28571428571433</v>
      </c>
      <c r="BC24" s="24">
        <f>February[[#This Row],[PerDay Salary]]*February[[#This Row],[Absent]]</f>
        <v>1428.5714285714287</v>
      </c>
      <c r="BD24" s="24">
        <f>February[[#This Row],[Salary]]-February[[#This Row],[Deduction]]</f>
        <v>18571.428571428572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tr">
        <f t="shared" ref="K25:Y27" si="15">IF(K$6="Sun","WO","")</f>
        <v>WO</v>
      </c>
      <c r="L25" s="28" t="s">
        <v>36</v>
      </c>
      <c r="M25" s="28" t="s">
        <v>36</v>
      </c>
      <c r="N25" s="28" t="s">
        <v>36</v>
      </c>
      <c r="O25" s="28" t="s">
        <v>36</v>
      </c>
      <c r="P25" s="28" t="s">
        <v>36</v>
      </c>
      <c r="Q25" s="28" t="s">
        <v>36</v>
      </c>
      <c r="R25" s="28" t="str">
        <f t="shared" si="15"/>
        <v>WO</v>
      </c>
      <c r="S25" s="28" t="s">
        <v>36</v>
      </c>
      <c r="T25" s="28" t="s">
        <v>36</v>
      </c>
      <c r="U25" s="28" t="s">
        <v>36</v>
      </c>
      <c r="V25" s="28" t="s">
        <v>36</v>
      </c>
      <c r="W25" s="28" t="s">
        <v>36</v>
      </c>
      <c r="X25" s="28" t="s">
        <v>36</v>
      </c>
      <c r="Y25" s="28" t="str">
        <f t="shared" si="15"/>
        <v>WO</v>
      </c>
      <c r="Z25" s="28" t="s">
        <v>36</v>
      </c>
      <c r="AA25" s="28" t="s">
        <v>36</v>
      </c>
      <c r="AB25" s="28" t="s">
        <v>36</v>
      </c>
      <c r="AC25" s="28" t="s">
        <v>36</v>
      </c>
      <c r="AD25" s="28" t="s">
        <v>36</v>
      </c>
      <c r="AE25" s="28" t="s">
        <v>36</v>
      </c>
      <c r="AF25" s="28" t="str">
        <f t="shared" si="14"/>
        <v>WO</v>
      </c>
      <c r="AG25" s="28" t="s">
        <v>36</v>
      </c>
      <c r="AH25" s="28" t="s">
        <v>36</v>
      </c>
      <c r="AI25" s="28" t="s">
        <v>36</v>
      </c>
      <c r="AJ25" s="28" t="s">
        <v>36</v>
      </c>
      <c r="AK25" s="28" t="s">
        <v>36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February</v>
      </c>
      <c r="AU25" s="20">
        <f t="shared" si="11"/>
        <v>27</v>
      </c>
      <c r="AV25" s="20">
        <f t="shared" si="12"/>
        <v>0</v>
      </c>
      <c r="AW25" s="20">
        <f t="shared" si="13"/>
        <v>0</v>
      </c>
      <c r="AX25" s="20">
        <f t="shared" si="7"/>
        <v>4</v>
      </c>
      <c r="AY25" s="20">
        <f t="shared" si="8"/>
        <v>28</v>
      </c>
      <c r="AZ25" s="20">
        <f>February[[#This Row],[Days]]-February[[#This Row],[Absent]]</f>
        <v>28</v>
      </c>
      <c r="BA25" s="23">
        <v>15000</v>
      </c>
      <c r="BB25" s="24">
        <f>February[[#This Row],[Salary]]/February[[#This Row],[Days]]</f>
        <v>535.71428571428567</v>
      </c>
      <c r="BC25" s="24">
        <f>February[[#This Row],[PerDay Salary]]*February[[#This Row],[Absent]]</f>
        <v>0</v>
      </c>
      <c r="BD25" s="24">
        <f>February[[#This Row],[Salary]]-February[[#This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tr">
        <f t="shared" si="15"/>
        <v>WO</v>
      </c>
      <c r="L26" s="28" t="s">
        <v>36</v>
      </c>
      <c r="M26" s="28" t="s">
        <v>36</v>
      </c>
      <c r="N26" s="28" t="s">
        <v>36</v>
      </c>
      <c r="O26" s="28" t="s">
        <v>36</v>
      </c>
      <c r="P26" s="28" t="s">
        <v>36</v>
      </c>
      <c r="Q26" s="28" t="s">
        <v>36</v>
      </c>
      <c r="R26" s="28" t="str">
        <f t="shared" si="15"/>
        <v>WO</v>
      </c>
      <c r="S26" s="28" t="s">
        <v>36</v>
      </c>
      <c r="T26" s="28" t="s">
        <v>36</v>
      </c>
      <c r="U26" s="28" t="s">
        <v>36</v>
      </c>
      <c r="V26" s="28" t="s">
        <v>36</v>
      </c>
      <c r="W26" s="28" t="s">
        <v>36</v>
      </c>
      <c r="X26" s="28" t="s">
        <v>36</v>
      </c>
      <c r="Y26" s="28" t="str">
        <f t="shared" si="15"/>
        <v>WO</v>
      </c>
      <c r="Z26" s="28" t="s">
        <v>36</v>
      </c>
      <c r="AA26" s="28" t="s">
        <v>36</v>
      </c>
      <c r="AB26" s="28" t="s">
        <v>36</v>
      </c>
      <c r="AC26" s="28" t="s">
        <v>36</v>
      </c>
      <c r="AD26" s="28" t="s">
        <v>36</v>
      </c>
      <c r="AE26" s="28" t="s">
        <v>36</v>
      </c>
      <c r="AF26" s="28" t="str">
        <f t="shared" si="14"/>
        <v>WO</v>
      </c>
      <c r="AG26" s="28" t="s">
        <v>36</v>
      </c>
      <c r="AH26" s="28" t="s">
        <v>36</v>
      </c>
      <c r="AI26" s="28" t="s">
        <v>36</v>
      </c>
      <c r="AJ26" s="28" t="s">
        <v>36</v>
      </c>
      <c r="AK26" s="28" t="s">
        <v>36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February</v>
      </c>
      <c r="AU26" s="20">
        <f t="shared" si="11"/>
        <v>27</v>
      </c>
      <c r="AV26" s="20">
        <f t="shared" si="12"/>
        <v>0</v>
      </c>
      <c r="AW26" s="20">
        <f t="shared" si="13"/>
        <v>0</v>
      </c>
      <c r="AX26" s="20">
        <f t="shared" si="7"/>
        <v>4</v>
      </c>
      <c r="AY26" s="20">
        <f t="shared" si="8"/>
        <v>28</v>
      </c>
      <c r="AZ26" s="20">
        <f>February[[#This Row],[Days]]-February[[#This Row],[Absent]]</f>
        <v>28</v>
      </c>
      <c r="BA26" s="23">
        <v>22000</v>
      </c>
      <c r="BB26" s="24">
        <f>February[[#This Row],[Salary]]/February[[#This Row],[Days]]</f>
        <v>785.71428571428567</v>
      </c>
      <c r="BC26" s="24">
        <f>February[[#This Row],[PerDay Salary]]*February[[#This Row],[Absent]]</f>
        <v>0</v>
      </c>
      <c r="BD26" s="24">
        <f>February[[#This Row],[Salary]]-February[[#This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tr">
        <f t="shared" si="15"/>
        <v>WO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tr">
        <f t="shared" si="15"/>
        <v>WO</v>
      </c>
      <c r="S27" s="18" t="s">
        <v>36</v>
      </c>
      <c r="T27" s="18" t="s">
        <v>36</v>
      </c>
      <c r="U27" s="18" t="s">
        <v>36</v>
      </c>
      <c r="V27" s="18" t="s">
        <v>36</v>
      </c>
      <c r="W27" s="18" t="s">
        <v>36</v>
      </c>
      <c r="X27" s="18" t="s">
        <v>36</v>
      </c>
      <c r="Y27" s="18" t="str">
        <f t="shared" si="15"/>
        <v>WO</v>
      </c>
      <c r="Z27" s="18" t="s">
        <v>36</v>
      </c>
      <c r="AA27" s="18" t="s">
        <v>36</v>
      </c>
      <c r="AB27" s="18" t="s">
        <v>36</v>
      </c>
      <c r="AC27" s="18" t="s">
        <v>36</v>
      </c>
      <c r="AD27" s="18" t="s">
        <v>36</v>
      </c>
      <c r="AE27" s="18" t="s">
        <v>36</v>
      </c>
      <c r="AF27" s="18" t="str">
        <f t="shared" si="14"/>
        <v>WO</v>
      </c>
      <c r="AG27" s="18" t="s">
        <v>36</v>
      </c>
      <c r="AH27" s="18" t="s">
        <v>36</v>
      </c>
      <c r="AI27" s="18" t="s">
        <v>36</v>
      </c>
      <c r="AJ27" s="18" t="s">
        <v>36</v>
      </c>
      <c r="AK27" s="18" t="s">
        <v>36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February</v>
      </c>
      <c r="AU27" s="20">
        <f t="shared" si="11"/>
        <v>27</v>
      </c>
      <c r="AV27" s="20">
        <f t="shared" si="12"/>
        <v>0</v>
      </c>
      <c r="AW27" s="20">
        <f t="shared" si="13"/>
        <v>0</v>
      </c>
      <c r="AX27" s="20">
        <f t="shared" si="7"/>
        <v>4</v>
      </c>
      <c r="AY27" s="20">
        <f t="shared" si="8"/>
        <v>28</v>
      </c>
      <c r="AZ27" s="20">
        <f>February[[#This Row],[Days]]-February[[#This Row],[Absent]]</f>
        <v>28</v>
      </c>
      <c r="BA27" s="23">
        <v>38000</v>
      </c>
      <c r="BB27" s="24">
        <f>February[[#This Row],[Salary]]/February[[#This Row],[Days]]</f>
        <v>1357.1428571428571</v>
      </c>
      <c r="BC27" s="24">
        <f>February[[#This Row],[PerDay Salary]]*February[[#This Row],[Absent]]</f>
        <v>0</v>
      </c>
      <c r="BD27" s="24">
        <f>February[[#This Row],[Salary]]-February[[#This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54" priority="5" operator="equal">
      <formula>"WO"</formula>
    </cfRule>
  </conditionalFormatting>
  <conditionalFormatting sqref="J8:AN27">
    <cfRule type="containsText" dxfId="53" priority="1" stopIfTrue="1" operator="containsText" text="L">
      <formula>NOT(ISERROR(SEARCH("L",J8)))</formula>
    </cfRule>
    <cfRule type="containsText" dxfId="52" priority="2" stopIfTrue="1" operator="containsText" text="A">
      <formula>NOT(ISERROR(SEARCH("A",J8)))</formula>
    </cfRule>
    <cfRule type="containsText" dxfId="51" priority="3" stopIfTrue="1" operator="containsText" text="P">
      <formula>NOT(ISERROR(SEARCH("P",J8)))</formula>
    </cfRule>
    <cfRule type="containsText" dxfId="50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J8:J27 L8:Q27 S8:X27 Z8:AE27 AG8:AN27" xr:uid="{D4C46650-3A09-4305-9C27-9D63EC4008E9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E8592F-7179-4296-9CC7-7662CBF8F6EF}">
          <x14:formula1>
            <xm:f>Rough!$A$1:$A$12</xm:f>
          </x14:formula1>
          <xm:sqref>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3444-755F-4D8F-B1EF-C91292AA9BCC}">
  <sheetPr>
    <pageSetUpPr autoPageBreaks="0"/>
  </sheetPr>
  <dimension ref="E1:BD28"/>
  <sheetViews>
    <sheetView topLeftCell="AJ5" workbookViewId="0">
      <selection activeCell="AT7" sqref="AT7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45717</v>
      </c>
      <c r="H4" s="14" t="str">
        <f>TEXT($G$4,"MMMM")</f>
        <v>March</v>
      </c>
      <c r="J4" s="13" t="s">
        <v>41</v>
      </c>
      <c r="K4" s="14">
        <f>EOMONTH(G4,0)</f>
        <v>45747</v>
      </c>
      <c r="O4" s="13">
        <f>DATEDIF($G$4,$K$4,"D")+1</f>
        <v>31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Sat</v>
      </c>
      <c r="K6" s="11" t="str">
        <f t="shared" ref="K6:AN6" si="0">TEXT(K7,"ddd")</f>
        <v>Sun</v>
      </c>
      <c r="L6" s="11" t="str">
        <f t="shared" si="0"/>
        <v>Mon</v>
      </c>
      <c r="M6" s="11" t="str">
        <f t="shared" si="0"/>
        <v>Tue</v>
      </c>
      <c r="N6" s="11" t="str">
        <f t="shared" si="0"/>
        <v>Wed</v>
      </c>
      <c r="O6" s="11" t="str">
        <f t="shared" si="0"/>
        <v>Thu</v>
      </c>
      <c r="P6" s="11" t="str">
        <f t="shared" si="0"/>
        <v>Fri</v>
      </c>
      <c r="Q6" s="11" t="str">
        <f t="shared" si="0"/>
        <v>Sat</v>
      </c>
      <c r="R6" s="11" t="str">
        <f t="shared" si="0"/>
        <v>Sun</v>
      </c>
      <c r="S6" s="11" t="str">
        <f t="shared" si="0"/>
        <v>Mon</v>
      </c>
      <c r="T6" s="11" t="str">
        <f t="shared" si="0"/>
        <v>Tue</v>
      </c>
      <c r="U6" s="11" t="str">
        <f t="shared" si="0"/>
        <v>Wed</v>
      </c>
      <c r="V6" s="11" t="str">
        <f t="shared" si="0"/>
        <v>Thu</v>
      </c>
      <c r="W6" s="11" t="str">
        <f t="shared" si="0"/>
        <v>Fri</v>
      </c>
      <c r="X6" s="11" t="str">
        <f t="shared" si="0"/>
        <v>Sat</v>
      </c>
      <c r="Y6" s="11" t="str">
        <f t="shared" si="0"/>
        <v>Sun</v>
      </c>
      <c r="Z6" s="11" t="str">
        <f t="shared" si="0"/>
        <v>Mon</v>
      </c>
      <c r="AA6" s="11" t="str">
        <f t="shared" si="0"/>
        <v>Tue</v>
      </c>
      <c r="AB6" s="11" t="str">
        <f t="shared" si="0"/>
        <v>Wed</v>
      </c>
      <c r="AC6" s="11" t="str">
        <f t="shared" si="0"/>
        <v>Thu</v>
      </c>
      <c r="AD6" s="11" t="str">
        <f t="shared" si="0"/>
        <v>Fri</v>
      </c>
      <c r="AE6" s="11" t="str">
        <f t="shared" si="0"/>
        <v>Sat</v>
      </c>
      <c r="AF6" s="11" t="str">
        <f t="shared" si="0"/>
        <v>Sun</v>
      </c>
      <c r="AG6" s="11" t="str">
        <f t="shared" si="0"/>
        <v>Mon</v>
      </c>
      <c r="AH6" s="11" t="str">
        <f t="shared" si="0"/>
        <v>Tue</v>
      </c>
      <c r="AI6" s="11" t="str">
        <f t="shared" si="0"/>
        <v>Wed</v>
      </c>
      <c r="AJ6" s="11" t="str">
        <f t="shared" si="0"/>
        <v>Thu</v>
      </c>
      <c r="AK6" s="11" t="str">
        <f t="shared" si="0"/>
        <v>Fri</v>
      </c>
      <c r="AL6" s="11" t="str">
        <f t="shared" si="0"/>
        <v>Sat</v>
      </c>
      <c r="AM6" s="11" t="str">
        <f t="shared" si="0"/>
        <v>Sun</v>
      </c>
      <c r="AN6" s="12" t="str">
        <f t="shared" si="0"/>
        <v>Mon</v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45717</v>
      </c>
      <c r="K7" s="27">
        <f>IF(J7&lt;$K$4,J7+1,"")</f>
        <v>45718</v>
      </c>
      <c r="L7" s="27">
        <f t="shared" ref="L7:AN7" si="1">IF(K7&lt;$K$4,K7+1,"")</f>
        <v>45719</v>
      </c>
      <c r="M7" s="27">
        <f t="shared" si="1"/>
        <v>45720</v>
      </c>
      <c r="N7" s="27">
        <f t="shared" si="1"/>
        <v>45721</v>
      </c>
      <c r="O7" s="27">
        <f t="shared" si="1"/>
        <v>45722</v>
      </c>
      <c r="P7" s="27">
        <f t="shared" si="1"/>
        <v>45723</v>
      </c>
      <c r="Q7" s="27">
        <f t="shared" si="1"/>
        <v>45724</v>
      </c>
      <c r="R7" s="27">
        <f t="shared" si="1"/>
        <v>45725</v>
      </c>
      <c r="S7" s="27">
        <f t="shared" si="1"/>
        <v>45726</v>
      </c>
      <c r="T7" s="27">
        <f t="shared" si="1"/>
        <v>45727</v>
      </c>
      <c r="U7" s="27">
        <f t="shared" si="1"/>
        <v>45728</v>
      </c>
      <c r="V7" s="27">
        <f t="shared" si="1"/>
        <v>45729</v>
      </c>
      <c r="W7" s="27">
        <f t="shared" si="1"/>
        <v>45730</v>
      </c>
      <c r="X7" s="27">
        <f t="shared" si="1"/>
        <v>45731</v>
      </c>
      <c r="Y7" s="27">
        <f t="shared" si="1"/>
        <v>45732</v>
      </c>
      <c r="Z7" s="27">
        <f t="shared" si="1"/>
        <v>45733</v>
      </c>
      <c r="AA7" s="27">
        <f t="shared" si="1"/>
        <v>45734</v>
      </c>
      <c r="AB7" s="27">
        <f t="shared" si="1"/>
        <v>45735</v>
      </c>
      <c r="AC7" s="27">
        <f t="shared" si="1"/>
        <v>45736</v>
      </c>
      <c r="AD7" s="27">
        <f t="shared" si="1"/>
        <v>45737</v>
      </c>
      <c r="AE7" s="27">
        <f t="shared" si="1"/>
        <v>45738</v>
      </c>
      <c r="AF7" s="27">
        <f t="shared" si="1"/>
        <v>45739</v>
      </c>
      <c r="AG7" s="27">
        <f t="shared" si="1"/>
        <v>45740</v>
      </c>
      <c r="AH7" s="27">
        <f t="shared" si="1"/>
        <v>45741</v>
      </c>
      <c r="AI7" s="27">
        <f t="shared" si="1"/>
        <v>45742</v>
      </c>
      <c r="AJ7" s="27">
        <f t="shared" si="1"/>
        <v>45743</v>
      </c>
      <c r="AK7" s="27">
        <f t="shared" si="1"/>
        <v>45744</v>
      </c>
      <c r="AL7" s="27">
        <f t="shared" si="1"/>
        <v>45745</v>
      </c>
      <c r="AM7" s="27">
        <f t="shared" si="1"/>
        <v>45746</v>
      </c>
      <c r="AN7" s="16">
        <f t="shared" si="1"/>
        <v>45747</v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5</v>
      </c>
      <c r="J8" s="28" t="s">
        <v>36</v>
      </c>
      <c r="K8" s="28" t="str">
        <f t="shared" ref="K8:AM23" si="2">IF(K$6="Sun","WO","")</f>
        <v>WO</v>
      </c>
      <c r="L8" s="28" t="s">
        <v>36</v>
      </c>
      <c r="M8" s="28" t="s">
        <v>36</v>
      </c>
      <c r="N8" s="28" t="s">
        <v>36</v>
      </c>
      <c r="O8" s="28" t="s">
        <v>36</v>
      </c>
      <c r="P8" s="28" t="s">
        <v>36</v>
      </c>
      <c r="Q8" s="28" t="s">
        <v>36</v>
      </c>
      <c r="R8" s="28" t="str">
        <f t="shared" si="2"/>
        <v>WO</v>
      </c>
      <c r="S8" s="28" t="s">
        <v>36</v>
      </c>
      <c r="T8" s="28" t="s">
        <v>36</v>
      </c>
      <c r="U8" s="28" t="s">
        <v>36</v>
      </c>
      <c r="V8" s="28" t="s">
        <v>36</v>
      </c>
      <c r="W8" s="28" t="s">
        <v>36</v>
      </c>
      <c r="X8" s="28" t="s">
        <v>36</v>
      </c>
      <c r="Y8" s="28" t="str">
        <f t="shared" si="2"/>
        <v>WO</v>
      </c>
      <c r="Z8" s="28" t="s">
        <v>36</v>
      </c>
      <c r="AA8" s="28" t="s">
        <v>36</v>
      </c>
      <c r="AB8" s="28" t="s">
        <v>36</v>
      </c>
      <c r="AC8" s="28" t="s">
        <v>36</v>
      </c>
      <c r="AD8" s="28" t="s">
        <v>36</v>
      </c>
      <c r="AE8" s="28" t="s">
        <v>36</v>
      </c>
      <c r="AF8" s="28" t="str">
        <f t="shared" si="2"/>
        <v>WO</v>
      </c>
      <c r="AG8" s="28" t="s">
        <v>36</v>
      </c>
      <c r="AH8" s="28" t="s">
        <v>36</v>
      </c>
      <c r="AI8" s="28" t="s">
        <v>36</v>
      </c>
      <c r="AJ8" s="28" t="s">
        <v>36</v>
      </c>
      <c r="AK8" s="28" t="s">
        <v>36</v>
      </c>
      <c r="AL8" s="28" t="s">
        <v>36</v>
      </c>
      <c r="AM8" s="28" t="str">
        <f t="shared" si="2"/>
        <v>WO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March</v>
      </c>
      <c r="AU8" s="20">
        <f t="shared" ref="AU8:AU27" si="4">COUNTIF($J8:$AN8,"*P*")</f>
        <v>26</v>
      </c>
      <c r="AV8" s="20">
        <f t="shared" ref="AV8:AV27" si="5">COUNTIF($J8:$AN8,"*A*")</f>
        <v>0</v>
      </c>
      <c r="AW8" s="20">
        <f t="shared" ref="AW8:AW27" si="6">COUNTIF($J8:$AN8,"*L*")</f>
        <v>0</v>
      </c>
      <c r="AX8" s="20">
        <f t="shared" ref="AX8:AX27" si="7">$I$8</f>
        <v>5</v>
      </c>
      <c r="AY8" s="20">
        <f t="shared" ref="AY8:AY27" si="8">$O$4</f>
        <v>31</v>
      </c>
      <c r="AZ8" s="20">
        <f>March[[#This Row],[Days]]-March[[#This Row],[Absent]]</f>
        <v>31</v>
      </c>
      <c r="BA8" s="23">
        <v>15000</v>
      </c>
      <c r="BB8" s="24">
        <f>March[[#This Row],[Salary]]/March[[#This Row],[Days]]</f>
        <v>483.87096774193549</v>
      </c>
      <c r="BC8" s="24">
        <f>March[[#This Row],[PerDay Salary]]*March[[#This Row],[Absent]]</f>
        <v>0</v>
      </c>
      <c r="BD8" s="24">
        <f>March[[#This Row],[Salary]]-March[[#This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5</v>
      </c>
      <c r="J9" s="28" t="s">
        <v>37</v>
      </c>
      <c r="K9" s="28" t="str">
        <f t="shared" ref="K9:Y24" si="10">IF(K$6="Sun","WO","")</f>
        <v>WO</v>
      </c>
      <c r="L9" s="28" t="s">
        <v>36</v>
      </c>
      <c r="M9" s="28" t="s">
        <v>36</v>
      </c>
      <c r="N9" s="28" t="s">
        <v>36</v>
      </c>
      <c r="O9" s="28" t="s">
        <v>36</v>
      </c>
      <c r="P9" s="28" t="s">
        <v>36</v>
      </c>
      <c r="Q9" s="28" t="s">
        <v>36</v>
      </c>
      <c r="R9" s="28" t="str">
        <f t="shared" si="10"/>
        <v>WO</v>
      </c>
      <c r="S9" s="28" t="s">
        <v>36</v>
      </c>
      <c r="T9" s="28" t="s">
        <v>36</v>
      </c>
      <c r="U9" s="28" t="s">
        <v>36</v>
      </c>
      <c r="V9" s="28" t="s">
        <v>36</v>
      </c>
      <c r="W9" s="28" t="s">
        <v>36</v>
      </c>
      <c r="X9" s="28" t="s">
        <v>36</v>
      </c>
      <c r="Y9" s="28" t="str">
        <f t="shared" si="10"/>
        <v>WO</v>
      </c>
      <c r="Z9" s="28" t="s">
        <v>36</v>
      </c>
      <c r="AA9" s="28" t="s">
        <v>36</v>
      </c>
      <c r="AB9" s="28" t="s">
        <v>36</v>
      </c>
      <c r="AC9" s="28" t="s">
        <v>36</v>
      </c>
      <c r="AD9" s="28" t="s">
        <v>36</v>
      </c>
      <c r="AE9" s="28" t="s">
        <v>36</v>
      </c>
      <c r="AF9" s="28" t="str">
        <f t="shared" si="2"/>
        <v>WO</v>
      </c>
      <c r="AG9" s="28" t="s">
        <v>36</v>
      </c>
      <c r="AH9" s="28" t="s">
        <v>36</v>
      </c>
      <c r="AI9" s="28" t="s">
        <v>36</v>
      </c>
      <c r="AJ9" s="28" t="s">
        <v>36</v>
      </c>
      <c r="AK9" s="28" t="s">
        <v>42</v>
      </c>
      <c r="AL9" s="28" t="s">
        <v>36</v>
      </c>
      <c r="AM9" s="28" t="str">
        <f t="shared" si="2"/>
        <v>WO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March</v>
      </c>
      <c r="AU9" s="20">
        <f t="shared" si="4"/>
        <v>24</v>
      </c>
      <c r="AV9" s="20">
        <f t="shared" si="5"/>
        <v>1</v>
      </c>
      <c r="AW9" s="20">
        <f t="shared" si="6"/>
        <v>1</v>
      </c>
      <c r="AX9" s="20">
        <f t="shared" si="7"/>
        <v>5</v>
      </c>
      <c r="AY9" s="20">
        <f t="shared" si="8"/>
        <v>31</v>
      </c>
      <c r="AZ9" s="20">
        <f>March[[#This Row],[Days]]-March[[#This Row],[Absent]]</f>
        <v>30</v>
      </c>
      <c r="BA9" s="23">
        <v>18000</v>
      </c>
      <c r="BB9" s="24">
        <f>March[[#This Row],[Salary]]/March[[#This Row],[Days]]</f>
        <v>580.64516129032256</v>
      </c>
      <c r="BC9" s="24">
        <f>March[[#This Row],[PerDay Salary]]*March[[#This Row],[Absent]]</f>
        <v>580.64516129032256</v>
      </c>
      <c r="BD9" s="24">
        <f>March[[#This Row],[Salary]]-March[[#This Row],[Deduction]]</f>
        <v>17419.354838709678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5</v>
      </c>
      <c r="J10" s="28" t="s">
        <v>36</v>
      </c>
      <c r="K10" s="28" t="str">
        <f t="shared" si="10"/>
        <v>WO</v>
      </c>
      <c r="L10" s="28" t="s">
        <v>36</v>
      </c>
      <c r="M10" s="28" t="s">
        <v>37</v>
      </c>
      <c r="N10" s="28" t="s">
        <v>36</v>
      </c>
      <c r="O10" s="28" t="s">
        <v>36</v>
      </c>
      <c r="P10" s="28" t="s">
        <v>36</v>
      </c>
      <c r="Q10" s="28" t="s">
        <v>36</v>
      </c>
      <c r="R10" s="28" t="str">
        <f t="shared" si="10"/>
        <v>WO</v>
      </c>
      <c r="S10" s="28" t="s">
        <v>36</v>
      </c>
      <c r="T10" s="28" t="s">
        <v>36</v>
      </c>
      <c r="U10" s="28" t="s">
        <v>36</v>
      </c>
      <c r="V10" s="28" t="s">
        <v>36</v>
      </c>
      <c r="W10" s="28" t="s">
        <v>36</v>
      </c>
      <c r="X10" s="28" t="s">
        <v>36</v>
      </c>
      <c r="Y10" s="28" t="str">
        <f t="shared" si="10"/>
        <v>WO</v>
      </c>
      <c r="Z10" s="28" t="s">
        <v>36</v>
      </c>
      <c r="AA10" s="28" t="s">
        <v>36</v>
      </c>
      <c r="AB10" s="28" t="s">
        <v>36</v>
      </c>
      <c r="AC10" s="28" t="s">
        <v>36</v>
      </c>
      <c r="AD10" s="28" t="s">
        <v>36</v>
      </c>
      <c r="AE10" s="28" t="s">
        <v>36</v>
      </c>
      <c r="AF10" s="28" t="str">
        <f t="shared" si="2"/>
        <v>WO</v>
      </c>
      <c r="AG10" s="28" t="s">
        <v>36</v>
      </c>
      <c r="AH10" s="28" t="s">
        <v>36</v>
      </c>
      <c r="AI10" s="28" t="s">
        <v>36</v>
      </c>
      <c r="AJ10" s="28" t="s">
        <v>36</v>
      </c>
      <c r="AK10" s="28" t="s">
        <v>36</v>
      </c>
      <c r="AL10" s="28" t="s">
        <v>36</v>
      </c>
      <c r="AM10" s="28" t="str">
        <f t="shared" si="2"/>
        <v>WO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March</v>
      </c>
      <c r="AU10" s="20">
        <f t="shared" si="4"/>
        <v>25</v>
      </c>
      <c r="AV10" s="20">
        <f t="shared" si="5"/>
        <v>1</v>
      </c>
      <c r="AW10" s="20">
        <f t="shared" si="6"/>
        <v>0</v>
      </c>
      <c r="AX10" s="20">
        <f t="shared" si="7"/>
        <v>5</v>
      </c>
      <c r="AY10" s="20">
        <f t="shared" si="8"/>
        <v>31</v>
      </c>
      <c r="AZ10" s="20">
        <f>March[[#This Row],[Days]]-March[[#This Row],[Absent]]</f>
        <v>30</v>
      </c>
      <c r="BA10" s="23">
        <v>25000</v>
      </c>
      <c r="BB10" s="24">
        <f>March[[#This Row],[Salary]]/March[[#This Row],[Days]]</f>
        <v>806.45161290322585</v>
      </c>
      <c r="BC10" s="24">
        <f>March[[#This Row],[PerDay Salary]]*March[[#This Row],[Absent]]</f>
        <v>806.45161290322585</v>
      </c>
      <c r="BD10" s="24">
        <f>March[[#This Row],[Salary]]-March[[#This Row],[Deduction]]</f>
        <v>24193.548387096773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5</v>
      </c>
      <c r="J11" s="28" t="s">
        <v>42</v>
      </c>
      <c r="K11" s="28" t="str">
        <f t="shared" si="10"/>
        <v>WO</v>
      </c>
      <c r="L11" s="28" t="s">
        <v>36</v>
      </c>
      <c r="M11" s="28" t="s">
        <v>36</v>
      </c>
      <c r="N11" s="28" t="s">
        <v>42</v>
      </c>
      <c r="O11" s="28" t="s">
        <v>36</v>
      </c>
      <c r="P11" s="28" t="s">
        <v>36</v>
      </c>
      <c r="Q11" s="28" t="s">
        <v>36</v>
      </c>
      <c r="R11" s="28" t="str">
        <f t="shared" si="10"/>
        <v>WO</v>
      </c>
      <c r="S11" s="28" t="s">
        <v>36</v>
      </c>
      <c r="T11" s="28" t="s">
        <v>36</v>
      </c>
      <c r="U11" s="28" t="s">
        <v>36</v>
      </c>
      <c r="V11" s="28" t="s">
        <v>36</v>
      </c>
      <c r="W11" s="28" t="s">
        <v>36</v>
      </c>
      <c r="X11" s="28" t="s">
        <v>36</v>
      </c>
      <c r="Y11" s="28" t="str">
        <f t="shared" si="10"/>
        <v>WO</v>
      </c>
      <c r="Z11" s="28" t="s">
        <v>36</v>
      </c>
      <c r="AA11" s="28" t="s">
        <v>36</v>
      </c>
      <c r="AB11" s="28" t="s">
        <v>36</v>
      </c>
      <c r="AC11" s="28" t="s">
        <v>36</v>
      </c>
      <c r="AD11" s="28" t="s">
        <v>36</v>
      </c>
      <c r="AE11" s="28" t="s">
        <v>36</v>
      </c>
      <c r="AF11" s="28" t="str">
        <f t="shared" si="2"/>
        <v>WO</v>
      </c>
      <c r="AG11" s="28" t="s">
        <v>36</v>
      </c>
      <c r="AH11" s="28" t="s">
        <v>36</v>
      </c>
      <c r="AI11" s="28" t="s">
        <v>36</v>
      </c>
      <c r="AJ11" s="28" t="s">
        <v>37</v>
      </c>
      <c r="AK11" s="28" t="s">
        <v>36</v>
      </c>
      <c r="AL11" s="28" t="s">
        <v>36</v>
      </c>
      <c r="AM11" s="28" t="str">
        <f t="shared" si="2"/>
        <v>WO</v>
      </c>
      <c r="AN11" s="17" t="s">
        <v>37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March</v>
      </c>
      <c r="AU11" s="20">
        <f t="shared" si="4"/>
        <v>22</v>
      </c>
      <c r="AV11" s="20">
        <f t="shared" si="5"/>
        <v>2</v>
      </c>
      <c r="AW11" s="20">
        <f t="shared" si="6"/>
        <v>2</v>
      </c>
      <c r="AX11" s="20">
        <f t="shared" si="7"/>
        <v>5</v>
      </c>
      <c r="AY11" s="20">
        <f t="shared" si="8"/>
        <v>31</v>
      </c>
      <c r="AZ11" s="20">
        <f>March[[#This Row],[Days]]-March[[#This Row],[Absent]]</f>
        <v>29</v>
      </c>
      <c r="BA11" s="23">
        <v>28000</v>
      </c>
      <c r="BB11" s="24">
        <f>March[[#This Row],[Salary]]/March[[#This Row],[Days]]</f>
        <v>903.22580645161293</v>
      </c>
      <c r="BC11" s="24">
        <f>March[[#This Row],[PerDay Salary]]*March[[#This Row],[Absent]]</f>
        <v>1806.4516129032259</v>
      </c>
      <c r="BD11" s="24">
        <f>March[[#This Row],[Salary]]-March[[#This Row],[Deduction]]</f>
        <v>26193.548387096773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5</v>
      </c>
      <c r="J12" s="28" t="s">
        <v>36</v>
      </c>
      <c r="K12" s="28" t="str">
        <f t="shared" si="10"/>
        <v>WO</v>
      </c>
      <c r="L12" s="28" t="s">
        <v>36</v>
      </c>
      <c r="M12" s="28" t="s">
        <v>36</v>
      </c>
      <c r="N12" s="28" t="s">
        <v>36</v>
      </c>
      <c r="O12" s="28" t="s">
        <v>36</v>
      </c>
      <c r="P12" s="28" t="s">
        <v>36</v>
      </c>
      <c r="Q12" s="28" t="s">
        <v>36</v>
      </c>
      <c r="R12" s="28" t="str">
        <f t="shared" si="10"/>
        <v>WO</v>
      </c>
      <c r="S12" s="28" t="s">
        <v>42</v>
      </c>
      <c r="T12" s="28" t="s">
        <v>36</v>
      </c>
      <c r="U12" s="28" t="s">
        <v>36</v>
      </c>
      <c r="V12" s="28" t="s">
        <v>37</v>
      </c>
      <c r="W12" s="28" t="s">
        <v>36</v>
      </c>
      <c r="X12" s="28" t="s">
        <v>36</v>
      </c>
      <c r="Y12" s="28" t="str">
        <f t="shared" si="10"/>
        <v>WO</v>
      </c>
      <c r="Z12" s="28" t="s">
        <v>36</v>
      </c>
      <c r="AA12" s="28" t="s">
        <v>37</v>
      </c>
      <c r="AB12" s="28" t="s">
        <v>36</v>
      </c>
      <c r="AC12" s="28" t="s">
        <v>36</v>
      </c>
      <c r="AD12" s="28" t="s">
        <v>36</v>
      </c>
      <c r="AE12" s="28" t="s">
        <v>36</v>
      </c>
      <c r="AF12" s="28" t="str">
        <f t="shared" si="2"/>
        <v>WO</v>
      </c>
      <c r="AG12" s="28" t="s">
        <v>36</v>
      </c>
      <c r="AH12" s="28" t="s">
        <v>36</v>
      </c>
      <c r="AI12" s="28" t="s">
        <v>36</v>
      </c>
      <c r="AJ12" s="28" t="s">
        <v>36</v>
      </c>
      <c r="AK12" s="28" t="s">
        <v>36</v>
      </c>
      <c r="AL12" s="28" t="s">
        <v>36</v>
      </c>
      <c r="AM12" s="28" t="str">
        <f t="shared" si="2"/>
        <v>WO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March</v>
      </c>
      <c r="AU12" s="20">
        <f t="shared" si="4"/>
        <v>23</v>
      </c>
      <c r="AV12" s="20">
        <f t="shared" si="5"/>
        <v>2</v>
      </c>
      <c r="AW12" s="20">
        <f t="shared" si="6"/>
        <v>1</v>
      </c>
      <c r="AX12" s="20">
        <f t="shared" si="7"/>
        <v>5</v>
      </c>
      <c r="AY12" s="20">
        <f t="shared" si="8"/>
        <v>31</v>
      </c>
      <c r="AZ12" s="20">
        <f>March[[#This Row],[Days]]-March[[#This Row],[Absent]]</f>
        <v>29</v>
      </c>
      <c r="BA12" s="23">
        <v>30000</v>
      </c>
      <c r="BB12" s="24">
        <f>March[[#This Row],[Salary]]/March[[#This Row],[Days]]</f>
        <v>967.74193548387098</v>
      </c>
      <c r="BC12" s="24">
        <f>March[[#This Row],[PerDay Salary]]*March[[#This Row],[Absent]]</f>
        <v>1935.483870967742</v>
      </c>
      <c r="BD12" s="24">
        <f>March[[#This Row],[Salary]]-March[[#This Row],[Deduction]]</f>
        <v>28064.516129032258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5</v>
      </c>
      <c r="J13" s="28" t="s">
        <v>36</v>
      </c>
      <c r="K13" s="28" t="str">
        <f t="shared" si="10"/>
        <v>WO</v>
      </c>
      <c r="L13" s="28" t="s">
        <v>36</v>
      </c>
      <c r="M13" s="28" t="s">
        <v>36</v>
      </c>
      <c r="N13" s="28" t="s">
        <v>36</v>
      </c>
      <c r="O13" s="28" t="s">
        <v>37</v>
      </c>
      <c r="P13" s="28" t="s">
        <v>36</v>
      </c>
      <c r="Q13" s="28" t="s">
        <v>36</v>
      </c>
      <c r="R13" s="28" t="str">
        <f t="shared" si="10"/>
        <v>WO</v>
      </c>
      <c r="S13" s="28" t="s">
        <v>36</v>
      </c>
      <c r="T13" s="28" t="s">
        <v>36</v>
      </c>
      <c r="U13" s="28" t="s">
        <v>36</v>
      </c>
      <c r="V13" s="28" t="s">
        <v>36</v>
      </c>
      <c r="W13" s="28" t="s">
        <v>36</v>
      </c>
      <c r="X13" s="28" t="s">
        <v>36</v>
      </c>
      <c r="Y13" s="28" t="str">
        <f t="shared" si="10"/>
        <v>WO</v>
      </c>
      <c r="Z13" s="28" t="s">
        <v>36</v>
      </c>
      <c r="AA13" s="28" t="s">
        <v>36</v>
      </c>
      <c r="AB13" s="28" t="s">
        <v>36</v>
      </c>
      <c r="AC13" s="28" t="s">
        <v>36</v>
      </c>
      <c r="AD13" s="28" t="s">
        <v>36</v>
      </c>
      <c r="AE13" s="28" t="s">
        <v>36</v>
      </c>
      <c r="AF13" s="28" t="str">
        <f t="shared" si="2"/>
        <v>WO</v>
      </c>
      <c r="AG13" s="28" t="s">
        <v>36</v>
      </c>
      <c r="AH13" s="28" t="s">
        <v>36</v>
      </c>
      <c r="AI13" s="28" t="s">
        <v>36</v>
      </c>
      <c r="AJ13" s="28" t="s">
        <v>36</v>
      </c>
      <c r="AK13" s="28" t="s">
        <v>36</v>
      </c>
      <c r="AL13" s="28" t="s">
        <v>36</v>
      </c>
      <c r="AM13" s="28" t="str">
        <f t="shared" si="2"/>
        <v>WO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March</v>
      </c>
      <c r="AU13" s="20">
        <f t="shared" si="4"/>
        <v>25</v>
      </c>
      <c r="AV13" s="20">
        <f t="shared" si="5"/>
        <v>1</v>
      </c>
      <c r="AW13" s="20">
        <f t="shared" si="6"/>
        <v>0</v>
      </c>
      <c r="AX13" s="20">
        <f t="shared" si="7"/>
        <v>5</v>
      </c>
      <c r="AY13" s="20">
        <f t="shared" si="8"/>
        <v>31</v>
      </c>
      <c r="AZ13" s="20">
        <f>March[[#This Row],[Days]]-March[[#This Row],[Absent]]</f>
        <v>30</v>
      </c>
      <c r="BA13" s="23">
        <v>32000</v>
      </c>
      <c r="BB13" s="24">
        <f>March[[#This Row],[Salary]]/March[[#This Row],[Days]]</f>
        <v>1032.258064516129</v>
      </c>
      <c r="BC13" s="24">
        <f>March[[#This Row],[PerDay Salary]]*March[[#This Row],[Absent]]</f>
        <v>1032.258064516129</v>
      </c>
      <c r="BD13" s="24">
        <f>March[[#This Row],[Salary]]-March[[#This Row],[Deduction]]</f>
        <v>30967.741935483871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5</v>
      </c>
      <c r="J14" s="28" t="s">
        <v>36</v>
      </c>
      <c r="K14" s="28" t="str">
        <f t="shared" si="10"/>
        <v>WO</v>
      </c>
      <c r="L14" s="28" t="s">
        <v>36</v>
      </c>
      <c r="M14" s="28" t="s">
        <v>36</v>
      </c>
      <c r="N14" s="28" t="s">
        <v>36</v>
      </c>
      <c r="O14" s="28" t="s">
        <v>37</v>
      </c>
      <c r="P14" s="28" t="s">
        <v>36</v>
      </c>
      <c r="Q14" s="28" t="s">
        <v>36</v>
      </c>
      <c r="R14" s="28" t="str">
        <f t="shared" si="10"/>
        <v>WO</v>
      </c>
      <c r="S14" s="28" t="s">
        <v>36</v>
      </c>
      <c r="T14" s="28" t="s">
        <v>36</v>
      </c>
      <c r="U14" s="28" t="s">
        <v>36</v>
      </c>
      <c r="V14" s="28" t="s">
        <v>42</v>
      </c>
      <c r="W14" s="28" t="s">
        <v>36</v>
      </c>
      <c r="X14" s="28" t="s">
        <v>36</v>
      </c>
      <c r="Y14" s="28" t="str">
        <f t="shared" si="10"/>
        <v>WO</v>
      </c>
      <c r="Z14" s="28" t="s">
        <v>36</v>
      </c>
      <c r="AA14" s="28" t="s">
        <v>36</v>
      </c>
      <c r="AB14" s="28" t="s">
        <v>36</v>
      </c>
      <c r="AC14" s="28" t="s">
        <v>37</v>
      </c>
      <c r="AD14" s="28" t="s">
        <v>36</v>
      </c>
      <c r="AE14" s="28" t="s">
        <v>36</v>
      </c>
      <c r="AF14" s="28" t="str">
        <f t="shared" si="2"/>
        <v>WO</v>
      </c>
      <c r="AG14" s="28" t="s">
        <v>36</v>
      </c>
      <c r="AH14" s="28" t="s">
        <v>36</v>
      </c>
      <c r="AI14" s="28" t="s">
        <v>36</v>
      </c>
      <c r="AJ14" s="28" t="s">
        <v>36</v>
      </c>
      <c r="AK14" s="28" t="s">
        <v>36</v>
      </c>
      <c r="AL14" s="28" t="s">
        <v>36</v>
      </c>
      <c r="AM14" s="28" t="str">
        <f t="shared" si="2"/>
        <v>WO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March</v>
      </c>
      <c r="AU14" s="20">
        <f t="shared" si="4"/>
        <v>23</v>
      </c>
      <c r="AV14" s="20">
        <f t="shared" si="5"/>
        <v>2</v>
      </c>
      <c r="AW14" s="20">
        <f t="shared" si="6"/>
        <v>1</v>
      </c>
      <c r="AX14" s="20">
        <f t="shared" si="7"/>
        <v>5</v>
      </c>
      <c r="AY14" s="20">
        <f t="shared" si="8"/>
        <v>31</v>
      </c>
      <c r="AZ14" s="20">
        <f>March[[#This Row],[Days]]-March[[#This Row],[Absent]]</f>
        <v>29</v>
      </c>
      <c r="BA14" s="23">
        <v>25000</v>
      </c>
      <c r="BB14" s="24">
        <f>March[[#This Row],[Salary]]/March[[#This Row],[Days]]</f>
        <v>806.45161290322585</v>
      </c>
      <c r="BC14" s="24">
        <f>March[[#This Row],[PerDay Salary]]*March[[#This Row],[Absent]]</f>
        <v>1612.9032258064517</v>
      </c>
      <c r="BD14" s="24">
        <f>March[[#This Row],[Salary]]-March[[#This Row],[Deduction]]</f>
        <v>23387.096774193549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5</v>
      </c>
      <c r="J15" s="28" t="s">
        <v>36</v>
      </c>
      <c r="K15" s="28" t="str">
        <f t="shared" si="10"/>
        <v>WO</v>
      </c>
      <c r="L15" s="28" t="s">
        <v>36</v>
      </c>
      <c r="M15" s="28" t="s">
        <v>36</v>
      </c>
      <c r="N15" s="28" t="s">
        <v>36</v>
      </c>
      <c r="O15" s="28" t="s">
        <v>36</v>
      </c>
      <c r="P15" s="28" t="s">
        <v>36</v>
      </c>
      <c r="Q15" s="28" t="s">
        <v>36</v>
      </c>
      <c r="R15" s="28" t="str">
        <f t="shared" si="10"/>
        <v>WO</v>
      </c>
      <c r="S15" s="28" t="s">
        <v>36</v>
      </c>
      <c r="T15" s="28" t="s">
        <v>36</v>
      </c>
      <c r="U15" s="28" t="s">
        <v>36</v>
      </c>
      <c r="V15" s="28" t="s">
        <v>36</v>
      </c>
      <c r="W15" s="28" t="s">
        <v>36</v>
      </c>
      <c r="X15" s="28" t="s">
        <v>36</v>
      </c>
      <c r="Y15" s="28" t="str">
        <f t="shared" si="10"/>
        <v>WO</v>
      </c>
      <c r="Z15" s="28" t="s">
        <v>36</v>
      </c>
      <c r="AA15" s="28" t="s">
        <v>36</v>
      </c>
      <c r="AB15" s="28" t="s">
        <v>36</v>
      </c>
      <c r="AC15" s="28" t="s">
        <v>36</v>
      </c>
      <c r="AD15" s="28" t="s">
        <v>36</v>
      </c>
      <c r="AE15" s="28" t="s">
        <v>36</v>
      </c>
      <c r="AF15" s="28" t="str">
        <f t="shared" si="2"/>
        <v>WO</v>
      </c>
      <c r="AG15" s="28" t="s">
        <v>36</v>
      </c>
      <c r="AH15" s="28" t="s">
        <v>36</v>
      </c>
      <c r="AI15" s="28" t="s">
        <v>36</v>
      </c>
      <c r="AJ15" s="28" t="s">
        <v>36</v>
      </c>
      <c r="AK15" s="28" t="s">
        <v>36</v>
      </c>
      <c r="AL15" s="28" t="s">
        <v>36</v>
      </c>
      <c r="AM15" s="28" t="str">
        <f t="shared" si="2"/>
        <v>WO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March</v>
      </c>
      <c r="AU15" s="20">
        <f t="shared" si="4"/>
        <v>26</v>
      </c>
      <c r="AV15" s="20">
        <f t="shared" si="5"/>
        <v>0</v>
      </c>
      <c r="AW15" s="20">
        <f t="shared" si="6"/>
        <v>0</v>
      </c>
      <c r="AX15" s="20">
        <f t="shared" si="7"/>
        <v>5</v>
      </c>
      <c r="AY15" s="20">
        <f t="shared" si="8"/>
        <v>31</v>
      </c>
      <c r="AZ15" s="20">
        <f>March[[#This Row],[Days]]-March[[#This Row],[Absent]]</f>
        <v>31</v>
      </c>
      <c r="BA15" s="23">
        <v>28000</v>
      </c>
      <c r="BB15" s="24">
        <f>March[[#This Row],[Salary]]/March[[#This Row],[Days]]</f>
        <v>903.22580645161293</v>
      </c>
      <c r="BC15" s="24">
        <f>March[[#This Row],[PerDay Salary]]*March[[#This Row],[Absent]]</f>
        <v>0</v>
      </c>
      <c r="BD15" s="24">
        <f>March[[#This Row],[Salary]]-March[[#This Row],[Deduction]]</f>
        <v>28000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5</v>
      </c>
      <c r="J16" s="28" t="s">
        <v>36</v>
      </c>
      <c r="K16" s="28" t="str">
        <f t="shared" si="10"/>
        <v>WO</v>
      </c>
      <c r="L16" s="28" t="s">
        <v>36</v>
      </c>
      <c r="M16" s="28" t="s">
        <v>36</v>
      </c>
      <c r="N16" s="28" t="s">
        <v>37</v>
      </c>
      <c r="O16" s="28" t="s">
        <v>36</v>
      </c>
      <c r="P16" s="28" t="s">
        <v>36</v>
      </c>
      <c r="Q16" s="28" t="s">
        <v>36</v>
      </c>
      <c r="R16" s="28" t="str">
        <f t="shared" si="10"/>
        <v>WO</v>
      </c>
      <c r="S16" s="28" t="s">
        <v>36</v>
      </c>
      <c r="T16" s="28" t="s">
        <v>36</v>
      </c>
      <c r="U16" s="28" t="s">
        <v>36</v>
      </c>
      <c r="V16" s="28" t="s">
        <v>36</v>
      </c>
      <c r="W16" s="28" t="s">
        <v>36</v>
      </c>
      <c r="X16" s="28" t="s">
        <v>36</v>
      </c>
      <c r="Y16" s="28" t="str">
        <f t="shared" si="10"/>
        <v>WO</v>
      </c>
      <c r="Z16" s="28" t="s">
        <v>36</v>
      </c>
      <c r="AA16" s="28" t="s">
        <v>42</v>
      </c>
      <c r="AB16" s="28" t="s">
        <v>36</v>
      </c>
      <c r="AC16" s="28" t="s">
        <v>36</v>
      </c>
      <c r="AD16" s="28" t="s">
        <v>36</v>
      </c>
      <c r="AE16" s="28" t="s">
        <v>36</v>
      </c>
      <c r="AF16" s="28" t="str">
        <f t="shared" si="2"/>
        <v>WO</v>
      </c>
      <c r="AG16" s="28" t="s">
        <v>36</v>
      </c>
      <c r="AH16" s="28" t="s">
        <v>37</v>
      </c>
      <c r="AI16" s="28" t="s">
        <v>36</v>
      </c>
      <c r="AJ16" s="28" t="s">
        <v>36</v>
      </c>
      <c r="AK16" s="28" t="s">
        <v>36</v>
      </c>
      <c r="AL16" s="28" t="s">
        <v>37</v>
      </c>
      <c r="AM16" s="28" t="str">
        <f t="shared" si="2"/>
        <v>WO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March</v>
      </c>
      <c r="AU16" s="20">
        <f t="shared" si="4"/>
        <v>22</v>
      </c>
      <c r="AV16" s="20">
        <f t="shared" si="5"/>
        <v>3</v>
      </c>
      <c r="AW16" s="20">
        <f t="shared" si="6"/>
        <v>1</v>
      </c>
      <c r="AX16" s="20">
        <f t="shared" si="7"/>
        <v>5</v>
      </c>
      <c r="AY16" s="20">
        <f t="shared" si="8"/>
        <v>31</v>
      </c>
      <c r="AZ16" s="20">
        <f>March[[#This Row],[Days]]-March[[#This Row],[Absent]]</f>
        <v>28</v>
      </c>
      <c r="BA16" s="23">
        <v>35000</v>
      </c>
      <c r="BB16" s="24">
        <f>March[[#This Row],[Salary]]/March[[#This Row],[Days]]</f>
        <v>1129.0322580645161</v>
      </c>
      <c r="BC16" s="24">
        <f>March[[#This Row],[PerDay Salary]]*March[[#This Row],[Absent]]</f>
        <v>3387.0967741935483</v>
      </c>
      <c r="BD16" s="24">
        <f>March[[#This Row],[Salary]]-March[[#This Row],[Deduction]]</f>
        <v>31612.903225806451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5</v>
      </c>
      <c r="J17" s="28" t="s">
        <v>36</v>
      </c>
      <c r="K17" s="28" t="str">
        <f t="shared" si="10"/>
        <v>WO</v>
      </c>
      <c r="L17" s="28" t="s">
        <v>36</v>
      </c>
      <c r="M17" s="28" t="s">
        <v>36</v>
      </c>
      <c r="N17" s="28" t="s">
        <v>36</v>
      </c>
      <c r="O17" s="28" t="s">
        <v>36</v>
      </c>
      <c r="P17" s="28" t="s">
        <v>36</v>
      </c>
      <c r="Q17" s="28" t="s">
        <v>36</v>
      </c>
      <c r="R17" s="28" t="str">
        <f t="shared" si="10"/>
        <v>WO</v>
      </c>
      <c r="S17" s="28" t="s">
        <v>36</v>
      </c>
      <c r="T17" s="28" t="s">
        <v>36</v>
      </c>
      <c r="U17" s="28" t="s">
        <v>36</v>
      </c>
      <c r="V17" s="28" t="s">
        <v>36</v>
      </c>
      <c r="W17" s="28" t="s">
        <v>36</v>
      </c>
      <c r="X17" s="28" t="s">
        <v>36</v>
      </c>
      <c r="Y17" s="28" t="str">
        <f t="shared" si="10"/>
        <v>WO</v>
      </c>
      <c r="Z17" s="28" t="s">
        <v>36</v>
      </c>
      <c r="AA17" s="28" t="s">
        <v>36</v>
      </c>
      <c r="AB17" s="28" t="s">
        <v>36</v>
      </c>
      <c r="AC17" s="28" t="s">
        <v>36</v>
      </c>
      <c r="AD17" s="28" t="s">
        <v>36</v>
      </c>
      <c r="AE17" s="28" t="s">
        <v>36</v>
      </c>
      <c r="AF17" s="28" t="str">
        <f t="shared" si="2"/>
        <v>WO</v>
      </c>
      <c r="AG17" s="28" t="s">
        <v>36</v>
      </c>
      <c r="AH17" s="28" t="s">
        <v>36</v>
      </c>
      <c r="AI17" s="28" t="s">
        <v>36</v>
      </c>
      <c r="AJ17" s="28" t="s">
        <v>36</v>
      </c>
      <c r="AK17" s="28" t="s">
        <v>36</v>
      </c>
      <c r="AL17" s="28" t="s">
        <v>36</v>
      </c>
      <c r="AM17" s="28" t="str">
        <f t="shared" si="2"/>
        <v>WO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March</v>
      </c>
      <c r="AU17" s="20">
        <f t="shared" si="4"/>
        <v>26</v>
      </c>
      <c r="AV17" s="20">
        <f t="shared" si="5"/>
        <v>0</v>
      </c>
      <c r="AW17" s="20">
        <f t="shared" si="6"/>
        <v>0</v>
      </c>
      <c r="AX17" s="20">
        <f t="shared" si="7"/>
        <v>5</v>
      </c>
      <c r="AY17" s="20">
        <f t="shared" si="8"/>
        <v>31</v>
      </c>
      <c r="AZ17" s="20">
        <f>March[[#This Row],[Days]]-March[[#This Row],[Absent]]</f>
        <v>31</v>
      </c>
      <c r="BA17" s="23">
        <v>20000</v>
      </c>
      <c r="BB17" s="24">
        <f>March[[#This Row],[Salary]]/March[[#This Row],[Days]]</f>
        <v>645.16129032258061</v>
      </c>
      <c r="BC17" s="24">
        <f>March[[#This Row],[PerDay Salary]]*March[[#This Row],[Absent]]</f>
        <v>0</v>
      </c>
      <c r="BD17" s="24">
        <f>March[[#This Row],[Salary]]-March[[#This Row],[Deduction]]</f>
        <v>20000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5</v>
      </c>
      <c r="J18" s="28" t="s">
        <v>36</v>
      </c>
      <c r="K18" s="28" t="str">
        <f t="shared" si="10"/>
        <v>WO</v>
      </c>
      <c r="L18" s="28" t="s">
        <v>36</v>
      </c>
      <c r="M18" s="28" t="s">
        <v>36</v>
      </c>
      <c r="N18" s="28" t="s">
        <v>36</v>
      </c>
      <c r="O18" s="28" t="s">
        <v>36</v>
      </c>
      <c r="P18" s="28" t="s">
        <v>36</v>
      </c>
      <c r="Q18" s="28" t="s">
        <v>36</v>
      </c>
      <c r="R18" s="28" t="str">
        <f t="shared" si="10"/>
        <v>WO</v>
      </c>
      <c r="S18" s="28" t="s">
        <v>36</v>
      </c>
      <c r="T18" s="28" t="s">
        <v>37</v>
      </c>
      <c r="U18" s="28" t="s">
        <v>36</v>
      </c>
      <c r="V18" s="28" t="s">
        <v>36</v>
      </c>
      <c r="W18" s="28" t="s">
        <v>36</v>
      </c>
      <c r="X18" s="28" t="s">
        <v>36</v>
      </c>
      <c r="Y18" s="28" t="str">
        <f t="shared" si="10"/>
        <v>WO</v>
      </c>
      <c r="Z18" s="28" t="s">
        <v>36</v>
      </c>
      <c r="AA18" s="28" t="s">
        <v>36</v>
      </c>
      <c r="AB18" s="28" t="s">
        <v>36</v>
      </c>
      <c r="AC18" s="28" t="s">
        <v>36</v>
      </c>
      <c r="AD18" s="28" t="s">
        <v>36</v>
      </c>
      <c r="AE18" s="28" t="s">
        <v>36</v>
      </c>
      <c r="AF18" s="28" t="str">
        <f t="shared" si="2"/>
        <v>WO</v>
      </c>
      <c r="AG18" s="28" t="s">
        <v>36</v>
      </c>
      <c r="AH18" s="28" t="s">
        <v>36</v>
      </c>
      <c r="AI18" s="28" t="s">
        <v>36</v>
      </c>
      <c r="AJ18" s="28" t="s">
        <v>36</v>
      </c>
      <c r="AK18" s="28" t="s">
        <v>36</v>
      </c>
      <c r="AL18" s="28" t="s">
        <v>36</v>
      </c>
      <c r="AM18" s="28" t="str">
        <f t="shared" si="2"/>
        <v>WO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March</v>
      </c>
      <c r="AU18" s="20">
        <f t="shared" si="4"/>
        <v>25</v>
      </c>
      <c r="AV18" s="20">
        <f t="shared" si="5"/>
        <v>1</v>
      </c>
      <c r="AW18" s="20">
        <f t="shared" si="6"/>
        <v>0</v>
      </c>
      <c r="AX18" s="20">
        <f t="shared" si="7"/>
        <v>5</v>
      </c>
      <c r="AY18" s="20">
        <f t="shared" si="8"/>
        <v>31</v>
      </c>
      <c r="AZ18" s="20">
        <f>March[[#This Row],[Days]]-March[[#This Row],[Absent]]</f>
        <v>30</v>
      </c>
      <c r="BA18" s="23">
        <v>18000</v>
      </c>
      <c r="BB18" s="24">
        <f>March[[#This Row],[Salary]]/March[[#This Row],[Days]]</f>
        <v>580.64516129032256</v>
      </c>
      <c r="BC18" s="24">
        <f>March[[#This Row],[PerDay Salary]]*March[[#This Row],[Absent]]</f>
        <v>580.64516129032256</v>
      </c>
      <c r="BD18" s="24">
        <f>March[[#This Row],[Salary]]-March[[#This Row],[Deduction]]</f>
        <v>17419.354838709678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5</v>
      </c>
      <c r="J19" s="28" t="s">
        <v>36</v>
      </c>
      <c r="K19" s="28" t="str">
        <f t="shared" si="10"/>
        <v>WO</v>
      </c>
      <c r="L19" s="28" t="s">
        <v>36</v>
      </c>
      <c r="M19" s="28" t="s">
        <v>36</v>
      </c>
      <c r="N19" s="28" t="s">
        <v>36</v>
      </c>
      <c r="O19" s="28" t="s">
        <v>36</v>
      </c>
      <c r="P19" s="28" t="s">
        <v>36</v>
      </c>
      <c r="Q19" s="28" t="s">
        <v>36</v>
      </c>
      <c r="R19" s="28" t="str">
        <f t="shared" si="10"/>
        <v>WO</v>
      </c>
      <c r="S19" s="28" t="s">
        <v>36</v>
      </c>
      <c r="T19" s="28" t="s">
        <v>36</v>
      </c>
      <c r="U19" s="28" t="s">
        <v>36</v>
      </c>
      <c r="V19" s="28" t="s">
        <v>36</v>
      </c>
      <c r="W19" s="28" t="s">
        <v>36</v>
      </c>
      <c r="X19" s="28" t="s">
        <v>36</v>
      </c>
      <c r="Y19" s="28" t="str">
        <f t="shared" si="10"/>
        <v>WO</v>
      </c>
      <c r="Z19" s="28" t="s">
        <v>36</v>
      </c>
      <c r="AA19" s="28" t="s">
        <v>36</v>
      </c>
      <c r="AB19" s="28" t="s">
        <v>36</v>
      </c>
      <c r="AC19" s="28" t="s">
        <v>36</v>
      </c>
      <c r="AD19" s="28" t="s">
        <v>36</v>
      </c>
      <c r="AE19" s="28" t="s">
        <v>36</v>
      </c>
      <c r="AF19" s="28" t="str">
        <f t="shared" si="2"/>
        <v>WO</v>
      </c>
      <c r="AG19" s="28" t="s">
        <v>36</v>
      </c>
      <c r="AH19" s="28" t="s">
        <v>36</v>
      </c>
      <c r="AI19" s="28" t="s">
        <v>36</v>
      </c>
      <c r="AJ19" s="28" t="s">
        <v>36</v>
      </c>
      <c r="AK19" s="28" t="s">
        <v>36</v>
      </c>
      <c r="AL19" s="28" t="s">
        <v>36</v>
      </c>
      <c r="AM19" s="28" t="str">
        <f t="shared" si="2"/>
        <v>WO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March</v>
      </c>
      <c r="AU19" s="20">
        <f t="shared" si="4"/>
        <v>26</v>
      </c>
      <c r="AV19" s="20">
        <f t="shared" si="5"/>
        <v>0</v>
      </c>
      <c r="AW19" s="20">
        <f t="shared" si="6"/>
        <v>0</v>
      </c>
      <c r="AX19" s="20">
        <f t="shared" si="7"/>
        <v>5</v>
      </c>
      <c r="AY19" s="20">
        <f t="shared" si="8"/>
        <v>31</v>
      </c>
      <c r="AZ19" s="20">
        <f>March[[#This Row],[Days]]-March[[#This Row],[Absent]]</f>
        <v>31</v>
      </c>
      <c r="BA19" s="23">
        <v>27000</v>
      </c>
      <c r="BB19" s="24">
        <f>March[[#This Row],[Salary]]/March[[#This Row],[Days]]</f>
        <v>870.9677419354839</v>
      </c>
      <c r="BC19" s="24">
        <f>March[[#This Row],[PerDay Salary]]*March[[#This Row],[Absent]]</f>
        <v>0</v>
      </c>
      <c r="BD19" s="24">
        <f>March[[#This Row],[Salary]]-March[[#This Row],[Deduction]]</f>
        <v>27000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5</v>
      </c>
      <c r="J20" s="28" t="s">
        <v>36</v>
      </c>
      <c r="K20" s="28" t="str">
        <f t="shared" si="10"/>
        <v>WO</v>
      </c>
      <c r="L20" s="28" t="s">
        <v>36</v>
      </c>
      <c r="M20" s="28" t="s">
        <v>37</v>
      </c>
      <c r="N20" s="28" t="s">
        <v>36</v>
      </c>
      <c r="O20" s="28" t="s">
        <v>36</v>
      </c>
      <c r="P20" s="28" t="s">
        <v>36</v>
      </c>
      <c r="Q20" s="28" t="s">
        <v>36</v>
      </c>
      <c r="R20" s="28" t="str">
        <f t="shared" si="10"/>
        <v>WO</v>
      </c>
      <c r="S20" s="28" t="s">
        <v>36</v>
      </c>
      <c r="T20" s="28" t="s">
        <v>36</v>
      </c>
      <c r="U20" s="28" t="s">
        <v>36</v>
      </c>
      <c r="V20" s="28" t="s">
        <v>37</v>
      </c>
      <c r="W20" s="28" t="s">
        <v>36</v>
      </c>
      <c r="X20" s="28" t="s">
        <v>36</v>
      </c>
      <c r="Y20" s="28" t="str">
        <f t="shared" si="10"/>
        <v>WO</v>
      </c>
      <c r="Z20" s="28" t="s">
        <v>36</v>
      </c>
      <c r="AA20" s="28" t="s">
        <v>36</v>
      </c>
      <c r="AB20" s="28" t="s">
        <v>37</v>
      </c>
      <c r="AC20" s="28" t="s">
        <v>36</v>
      </c>
      <c r="AD20" s="28" t="s">
        <v>42</v>
      </c>
      <c r="AE20" s="28" t="s">
        <v>36</v>
      </c>
      <c r="AF20" s="28" t="str">
        <f t="shared" si="2"/>
        <v>WO</v>
      </c>
      <c r="AG20" s="28" t="s">
        <v>36</v>
      </c>
      <c r="AH20" s="28" t="s">
        <v>42</v>
      </c>
      <c r="AI20" s="28" t="s">
        <v>36</v>
      </c>
      <c r="AJ20" s="28" t="s">
        <v>36</v>
      </c>
      <c r="AK20" s="28" t="s">
        <v>36</v>
      </c>
      <c r="AL20" s="28" t="s">
        <v>36</v>
      </c>
      <c r="AM20" s="28" t="str">
        <f t="shared" si="2"/>
        <v>WO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March</v>
      </c>
      <c r="AU20" s="20">
        <f t="shared" si="4"/>
        <v>21</v>
      </c>
      <c r="AV20" s="20">
        <f t="shared" si="5"/>
        <v>3</v>
      </c>
      <c r="AW20" s="20">
        <f t="shared" si="6"/>
        <v>2</v>
      </c>
      <c r="AX20" s="20">
        <f t="shared" si="7"/>
        <v>5</v>
      </c>
      <c r="AY20" s="20">
        <f t="shared" si="8"/>
        <v>31</v>
      </c>
      <c r="AZ20" s="20">
        <f>March[[#This Row],[Days]]-March[[#This Row],[Absent]]</f>
        <v>28</v>
      </c>
      <c r="BA20" s="23">
        <v>40000</v>
      </c>
      <c r="BB20" s="24">
        <f>March[[#This Row],[Salary]]/March[[#This Row],[Days]]</f>
        <v>1290.3225806451612</v>
      </c>
      <c r="BC20" s="24">
        <f>March[[#This Row],[PerDay Salary]]*March[[#This Row],[Absent]]</f>
        <v>3870.9677419354839</v>
      </c>
      <c r="BD20" s="24">
        <f>March[[#This Row],[Salary]]-March[[#This Row],[Deduction]]</f>
        <v>36129.032258064515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5</v>
      </c>
      <c r="J21" s="28" t="s">
        <v>36</v>
      </c>
      <c r="K21" s="28" t="str">
        <f t="shared" si="10"/>
        <v>WO</v>
      </c>
      <c r="L21" s="28" t="s">
        <v>36</v>
      </c>
      <c r="M21" s="28" t="s">
        <v>36</v>
      </c>
      <c r="N21" s="28" t="s">
        <v>36</v>
      </c>
      <c r="O21" s="28" t="s">
        <v>36</v>
      </c>
      <c r="P21" s="28" t="s">
        <v>36</v>
      </c>
      <c r="Q21" s="28" t="s">
        <v>36</v>
      </c>
      <c r="R21" s="28" t="str">
        <f t="shared" si="10"/>
        <v>WO</v>
      </c>
      <c r="S21" s="28" t="s">
        <v>36</v>
      </c>
      <c r="T21" s="28" t="s">
        <v>36</v>
      </c>
      <c r="U21" s="28" t="s">
        <v>36</v>
      </c>
      <c r="V21" s="28" t="s">
        <v>36</v>
      </c>
      <c r="W21" s="28" t="s">
        <v>36</v>
      </c>
      <c r="X21" s="28" t="s">
        <v>36</v>
      </c>
      <c r="Y21" s="28" t="str">
        <f t="shared" si="10"/>
        <v>WO</v>
      </c>
      <c r="Z21" s="28" t="s">
        <v>36</v>
      </c>
      <c r="AA21" s="28" t="s">
        <v>36</v>
      </c>
      <c r="AB21" s="28" t="s">
        <v>36</v>
      </c>
      <c r="AC21" s="28" t="s">
        <v>36</v>
      </c>
      <c r="AD21" s="28" t="s">
        <v>36</v>
      </c>
      <c r="AE21" s="28" t="s">
        <v>36</v>
      </c>
      <c r="AF21" s="28" t="str">
        <f t="shared" si="2"/>
        <v>WO</v>
      </c>
      <c r="AG21" s="28" t="s">
        <v>36</v>
      </c>
      <c r="AH21" s="28" t="s">
        <v>36</v>
      </c>
      <c r="AI21" s="28" t="s">
        <v>36</v>
      </c>
      <c r="AJ21" s="28" t="s">
        <v>36</v>
      </c>
      <c r="AK21" s="28" t="s">
        <v>36</v>
      </c>
      <c r="AL21" s="28" t="s">
        <v>36</v>
      </c>
      <c r="AM21" s="28" t="str">
        <f t="shared" si="2"/>
        <v>WO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March</v>
      </c>
      <c r="AU21" s="20">
        <f t="shared" si="4"/>
        <v>26</v>
      </c>
      <c r="AV21" s="20">
        <f t="shared" si="5"/>
        <v>0</v>
      </c>
      <c r="AW21" s="20">
        <f t="shared" si="6"/>
        <v>0</v>
      </c>
      <c r="AX21" s="20">
        <f t="shared" si="7"/>
        <v>5</v>
      </c>
      <c r="AY21" s="20">
        <f t="shared" si="8"/>
        <v>31</v>
      </c>
      <c r="AZ21" s="20">
        <f>March[[#This Row],[Days]]-March[[#This Row],[Absent]]</f>
        <v>31</v>
      </c>
      <c r="BA21" s="23">
        <v>30000</v>
      </c>
      <c r="BB21" s="24">
        <f>March[[#This Row],[Salary]]/March[[#This Row],[Days]]</f>
        <v>967.74193548387098</v>
      </c>
      <c r="BC21" s="24">
        <f>March[[#This Row],[PerDay Salary]]*March[[#This Row],[Absent]]</f>
        <v>0</v>
      </c>
      <c r="BD21" s="24">
        <f>March[[#This Row],[Salary]]-March[[#This Row],[Deduction]]</f>
        <v>30000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5</v>
      </c>
      <c r="J22" s="28" t="s">
        <v>36</v>
      </c>
      <c r="K22" s="28" t="str">
        <f t="shared" si="10"/>
        <v>WO</v>
      </c>
      <c r="L22" s="28" t="s">
        <v>36</v>
      </c>
      <c r="M22" s="28" t="s">
        <v>36</v>
      </c>
      <c r="N22" s="28" t="s">
        <v>36</v>
      </c>
      <c r="O22" s="28" t="s">
        <v>36</v>
      </c>
      <c r="P22" s="28" t="s">
        <v>36</v>
      </c>
      <c r="Q22" s="28" t="s">
        <v>37</v>
      </c>
      <c r="R22" s="28" t="str">
        <f t="shared" si="10"/>
        <v>WO</v>
      </c>
      <c r="S22" s="28" t="s">
        <v>36</v>
      </c>
      <c r="T22" s="28" t="s">
        <v>37</v>
      </c>
      <c r="U22" s="28" t="s">
        <v>36</v>
      </c>
      <c r="V22" s="28" t="s">
        <v>36</v>
      </c>
      <c r="W22" s="28" t="s">
        <v>36</v>
      </c>
      <c r="X22" s="28" t="s">
        <v>36</v>
      </c>
      <c r="Y22" s="28" t="str">
        <f t="shared" si="10"/>
        <v>WO</v>
      </c>
      <c r="Z22" s="28" t="s">
        <v>36</v>
      </c>
      <c r="AA22" s="28" t="s">
        <v>36</v>
      </c>
      <c r="AB22" s="28" t="s">
        <v>36</v>
      </c>
      <c r="AC22" s="28" t="s">
        <v>36</v>
      </c>
      <c r="AD22" s="28" t="s">
        <v>36</v>
      </c>
      <c r="AE22" s="28" t="s">
        <v>36</v>
      </c>
      <c r="AF22" s="28" t="str">
        <f t="shared" si="2"/>
        <v>WO</v>
      </c>
      <c r="AG22" s="28" t="s">
        <v>36</v>
      </c>
      <c r="AH22" s="28" t="s">
        <v>36</v>
      </c>
      <c r="AI22" s="28" t="s">
        <v>36</v>
      </c>
      <c r="AJ22" s="28" t="s">
        <v>36</v>
      </c>
      <c r="AK22" s="28" t="s">
        <v>36</v>
      </c>
      <c r="AL22" s="28" t="s">
        <v>36</v>
      </c>
      <c r="AM22" s="28" t="str">
        <f t="shared" si="2"/>
        <v>WO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March</v>
      </c>
      <c r="AU22" s="20">
        <f t="shared" si="4"/>
        <v>24</v>
      </c>
      <c r="AV22" s="20">
        <f t="shared" si="5"/>
        <v>2</v>
      </c>
      <c r="AW22" s="20">
        <f t="shared" si="6"/>
        <v>0</v>
      </c>
      <c r="AX22" s="20">
        <f t="shared" si="7"/>
        <v>5</v>
      </c>
      <c r="AY22" s="20">
        <f t="shared" si="8"/>
        <v>31</v>
      </c>
      <c r="AZ22" s="20">
        <f>March[[#This Row],[Days]]-March[[#This Row],[Absent]]</f>
        <v>29</v>
      </c>
      <c r="BA22" s="23">
        <v>22000</v>
      </c>
      <c r="BB22" s="24">
        <f>March[[#This Row],[Salary]]/March[[#This Row],[Days]]</f>
        <v>709.67741935483866</v>
      </c>
      <c r="BC22" s="24">
        <f>March[[#This Row],[PerDay Salary]]*March[[#This Row],[Absent]]</f>
        <v>1419.3548387096773</v>
      </c>
      <c r="BD22" s="24">
        <f>March[[#This Row],[Salary]]-March[[#This Row],[Deduction]]</f>
        <v>20580.645161290322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5</v>
      </c>
      <c r="J23" s="28" t="s">
        <v>36</v>
      </c>
      <c r="K23" s="28" t="str">
        <f t="shared" si="10"/>
        <v>WO</v>
      </c>
      <c r="L23" s="28" t="s">
        <v>36</v>
      </c>
      <c r="M23" s="28" t="s">
        <v>36</v>
      </c>
      <c r="N23" s="28" t="s">
        <v>36</v>
      </c>
      <c r="O23" s="28" t="s">
        <v>36</v>
      </c>
      <c r="P23" s="28" t="s">
        <v>36</v>
      </c>
      <c r="Q23" s="28" t="s">
        <v>36</v>
      </c>
      <c r="R23" s="28" t="str">
        <f t="shared" si="10"/>
        <v>WO</v>
      </c>
      <c r="S23" s="28" t="s">
        <v>36</v>
      </c>
      <c r="T23" s="28" t="s">
        <v>36</v>
      </c>
      <c r="U23" s="28" t="s">
        <v>36</v>
      </c>
      <c r="V23" s="28" t="s">
        <v>36</v>
      </c>
      <c r="W23" s="28" t="s">
        <v>36</v>
      </c>
      <c r="X23" s="28" t="s">
        <v>36</v>
      </c>
      <c r="Y23" s="28" t="str">
        <f t="shared" si="10"/>
        <v>WO</v>
      </c>
      <c r="Z23" s="28" t="s">
        <v>36</v>
      </c>
      <c r="AA23" s="28" t="s">
        <v>36</v>
      </c>
      <c r="AB23" s="28" t="s">
        <v>36</v>
      </c>
      <c r="AC23" s="28" t="s">
        <v>36</v>
      </c>
      <c r="AD23" s="28" t="s">
        <v>36</v>
      </c>
      <c r="AE23" s="28" t="s">
        <v>36</v>
      </c>
      <c r="AF23" s="28" t="str">
        <f t="shared" si="2"/>
        <v>WO</v>
      </c>
      <c r="AG23" s="28" t="s">
        <v>36</v>
      </c>
      <c r="AH23" s="28" t="s">
        <v>36</v>
      </c>
      <c r="AI23" s="28" t="s">
        <v>36</v>
      </c>
      <c r="AJ23" s="28" t="s">
        <v>37</v>
      </c>
      <c r="AK23" s="28" t="s">
        <v>36</v>
      </c>
      <c r="AL23" s="28" t="s">
        <v>36</v>
      </c>
      <c r="AM23" s="28" t="str">
        <f t="shared" si="2"/>
        <v>WO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March</v>
      </c>
      <c r="AU23" s="20">
        <f t="shared" si="4"/>
        <v>25</v>
      </c>
      <c r="AV23" s="20">
        <f t="shared" si="5"/>
        <v>1</v>
      </c>
      <c r="AW23" s="20">
        <f t="shared" si="6"/>
        <v>0</v>
      </c>
      <c r="AX23" s="20">
        <f t="shared" si="7"/>
        <v>5</v>
      </c>
      <c r="AY23" s="20">
        <f t="shared" si="8"/>
        <v>31</v>
      </c>
      <c r="AZ23" s="20">
        <f>March[[#This Row],[Days]]-March[[#This Row],[Absent]]</f>
        <v>30</v>
      </c>
      <c r="BA23" s="23">
        <v>18000</v>
      </c>
      <c r="BB23" s="24">
        <f>March[[#This Row],[Salary]]/March[[#This Row],[Days]]</f>
        <v>580.64516129032256</v>
      </c>
      <c r="BC23" s="24">
        <f>March[[#This Row],[PerDay Salary]]*March[[#This Row],[Absent]]</f>
        <v>580.64516129032256</v>
      </c>
      <c r="BD23" s="24">
        <f>March[[#This Row],[Salary]]-March[[#This Row],[Deduction]]</f>
        <v>17419.354838709678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5</v>
      </c>
      <c r="J24" s="28" t="s">
        <v>36</v>
      </c>
      <c r="K24" s="28" t="str">
        <f t="shared" si="10"/>
        <v>WO</v>
      </c>
      <c r="L24" s="28" t="s">
        <v>36</v>
      </c>
      <c r="M24" s="28" t="s">
        <v>36</v>
      </c>
      <c r="N24" s="28" t="s">
        <v>36</v>
      </c>
      <c r="O24" s="28" t="s">
        <v>36</v>
      </c>
      <c r="P24" s="28" t="s">
        <v>36</v>
      </c>
      <c r="Q24" s="28" t="s">
        <v>36</v>
      </c>
      <c r="R24" s="28" t="str">
        <f t="shared" si="10"/>
        <v>WO</v>
      </c>
      <c r="S24" s="28" t="s">
        <v>36</v>
      </c>
      <c r="T24" s="28" t="s">
        <v>36</v>
      </c>
      <c r="U24" s="28" t="s">
        <v>36</v>
      </c>
      <c r="V24" s="28" t="s">
        <v>36</v>
      </c>
      <c r="W24" s="28" t="s">
        <v>36</v>
      </c>
      <c r="X24" s="28" t="s">
        <v>36</v>
      </c>
      <c r="Y24" s="28" t="str">
        <f t="shared" ref="Y24:AM27" si="11">IF(Y$6="Sun","WO","")</f>
        <v>WO</v>
      </c>
      <c r="Z24" s="28" t="s">
        <v>36</v>
      </c>
      <c r="AA24" s="28" t="s">
        <v>36</v>
      </c>
      <c r="AB24" s="28" t="s">
        <v>36</v>
      </c>
      <c r="AC24" s="28" t="s">
        <v>37</v>
      </c>
      <c r="AD24" s="28" t="s">
        <v>36</v>
      </c>
      <c r="AE24" s="28" t="s">
        <v>36</v>
      </c>
      <c r="AF24" s="28" t="str">
        <f t="shared" si="11"/>
        <v>WO</v>
      </c>
      <c r="AG24" s="28" t="s">
        <v>37</v>
      </c>
      <c r="AH24" s="28" t="s">
        <v>36</v>
      </c>
      <c r="AI24" s="28" t="s">
        <v>36</v>
      </c>
      <c r="AJ24" s="28" t="s">
        <v>36</v>
      </c>
      <c r="AK24" s="28" t="s">
        <v>36</v>
      </c>
      <c r="AL24" s="28" t="s">
        <v>36</v>
      </c>
      <c r="AM24" s="28" t="str">
        <f t="shared" si="11"/>
        <v>WO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March</v>
      </c>
      <c r="AU24" s="20">
        <f t="shared" si="4"/>
        <v>24</v>
      </c>
      <c r="AV24" s="20">
        <f t="shared" si="5"/>
        <v>2</v>
      </c>
      <c r="AW24" s="20">
        <f t="shared" si="6"/>
        <v>0</v>
      </c>
      <c r="AX24" s="20">
        <f t="shared" si="7"/>
        <v>5</v>
      </c>
      <c r="AY24" s="20">
        <f t="shared" si="8"/>
        <v>31</v>
      </c>
      <c r="AZ24" s="20">
        <f>March[[#This Row],[Days]]-March[[#This Row],[Absent]]</f>
        <v>29</v>
      </c>
      <c r="BA24" s="23">
        <v>20000</v>
      </c>
      <c r="BB24" s="24">
        <f>March[[#This Row],[Salary]]/March[[#This Row],[Days]]</f>
        <v>645.16129032258061</v>
      </c>
      <c r="BC24" s="24">
        <f>March[[#This Row],[PerDay Salary]]*March[[#This Row],[Absent]]</f>
        <v>1290.3225806451612</v>
      </c>
      <c r="BD24" s="24">
        <f>March[[#This Row],[Salary]]-March[[#This Row],[Deduction]]</f>
        <v>18709.677419354837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5</v>
      </c>
      <c r="J25" s="28" t="s">
        <v>36</v>
      </c>
      <c r="K25" s="28" t="str">
        <f t="shared" ref="K25:Y27" si="12">IF(K$6="Sun","WO","")</f>
        <v>WO</v>
      </c>
      <c r="L25" s="28" t="s">
        <v>36</v>
      </c>
      <c r="M25" s="28" t="s">
        <v>36</v>
      </c>
      <c r="N25" s="28" t="s">
        <v>36</v>
      </c>
      <c r="O25" s="28" t="s">
        <v>36</v>
      </c>
      <c r="P25" s="28" t="s">
        <v>36</v>
      </c>
      <c r="Q25" s="28" t="s">
        <v>36</v>
      </c>
      <c r="R25" s="28" t="str">
        <f t="shared" si="12"/>
        <v>WO</v>
      </c>
      <c r="S25" s="28" t="s">
        <v>36</v>
      </c>
      <c r="T25" s="28" t="s">
        <v>36</v>
      </c>
      <c r="U25" s="28" t="s">
        <v>36</v>
      </c>
      <c r="V25" s="28" t="s">
        <v>36</v>
      </c>
      <c r="W25" s="28" t="s">
        <v>36</v>
      </c>
      <c r="X25" s="28" t="s">
        <v>36</v>
      </c>
      <c r="Y25" s="28" t="str">
        <f t="shared" si="12"/>
        <v>WO</v>
      </c>
      <c r="Z25" s="28" t="s">
        <v>36</v>
      </c>
      <c r="AA25" s="28" t="s">
        <v>36</v>
      </c>
      <c r="AB25" s="28" t="s">
        <v>36</v>
      </c>
      <c r="AC25" s="28" t="s">
        <v>36</v>
      </c>
      <c r="AD25" s="28" t="s">
        <v>36</v>
      </c>
      <c r="AE25" s="28" t="s">
        <v>36</v>
      </c>
      <c r="AF25" s="28" t="str">
        <f t="shared" si="11"/>
        <v>WO</v>
      </c>
      <c r="AG25" s="28" t="s">
        <v>36</v>
      </c>
      <c r="AH25" s="28" t="s">
        <v>36</v>
      </c>
      <c r="AI25" s="28" t="s">
        <v>36</v>
      </c>
      <c r="AJ25" s="28" t="s">
        <v>36</v>
      </c>
      <c r="AK25" s="28" t="s">
        <v>36</v>
      </c>
      <c r="AL25" s="28" t="s">
        <v>36</v>
      </c>
      <c r="AM25" s="28" t="str">
        <f t="shared" si="11"/>
        <v>WO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March</v>
      </c>
      <c r="AU25" s="20">
        <f t="shared" si="4"/>
        <v>26</v>
      </c>
      <c r="AV25" s="20">
        <f t="shared" si="5"/>
        <v>0</v>
      </c>
      <c r="AW25" s="20">
        <f t="shared" si="6"/>
        <v>0</v>
      </c>
      <c r="AX25" s="20">
        <f t="shared" si="7"/>
        <v>5</v>
      </c>
      <c r="AY25" s="20">
        <f t="shared" si="8"/>
        <v>31</v>
      </c>
      <c r="AZ25" s="20">
        <f>March[[#This Row],[Days]]-March[[#This Row],[Absent]]</f>
        <v>31</v>
      </c>
      <c r="BA25" s="23">
        <v>15000</v>
      </c>
      <c r="BB25" s="24">
        <f>March[[#This Row],[Salary]]/March[[#This Row],[Days]]</f>
        <v>483.87096774193549</v>
      </c>
      <c r="BC25" s="24">
        <f>March[[#This Row],[PerDay Salary]]*March[[#This Row],[Absent]]</f>
        <v>0</v>
      </c>
      <c r="BD25" s="24">
        <f>March[[#This Row],[Salary]]-March[[#This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5</v>
      </c>
      <c r="J26" s="28" t="s">
        <v>36</v>
      </c>
      <c r="K26" s="28" t="str">
        <f t="shared" si="12"/>
        <v>WO</v>
      </c>
      <c r="L26" s="28" t="s">
        <v>36</v>
      </c>
      <c r="M26" s="28" t="s">
        <v>36</v>
      </c>
      <c r="N26" s="28" t="s">
        <v>36</v>
      </c>
      <c r="O26" s="28" t="s">
        <v>36</v>
      </c>
      <c r="P26" s="28" t="s">
        <v>36</v>
      </c>
      <c r="Q26" s="28" t="s">
        <v>36</v>
      </c>
      <c r="R26" s="28" t="str">
        <f t="shared" si="12"/>
        <v>WO</v>
      </c>
      <c r="S26" s="28" t="s">
        <v>36</v>
      </c>
      <c r="T26" s="28" t="s">
        <v>36</v>
      </c>
      <c r="U26" s="28" t="s">
        <v>36</v>
      </c>
      <c r="V26" s="28" t="s">
        <v>36</v>
      </c>
      <c r="W26" s="28" t="s">
        <v>36</v>
      </c>
      <c r="X26" s="28" t="s">
        <v>36</v>
      </c>
      <c r="Y26" s="28" t="str">
        <f t="shared" si="12"/>
        <v>WO</v>
      </c>
      <c r="Z26" s="28" t="s">
        <v>36</v>
      </c>
      <c r="AA26" s="28" t="s">
        <v>36</v>
      </c>
      <c r="AB26" s="28" t="s">
        <v>36</v>
      </c>
      <c r="AC26" s="28" t="s">
        <v>36</v>
      </c>
      <c r="AD26" s="28" t="s">
        <v>36</v>
      </c>
      <c r="AE26" s="28" t="s">
        <v>36</v>
      </c>
      <c r="AF26" s="28" t="str">
        <f t="shared" si="11"/>
        <v>WO</v>
      </c>
      <c r="AG26" s="28" t="s">
        <v>36</v>
      </c>
      <c r="AH26" s="28" t="s">
        <v>36</v>
      </c>
      <c r="AI26" s="28" t="s">
        <v>36</v>
      </c>
      <c r="AJ26" s="28" t="s">
        <v>36</v>
      </c>
      <c r="AK26" s="28" t="s">
        <v>36</v>
      </c>
      <c r="AL26" s="28" t="s">
        <v>36</v>
      </c>
      <c r="AM26" s="28" t="str">
        <f t="shared" si="11"/>
        <v>WO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March</v>
      </c>
      <c r="AU26" s="20">
        <f t="shared" si="4"/>
        <v>26</v>
      </c>
      <c r="AV26" s="20">
        <f t="shared" si="5"/>
        <v>0</v>
      </c>
      <c r="AW26" s="20">
        <f t="shared" si="6"/>
        <v>0</v>
      </c>
      <c r="AX26" s="20">
        <f t="shared" si="7"/>
        <v>5</v>
      </c>
      <c r="AY26" s="20">
        <f t="shared" si="8"/>
        <v>31</v>
      </c>
      <c r="AZ26" s="20">
        <f>March[[#This Row],[Days]]-March[[#This Row],[Absent]]</f>
        <v>31</v>
      </c>
      <c r="BA26" s="23">
        <v>22000</v>
      </c>
      <c r="BB26" s="24">
        <f>March[[#This Row],[Salary]]/March[[#This Row],[Days]]</f>
        <v>709.67741935483866</v>
      </c>
      <c r="BC26" s="24">
        <f>March[[#This Row],[PerDay Salary]]*March[[#This Row],[Absent]]</f>
        <v>0</v>
      </c>
      <c r="BD26" s="24">
        <f>March[[#This Row],[Salary]]-March[[#This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5</v>
      </c>
      <c r="J27" s="18" t="s">
        <v>36</v>
      </c>
      <c r="K27" s="18" t="str">
        <f t="shared" si="12"/>
        <v>WO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tr">
        <f t="shared" si="12"/>
        <v>WO</v>
      </c>
      <c r="S27" s="18" t="s">
        <v>36</v>
      </c>
      <c r="T27" s="18" t="s">
        <v>36</v>
      </c>
      <c r="U27" s="18" t="s">
        <v>36</v>
      </c>
      <c r="V27" s="18" t="s">
        <v>36</v>
      </c>
      <c r="W27" s="18" t="s">
        <v>36</v>
      </c>
      <c r="X27" s="18" t="s">
        <v>36</v>
      </c>
      <c r="Y27" s="18" t="str">
        <f t="shared" si="12"/>
        <v>WO</v>
      </c>
      <c r="Z27" s="18" t="s">
        <v>36</v>
      </c>
      <c r="AA27" s="18" t="s">
        <v>36</v>
      </c>
      <c r="AB27" s="18" t="s">
        <v>36</v>
      </c>
      <c r="AC27" s="18" t="s">
        <v>36</v>
      </c>
      <c r="AD27" s="18" t="s">
        <v>36</v>
      </c>
      <c r="AE27" s="18" t="s">
        <v>36</v>
      </c>
      <c r="AF27" s="18" t="str">
        <f t="shared" si="11"/>
        <v>WO</v>
      </c>
      <c r="AG27" s="18" t="s">
        <v>36</v>
      </c>
      <c r="AH27" s="18" t="s">
        <v>36</v>
      </c>
      <c r="AI27" s="18" t="s">
        <v>36</v>
      </c>
      <c r="AJ27" s="18" t="s">
        <v>36</v>
      </c>
      <c r="AK27" s="18" t="s">
        <v>36</v>
      </c>
      <c r="AL27" s="18" t="s">
        <v>36</v>
      </c>
      <c r="AM27" s="18" t="str">
        <f t="shared" si="11"/>
        <v>WO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March</v>
      </c>
      <c r="AU27" s="20">
        <f t="shared" si="4"/>
        <v>26</v>
      </c>
      <c r="AV27" s="20">
        <f t="shared" si="5"/>
        <v>0</v>
      </c>
      <c r="AW27" s="20">
        <f t="shared" si="6"/>
        <v>0</v>
      </c>
      <c r="AX27" s="20">
        <f t="shared" si="7"/>
        <v>5</v>
      </c>
      <c r="AY27" s="20">
        <f t="shared" si="8"/>
        <v>31</v>
      </c>
      <c r="AZ27" s="20">
        <f>March[[#This Row],[Days]]-March[[#This Row],[Absent]]</f>
        <v>31</v>
      </c>
      <c r="BA27" s="23">
        <v>38000</v>
      </c>
      <c r="BB27" s="24">
        <f>March[[#This Row],[Salary]]/March[[#This Row],[Days]]</f>
        <v>1225.8064516129032</v>
      </c>
      <c r="BC27" s="24">
        <f>March[[#This Row],[PerDay Salary]]*March[[#This Row],[Absent]]</f>
        <v>0</v>
      </c>
      <c r="BD27" s="24">
        <f>March[[#This Row],[Salary]]-March[[#This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49" priority="5" operator="equal">
      <formula>"WO"</formula>
    </cfRule>
  </conditionalFormatting>
  <conditionalFormatting sqref="J8:AN27">
    <cfRule type="containsText" dxfId="48" priority="1" stopIfTrue="1" operator="containsText" text="L">
      <formula>NOT(ISERROR(SEARCH("L",J8)))</formula>
    </cfRule>
    <cfRule type="containsText" dxfId="47" priority="2" stopIfTrue="1" operator="containsText" text="A">
      <formula>NOT(ISERROR(SEARCH("A",J8)))</formula>
    </cfRule>
    <cfRule type="containsText" dxfId="46" priority="3" stopIfTrue="1" operator="containsText" text="P">
      <formula>NOT(ISERROR(SEARCH("P",J8)))</formula>
    </cfRule>
    <cfRule type="containsText" dxfId="45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J8:J27 L8:Q27 S8:X27 Z8:AE27 AG8:AL27 AN8:AN27" xr:uid="{C94A55DC-25A1-45BD-8C77-86CB51355513}">
      <formula1>"P,L,A"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954CE1-C202-4410-A431-D20A01CF61C8}">
          <x14:formula1>
            <xm:f>Rough!$A$1:$A$12</xm:f>
          </x14:formula1>
          <xm:sqref>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E27E-90FB-49BC-B6EB-E3D61D6EED54}">
  <dimension ref="E1:BD28"/>
  <sheetViews>
    <sheetView tabSelected="1" topLeftCell="AC1" workbookViewId="0">
      <selection activeCell="L8" sqref="L8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45748</v>
      </c>
      <c r="H4" s="14" t="str">
        <f>TEXT($G$4,"MMMM")</f>
        <v>April</v>
      </c>
      <c r="J4" s="13" t="s">
        <v>41</v>
      </c>
      <c r="K4" s="14">
        <f>EOMONTH(G4,0)</f>
        <v>45777</v>
      </c>
      <c r="O4" s="13">
        <f>DATEDIF($G$4,$K$4,"D")+1</f>
        <v>30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Tue</v>
      </c>
      <c r="K6" s="11" t="str">
        <f t="shared" ref="K6:AN6" si="0">TEXT(K7,"ddd")</f>
        <v>Wed</v>
      </c>
      <c r="L6" s="11" t="str">
        <f t="shared" si="0"/>
        <v>Thu</v>
      </c>
      <c r="M6" s="11" t="str">
        <f t="shared" si="0"/>
        <v>Fri</v>
      </c>
      <c r="N6" s="11" t="str">
        <f t="shared" si="0"/>
        <v>Sat</v>
      </c>
      <c r="O6" s="11" t="str">
        <f t="shared" si="0"/>
        <v>Sun</v>
      </c>
      <c r="P6" s="11" t="str">
        <f t="shared" si="0"/>
        <v>Mon</v>
      </c>
      <c r="Q6" s="11" t="str">
        <f t="shared" si="0"/>
        <v>Tue</v>
      </c>
      <c r="R6" s="11" t="str">
        <f t="shared" si="0"/>
        <v>Wed</v>
      </c>
      <c r="S6" s="11" t="str">
        <f t="shared" si="0"/>
        <v>Thu</v>
      </c>
      <c r="T6" s="11" t="str">
        <f t="shared" si="0"/>
        <v>Fri</v>
      </c>
      <c r="U6" s="11" t="str">
        <f t="shared" si="0"/>
        <v>Sat</v>
      </c>
      <c r="V6" s="11" t="str">
        <f t="shared" si="0"/>
        <v>Sun</v>
      </c>
      <c r="W6" s="11" t="str">
        <f t="shared" si="0"/>
        <v>Mon</v>
      </c>
      <c r="X6" s="11" t="str">
        <f t="shared" si="0"/>
        <v>Tue</v>
      </c>
      <c r="Y6" s="11" t="str">
        <f t="shared" si="0"/>
        <v>Wed</v>
      </c>
      <c r="Z6" s="11" t="str">
        <f t="shared" si="0"/>
        <v>Thu</v>
      </c>
      <c r="AA6" s="11" t="str">
        <f t="shared" si="0"/>
        <v>Fri</v>
      </c>
      <c r="AB6" s="11" t="str">
        <f t="shared" si="0"/>
        <v>Sat</v>
      </c>
      <c r="AC6" s="11" t="str">
        <f t="shared" si="0"/>
        <v>Sun</v>
      </c>
      <c r="AD6" s="11" t="str">
        <f t="shared" si="0"/>
        <v>Mon</v>
      </c>
      <c r="AE6" s="11" t="str">
        <f t="shared" si="0"/>
        <v>Tue</v>
      </c>
      <c r="AF6" s="11" t="str">
        <f t="shared" si="0"/>
        <v>Wed</v>
      </c>
      <c r="AG6" s="11" t="str">
        <f t="shared" si="0"/>
        <v>Thu</v>
      </c>
      <c r="AH6" s="11" t="str">
        <f t="shared" si="0"/>
        <v>Fri</v>
      </c>
      <c r="AI6" s="11" t="str">
        <f t="shared" si="0"/>
        <v>Sat</v>
      </c>
      <c r="AJ6" s="11" t="str">
        <f t="shared" si="0"/>
        <v>Sun</v>
      </c>
      <c r="AK6" s="11" t="str">
        <f t="shared" si="0"/>
        <v>Mon</v>
      </c>
      <c r="AL6" s="11" t="str">
        <f t="shared" si="0"/>
        <v>Tue</v>
      </c>
      <c r="AM6" s="11" t="str">
        <f t="shared" si="0"/>
        <v>Wed</v>
      </c>
      <c r="AN6" s="12" t="str">
        <f t="shared" si="0"/>
        <v/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45748</v>
      </c>
      <c r="K7" s="27">
        <f>IF(J7&lt;$K$4,J7+1,"")</f>
        <v>45749</v>
      </c>
      <c r="L7" s="27">
        <f t="shared" ref="L7:AN7" si="1">IF(K7&lt;$K$4,K7+1,"")</f>
        <v>45750</v>
      </c>
      <c r="M7" s="27">
        <f t="shared" si="1"/>
        <v>45751</v>
      </c>
      <c r="N7" s="27">
        <f t="shared" si="1"/>
        <v>45752</v>
      </c>
      <c r="O7" s="27">
        <f t="shared" si="1"/>
        <v>45753</v>
      </c>
      <c r="P7" s="27">
        <f t="shared" si="1"/>
        <v>45754</v>
      </c>
      <c r="Q7" s="27">
        <f t="shared" si="1"/>
        <v>45755</v>
      </c>
      <c r="R7" s="27">
        <f t="shared" si="1"/>
        <v>45756</v>
      </c>
      <c r="S7" s="27">
        <f t="shared" si="1"/>
        <v>45757</v>
      </c>
      <c r="T7" s="27">
        <f t="shared" si="1"/>
        <v>45758</v>
      </c>
      <c r="U7" s="27">
        <f t="shared" si="1"/>
        <v>45759</v>
      </c>
      <c r="V7" s="27">
        <f t="shared" si="1"/>
        <v>45760</v>
      </c>
      <c r="W7" s="27">
        <f t="shared" si="1"/>
        <v>45761</v>
      </c>
      <c r="X7" s="27">
        <f t="shared" si="1"/>
        <v>45762</v>
      </c>
      <c r="Y7" s="27">
        <f t="shared" si="1"/>
        <v>45763</v>
      </c>
      <c r="Z7" s="27">
        <f t="shared" si="1"/>
        <v>45764</v>
      </c>
      <c r="AA7" s="27">
        <f t="shared" si="1"/>
        <v>45765</v>
      </c>
      <c r="AB7" s="27">
        <f t="shared" si="1"/>
        <v>45766</v>
      </c>
      <c r="AC7" s="27">
        <f t="shared" si="1"/>
        <v>45767</v>
      </c>
      <c r="AD7" s="27">
        <f t="shared" si="1"/>
        <v>45768</v>
      </c>
      <c r="AE7" s="27">
        <f t="shared" si="1"/>
        <v>45769</v>
      </c>
      <c r="AF7" s="27">
        <f t="shared" si="1"/>
        <v>45770</v>
      </c>
      <c r="AG7" s="27">
        <f t="shared" si="1"/>
        <v>45771</v>
      </c>
      <c r="AH7" s="27">
        <f t="shared" si="1"/>
        <v>45772</v>
      </c>
      <c r="AI7" s="27">
        <f t="shared" si="1"/>
        <v>45773</v>
      </c>
      <c r="AJ7" s="27">
        <f t="shared" si="1"/>
        <v>45774</v>
      </c>
      <c r="AK7" s="27">
        <f t="shared" si="1"/>
        <v>45775</v>
      </c>
      <c r="AL7" s="27">
        <f t="shared" si="1"/>
        <v>45776</v>
      </c>
      <c r="AM7" s="27">
        <f t="shared" si="1"/>
        <v>45777</v>
      </c>
      <c r="AN7" s="16" t="str">
        <f t="shared" si="1"/>
        <v/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36</v>
      </c>
      <c r="K8" s="28" t="s">
        <v>37</v>
      </c>
      <c r="L8" s="28" t="s">
        <v>36</v>
      </c>
      <c r="M8" s="28" t="s">
        <v>36</v>
      </c>
      <c r="N8" s="28" t="s">
        <v>36</v>
      </c>
      <c r="O8" s="28" t="str">
        <f t="shared" ref="O8:AJ23" si="2">IF(O$6="Sun","WO","")</f>
        <v>WO</v>
      </c>
      <c r="P8" s="28" t="s">
        <v>36</v>
      </c>
      <c r="Q8" s="28" t="s">
        <v>36</v>
      </c>
      <c r="R8" s="28" t="s">
        <v>36</v>
      </c>
      <c r="S8" s="28" t="s">
        <v>36</v>
      </c>
      <c r="T8" s="28" t="s">
        <v>36</v>
      </c>
      <c r="U8" s="28" t="s">
        <v>36</v>
      </c>
      <c r="V8" s="28" t="str">
        <f t="shared" si="2"/>
        <v>WO</v>
      </c>
      <c r="W8" s="28" t="s">
        <v>36</v>
      </c>
      <c r="X8" s="28" t="s">
        <v>36</v>
      </c>
      <c r="Y8" s="28" t="s">
        <v>36</v>
      </c>
      <c r="Z8" s="28" t="s">
        <v>36</v>
      </c>
      <c r="AA8" s="28" t="s">
        <v>36</v>
      </c>
      <c r="AB8" s="28" t="s">
        <v>36</v>
      </c>
      <c r="AC8" s="28" t="str">
        <f t="shared" si="2"/>
        <v>WO</v>
      </c>
      <c r="AD8" s="28" t="s">
        <v>36</v>
      </c>
      <c r="AE8" s="28" t="s">
        <v>36</v>
      </c>
      <c r="AF8" s="28" t="s">
        <v>36</v>
      </c>
      <c r="AG8" s="28" t="s">
        <v>36</v>
      </c>
      <c r="AH8" s="28" t="s">
        <v>36</v>
      </c>
      <c r="AI8" s="28" t="s">
        <v>36</v>
      </c>
      <c r="AJ8" s="28" t="str">
        <f t="shared" si="2"/>
        <v>WO</v>
      </c>
      <c r="AK8" s="28" t="s">
        <v>36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April</v>
      </c>
      <c r="AU8" s="20">
        <f t="shared" ref="AU8:AU27" si="4">COUNTIF($J8:$AN8,"*P*")</f>
        <v>26</v>
      </c>
      <c r="AV8" s="20">
        <f t="shared" ref="AV8:AV27" si="5">COUNTIF($J8:$AN8,"*A*")</f>
        <v>1</v>
      </c>
      <c r="AW8" s="20">
        <f t="shared" ref="AW8:AW27" si="6">COUNTIF($J8:$AN8,"*L*")</f>
        <v>0</v>
      </c>
      <c r="AX8" s="20">
        <f t="shared" ref="AX8:AX27" si="7">$I$8</f>
        <v>4</v>
      </c>
      <c r="AY8" s="20">
        <f t="shared" ref="AY8:AY27" si="8">$O$4</f>
        <v>30</v>
      </c>
      <c r="AZ8" s="20">
        <f>April[[#This Row],[Days]]-April[[#This Row],[Absent]]</f>
        <v>29</v>
      </c>
      <c r="BA8" s="23">
        <v>15000</v>
      </c>
      <c r="BB8" s="24">
        <f>April[[#This Row],[Salary]]/April[[#This Row],[Days]]</f>
        <v>500</v>
      </c>
      <c r="BC8" s="24">
        <f>April[[#This Row],[PerDay Salary]]*April[[#This Row],[Absent]]</f>
        <v>500</v>
      </c>
      <c r="BD8" s="24">
        <f>April[[#This Row],[Salary]]-April[[#This Row],[Deduction]]</f>
        <v>14500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37</v>
      </c>
      <c r="K9" s="28" t="s">
        <v>36</v>
      </c>
      <c r="L9" s="28" t="s">
        <v>42</v>
      </c>
      <c r="M9" s="28" t="s">
        <v>36</v>
      </c>
      <c r="N9" s="28" t="s">
        <v>36</v>
      </c>
      <c r="O9" s="28" t="str">
        <f t="shared" ref="O9:V24" si="10">IF(O$6="Sun","WO","")</f>
        <v>WO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42</v>
      </c>
      <c r="U9" s="28" t="s">
        <v>36</v>
      </c>
      <c r="V9" s="28" t="str">
        <f t="shared" si="10"/>
        <v>WO</v>
      </c>
      <c r="W9" s="28" t="s">
        <v>36</v>
      </c>
      <c r="X9" s="28" t="s">
        <v>36</v>
      </c>
      <c r="Y9" s="28" t="s">
        <v>36</v>
      </c>
      <c r="Z9" s="28" t="s">
        <v>42</v>
      </c>
      <c r="AA9" s="28" t="s">
        <v>36</v>
      </c>
      <c r="AB9" s="28" t="s">
        <v>36</v>
      </c>
      <c r="AC9" s="28" t="str">
        <f t="shared" si="2"/>
        <v>WO</v>
      </c>
      <c r="AD9" s="28" t="s">
        <v>36</v>
      </c>
      <c r="AE9" s="28" t="s">
        <v>36</v>
      </c>
      <c r="AF9" s="28" t="s">
        <v>36</v>
      </c>
      <c r="AG9" s="28" t="s">
        <v>36</v>
      </c>
      <c r="AH9" s="28" t="s">
        <v>36</v>
      </c>
      <c r="AI9" s="28" t="s">
        <v>36</v>
      </c>
      <c r="AJ9" s="28" t="str">
        <f t="shared" si="2"/>
        <v>WO</v>
      </c>
      <c r="AK9" s="28" t="s">
        <v>36</v>
      </c>
      <c r="AL9" s="28" t="s">
        <v>36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April</v>
      </c>
      <c r="AU9" s="20">
        <f t="shared" si="4"/>
        <v>23</v>
      </c>
      <c r="AV9" s="20">
        <f t="shared" si="5"/>
        <v>1</v>
      </c>
      <c r="AW9" s="20">
        <f t="shared" si="6"/>
        <v>3</v>
      </c>
      <c r="AX9" s="20">
        <f t="shared" si="7"/>
        <v>4</v>
      </c>
      <c r="AY9" s="20">
        <f t="shared" si="8"/>
        <v>30</v>
      </c>
      <c r="AZ9" s="20">
        <f>April[[#This Row],[Days]]-April[[#This Row],[Absent]]</f>
        <v>29</v>
      </c>
      <c r="BA9" s="23">
        <v>18000</v>
      </c>
      <c r="BB9" s="24">
        <f>April[[#This Row],[Salary]]/April[[#This Row],[Days]]</f>
        <v>600</v>
      </c>
      <c r="BC9" s="24">
        <f>April[[#This Row],[PerDay Salary]]*April[[#This Row],[Absent]]</f>
        <v>600</v>
      </c>
      <c r="BD9" s="24">
        <f>April[[#This Row],[Salary]]-April[[#This Row],[Deduction]]</f>
        <v>17400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">
        <v>36</v>
      </c>
      <c r="L10" s="28" t="s">
        <v>36</v>
      </c>
      <c r="M10" s="28" t="s">
        <v>36</v>
      </c>
      <c r="N10" s="28" t="s">
        <v>36</v>
      </c>
      <c r="O10" s="28" t="str">
        <f t="shared" si="10"/>
        <v>WO</v>
      </c>
      <c r="P10" s="28" t="s">
        <v>36</v>
      </c>
      <c r="Q10" s="28" t="s">
        <v>36</v>
      </c>
      <c r="R10" s="28" t="s">
        <v>36</v>
      </c>
      <c r="S10" s="28" t="s">
        <v>36</v>
      </c>
      <c r="T10" s="28" t="s">
        <v>36</v>
      </c>
      <c r="U10" s="28" t="s">
        <v>36</v>
      </c>
      <c r="V10" s="28" t="str">
        <f t="shared" si="10"/>
        <v>WO</v>
      </c>
      <c r="W10" s="28" t="s">
        <v>36</v>
      </c>
      <c r="X10" s="28" t="s">
        <v>36</v>
      </c>
      <c r="Y10" s="28" t="s">
        <v>36</v>
      </c>
      <c r="Z10" s="28" t="s">
        <v>36</v>
      </c>
      <c r="AA10" s="28" t="s">
        <v>36</v>
      </c>
      <c r="AB10" s="28" t="s">
        <v>36</v>
      </c>
      <c r="AC10" s="28" t="str">
        <f t="shared" si="2"/>
        <v>WO</v>
      </c>
      <c r="AD10" s="28" t="s">
        <v>36</v>
      </c>
      <c r="AE10" s="28" t="s">
        <v>36</v>
      </c>
      <c r="AF10" s="28" t="s">
        <v>36</v>
      </c>
      <c r="AG10" s="28" t="s">
        <v>42</v>
      </c>
      <c r="AH10" s="28" t="s">
        <v>36</v>
      </c>
      <c r="AI10" s="28" t="s">
        <v>36</v>
      </c>
      <c r="AJ10" s="28" t="str">
        <f t="shared" si="2"/>
        <v>WO</v>
      </c>
      <c r="AK10" s="28" t="s">
        <v>36</v>
      </c>
      <c r="AL10" s="28" t="s">
        <v>36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April</v>
      </c>
      <c r="AU10" s="20">
        <f t="shared" si="4"/>
        <v>26</v>
      </c>
      <c r="AV10" s="20">
        <f t="shared" si="5"/>
        <v>0</v>
      </c>
      <c r="AW10" s="20">
        <f t="shared" si="6"/>
        <v>1</v>
      </c>
      <c r="AX10" s="20">
        <f t="shared" si="7"/>
        <v>4</v>
      </c>
      <c r="AY10" s="20">
        <f t="shared" si="8"/>
        <v>30</v>
      </c>
      <c r="AZ10" s="20">
        <f>April[[#This Row],[Days]]-April[[#This Row],[Absent]]</f>
        <v>30</v>
      </c>
      <c r="BA10" s="23">
        <v>25000</v>
      </c>
      <c r="BB10" s="24">
        <f>April[[#This Row],[Salary]]/April[[#This Row],[Days]]</f>
        <v>833.33333333333337</v>
      </c>
      <c r="BC10" s="24">
        <f>April[[#This Row],[PerDay Salary]]*April[[#This Row],[Absent]]</f>
        <v>0</v>
      </c>
      <c r="BD10" s="24">
        <f>April[[#This Row],[Salary]]-April[[#This Row],[Deduction]]</f>
        <v>25000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">
        <v>36</v>
      </c>
      <c r="L11" s="28" t="s">
        <v>37</v>
      </c>
      <c r="M11" s="28" t="s">
        <v>36</v>
      </c>
      <c r="N11" s="28" t="s">
        <v>36</v>
      </c>
      <c r="O11" s="28" t="str">
        <f t="shared" si="10"/>
        <v>WO</v>
      </c>
      <c r="P11" s="28" t="s">
        <v>36</v>
      </c>
      <c r="Q11" s="28" t="s">
        <v>37</v>
      </c>
      <c r="R11" s="28" t="s">
        <v>36</v>
      </c>
      <c r="S11" s="28" t="s">
        <v>36</v>
      </c>
      <c r="T11" s="28" t="s">
        <v>36</v>
      </c>
      <c r="U11" s="28" t="s">
        <v>36</v>
      </c>
      <c r="V11" s="28" t="str">
        <f t="shared" si="10"/>
        <v>WO</v>
      </c>
      <c r="W11" s="28" t="s">
        <v>36</v>
      </c>
      <c r="X11" s="28" t="s">
        <v>36</v>
      </c>
      <c r="Y11" s="28" t="s">
        <v>36</v>
      </c>
      <c r="Z11" s="28" t="s">
        <v>36</v>
      </c>
      <c r="AA11" s="28" t="s">
        <v>36</v>
      </c>
      <c r="AB11" s="28" t="s">
        <v>36</v>
      </c>
      <c r="AC11" s="28" t="str">
        <f t="shared" si="2"/>
        <v>WO</v>
      </c>
      <c r="AD11" s="28" t="s">
        <v>36</v>
      </c>
      <c r="AE11" s="28" t="s">
        <v>36</v>
      </c>
      <c r="AF11" s="28" t="s">
        <v>36</v>
      </c>
      <c r="AG11" s="28" t="s">
        <v>36</v>
      </c>
      <c r="AH11" s="28" t="s">
        <v>36</v>
      </c>
      <c r="AI11" s="28" t="s">
        <v>36</v>
      </c>
      <c r="AJ11" s="28" t="str">
        <f t="shared" si="2"/>
        <v>WO</v>
      </c>
      <c r="AK11" s="28" t="s">
        <v>36</v>
      </c>
      <c r="AL11" s="28" t="s">
        <v>36</v>
      </c>
      <c r="AM11" s="28" t="s">
        <v>37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April</v>
      </c>
      <c r="AU11" s="20">
        <f t="shared" si="4"/>
        <v>24</v>
      </c>
      <c r="AV11" s="20">
        <f t="shared" si="5"/>
        <v>3</v>
      </c>
      <c r="AW11" s="20">
        <f t="shared" si="6"/>
        <v>0</v>
      </c>
      <c r="AX11" s="20">
        <f t="shared" si="7"/>
        <v>4</v>
      </c>
      <c r="AY11" s="20">
        <f t="shared" si="8"/>
        <v>30</v>
      </c>
      <c r="AZ11" s="20">
        <f>April[[#This Row],[Days]]-April[[#This Row],[Absent]]</f>
        <v>27</v>
      </c>
      <c r="BA11" s="23">
        <v>28000</v>
      </c>
      <c r="BB11" s="24">
        <f>April[[#This Row],[Salary]]/April[[#This Row],[Days]]</f>
        <v>933.33333333333337</v>
      </c>
      <c r="BC11" s="24">
        <f>April[[#This Row],[PerDay Salary]]*April[[#This Row],[Absent]]</f>
        <v>2800</v>
      </c>
      <c r="BD11" s="24">
        <f>April[[#This Row],[Salary]]-April[[#This Row],[Deduction]]</f>
        <v>25200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36</v>
      </c>
      <c r="K12" s="28" t="s">
        <v>36</v>
      </c>
      <c r="L12" s="28" t="s">
        <v>36</v>
      </c>
      <c r="M12" s="28" t="s">
        <v>36</v>
      </c>
      <c r="N12" s="28" t="s">
        <v>36</v>
      </c>
      <c r="O12" s="28" t="str">
        <f t="shared" si="10"/>
        <v>WO</v>
      </c>
      <c r="P12" s="28" t="s">
        <v>36</v>
      </c>
      <c r="Q12" s="28" t="s">
        <v>36</v>
      </c>
      <c r="R12" s="28" t="s">
        <v>36</v>
      </c>
      <c r="S12" s="28" t="s">
        <v>36</v>
      </c>
      <c r="T12" s="28" t="s">
        <v>36</v>
      </c>
      <c r="U12" s="28" t="s">
        <v>36</v>
      </c>
      <c r="V12" s="28" t="str">
        <f t="shared" si="10"/>
        <v>WO</v>
      </c>
      <c r="W12" s="28" t="s">
        <v>36</v>
      </c>
      <c r="X12" s="28" t="s">
        <v>36</v>
      </c>
      <c r="Y12" s="28" t="s">
        <v>36</v>
      </c>
      <c r="Z12" s="28" t="s">
        <v>36</v>
      </c>
      <c r="AA12" s="28" t="s">
        <v>36</v>
      </c>
      <c r="AB12" s="28" t="s">
        <v>36</v>
      </c>
      <c r="AC12" s="28" t="str">
        <f t="shared" si="2"/>
        <v>WO</v>
      </c>
      <c r="AD12" s="28" t="s">
        <v>36</v>
      </c>
      <c r="AE12" s="28" t="s">
        <v>37</v>
      </c>
      <c r="AF12" s="28" t="s">
        <v>36</v>
      </c>
      <c r="AG12" s="28" t="s">
        <v>36</v>
      </c>
      <c r="AH12" s="28" t="s">
        <v>36</v>
      </c>
      <c r="AI12" s="28" t="s">
        <v>36</v>
      </c>
      <c r="AJ12" s="28" t="str">
        <f t="shared" si="2"/>
        <v>WO</v>
      </c>
      <c r="AK12" s="28" t="s">
        <v>36</v>
      </c>
      <c r="AL12" s="28" t="s">
        <v>36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April</v>
      </c>
      <c r="AU12" s="20">
        <f t="shared" si="4"/>
        <v>26</v>
      </c>
      <c r="AV12" s="20">
        <f t="shared" si="5"/>
        <v>1</v>
      </c>
      <c r="AW12" s="20">
        <f t="shared" si="6"/>
        <v>0</v>
      </c>
      <c r="AX12" s="20">
        <f t="shared" si="7"/>
        <v>4</v>
      </c>
      <c r="AY12" s="20">
        <f t="shared" si="8"/>
        <v>30</v>
      </c>
      <c r="AZ12" s="20">
        <f>April[[#This Row],[Days]]-April[[#This Row],[Absent]]</f>
        <v>29</v>
      </c>
      <c r="BA12" s="23">
        <v>30000</v>
      </c>
      <c r="BB12" s="24">
        <f>April[[#This Row],[Salary]]/April[[#This Row],[Days]]</f>
        <v>1000</v>
      </c>
      <c r="BC12" s="24">
        <f>April[[#This Row],[PerDay Salary]]*April[[#This Row],[Absent]]</f>
        <v>1000</v>
      </c>
      <c r="BD12" s="24">
        <f>April[[#This Row],[Salary]]-April[[#This Row],[Deduction]]</f>
        <v>29000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">
        <v>36</v>
      </c>
      <c r="L13" s="28" t="s">
        <v>36</v>
      </c>
      <c r="M13" s="28" t="s">
        <v>36</v>
      </c>
      <c r="N13" s="28" t="s">
        <v>36</v>
      </c>
      <c r="O13" s="28" t="str">
        <f t="shared" si="10"/>
        <v>WO</v>
      </c>
      <c r="P13" s="28" t="s">
        <v>36</v>
      </c>
      <c r="Q13" s="28" t="s">
        <v>36</v>
      </c>
      <c r="R13" s="28" t="s">
        <v>36</v>
      </c>
      <c r="S13" s="28" t="s">
        <v>36</v>
      </c>
      <c r="T13" s="28" t="s">
        <v>36</v>
      </c>
      <c r="U13" s="28" t="s">
        <v>36</v>
      </c>
      <c r="V13" s="28" t="str">
        <f t="shared" si="10"/>
        <v>WO</v>
      </c>
      <c r="W13" s="28" t="s">
        <v>36</v>
      </c>
      <c r="X13" s="28" t="s">
        <v>36</v>
      </c>
      <c r="Y13" s="28" t="s">
        <v>36</v>
      </c>
      <c r="Z13" s="28" t="s">
        <v>36</v>
      </c>
      <c r="AA13" s="28" t="s">
        <v>36</v>
      </c>
      <c r="AB13" s="28" t="s">
        <v>36</v>
      </c>
      <c r="AC13" s="28" t="str">
        <f t="shared" si="2"/>
        <v>WO</v>
      </c>
      <c r="AD13" s="28" t="s">
        <v>36</v>
      </c>
      <c r="AE13" s="28" t="s">
        <v>36</v>
      </c>
      <c r="AF13" s="28" t="s">
        <v>36</v>
      </c>
      <c r="AG13" s="28" t="s">
        <v>36</v>
      </c>
      <c r="AH13" s="28" t="s">
        <v>36</v>
      </c>
      <c r="AI13" s="28" t="s">
        <v>36</v>
      </c>
      <c r="AJ13" s="28" t="str">
        <f t="shared" si="2"/>
        <v>WO</v>
      </c>
      <c r="AK13" s="28" t="s">
        <v>36</v>
      </c>
      <c r="AL13" s="28" t="s">
        <v>36</v>
      </c>
      <c r="AM13" s="28" t="s">
        <v>36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April</v>
      </c>
      <c r="AU13" s="20">
        <f t="shared" si="4"/>
        <v>27</v>
      </c>
      <c r="AV13" s="20">
        <f t="shared" si="5"/>
        <v>0</v>
      </c>
      <c r="AW13" s="20">
        <f t="shared" si="6"/>
        <v>0</v>
      </c>
      <c r="AX13" s="20">
        <f t="shared" si="7"/>
        <v>4</v>
      </c>
      <c r="AY13" s="20">
        <f t="shared" si="8"/>
        <v>30</v>
      </c>
      <c r="AZ13" s="20">
        <f>April[[#This Row],[Days]]-April[[#This Row],[Absent]]</f>
        <v>30</v>
      </c>
      <c r="BA13" s="23">
        <v>32000</v>
      </c>
      <c r="BB13" s="24">
        <f>April[[#This Row],[Salary]]/April[[#This Row],[Days]]</f>
        <v>1066.6666666666667</v>
      </c>
      <c r="BC13" s="24">
        <f>April[[#This Row],[PerDay Salary]]*April[[#This Row],[Absent]]</f>
        <v>0</v>
      </c>
      <c r="BD13" s="24">
        <f>April[[#This Row],[Salary]]-April[[#This Row],[Deduction]]</f>
        <v>32000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">
        <v>36</v>
      </c>
      <c r="L14" s="28" t="s">
        <v>36</v>
      </c>
      <c r="M14" s="28" t="s">
        <v>36</v>
      </c>
      <c r="N14" s="28" t="s">
        <v>36</v>
      </c>
      <c r="O14" s="28" t="str">
        <f t="shared" si="10"/>
        <v>WO</v>
      </c>
      <c r="P14" s="28" t="s">
        <v>36</v>
      </c>
      <c r="Q14" s="28" t="s">
        <v>36</v>
      </c>
      <c r="R14" s="28" t="s">
        <v>36</v>
      </c>
      <c r="S14" s="28" t="s">
        <v>36</v>
      </c>
      <c r="T14" s="28" t="s">
        <v>36</v>
      </c>
      <c r="U14" s="28" t="s">
        <v>36</v>
      </c>
      <c r="V14" s="28" t="str">
        <f t="shared" si="10"/>
        <v>WO</v>
      </c>
      <c r="W14" s="28" t="s">
        <v>36</v>
      </c>
      <c r="X14" s="28" t="s">
        <v>36</v>
      </c>
      <c r="Y14" s="28" t="s">
        <v>36</v>
      </c>
      <c r="Z14" s="28" t="s">
        <v>36</v>
      </c>
      <c r="AA14" s="28" t="s">
        <v>36</v>
      </c>
      <c r="AB14" s="28" t="s">
        <v>36</v>
      </c>
      <c r="AC14" s="28" t="str">
        <f t="shared" si="2"/>
        <v>WO</v>
      </c>
      <c r="AD14" s="28" t="s">
        <v>36</v>
      </c>
      <c r="AE14" s="28" t="s">
        <v>36</v>
      </c>
      <c r="AF14" s="28" t="s">
        <v>36</v>
      </c>
      <c r="AG14" s="28" t="s">
        <v>36</v>
      </c>
      <c r="AH14" s="28" t="s">
        <v>36</v>
      </c>
      <c r="AI14" s="28" t="s">
        <v>36</v>
      </c>
      <c r="AJ14" s="28" t="str">
        <f t="shared" si="2"/>
        <v>WO</v>
      </c>
      <c r="AK14" s="28" t="s">
        <v>36</v>
      </c>
      <c r="AL14" s="28" t="s">
        <v>36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April</v>
      </c>
      <c r="AU14" s="20">
        <f t="shared" si="4"/>
        <v>27</v>
      </c>
      <c r="AV14" s="20">
        <f t="shared" si="5"/>
        <v>0</v>
      </c>
      <c r="AW14" s="20">
        <f t="shared" si="6"/>
        <v>0</v>
      </c>
      <c r="AX14" s="20">
        <f t="shared" si="7"/>
        <v>4</v>
      </c>
      <c r="AY14" s="20">
        <f t="shared" si="8"/>
        <v>30</v>
      </c>
      <c r="AZ14" s="20">
        <f>April[[#This Row],[Days]]-April[[#This Row],[Absent]]</f>
        <v>30</v>
      </c>
      <c r="BA14" s="23">
        <v>25000</v>
      </c>
      <c r="BB14" s="24">
        <f>April[[#This Row],[Salary]]/April[[#This Row],[Days]]</f>
        <v>833.33333333333337</v>
      </c>
      <c r="BC14" s="24">
        <f>April[[#This Row],[PerDay Salary]]*April[[#This Row],[Absent]]</f>
        <v>0</v>
      </c>
      <c r="BD14" s="24">
        <f>April[[#This Row],[Salary]]-April[[#This Row],[Deduction]]</f>
        <v>25000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">
        <v>36</v>
      </c>
      <c r="L15" s="28" t="s">
        <v>36</v>
      </c>
      <c r="M15" s="28" t="s">
        <v>36</v>
      </c>
      <c r="N15" s="28" t="s">
        <v>36</v>
      </c>
      <c r="O15" s="28" t="str">
        <f t="shared" si="10"/>
        <v>WO</v>
      </c>
      <c r="P15" s="28" t="s">
        <v>36</v>
      </c>
      <c r="Q15" s="28" t="s">
        <v>36</v>
      </c>
      <c r="R15" s="28" t="s">
        <v>36</v>
      </c>
      <c r="S15" s="28" t="s">
        <v>37</v>
      </c>
      <c r="T15" s="28" t="s">
        <v>36</v>
      </c>
      <c r="U15" s="28" t="s">
        <v>36</v>
      </c>
      <c r="V15" s="28" t="str">
        <f t="shared" si="10"/>
        <v>WO</v>
      </c>
      <c r="W15" s="28" t="s">
        <v>36</v>
      </c>
      <c r="X15" s="28" t="s">
        <v>37</v>
      </c>
      <c r="Y15" s="28" t="s">
        <v>36</v>
      </c>
      <c r="Z15" s="28" t="s">
        <v>36</v>
      </c>
      <c r="AA15" s="28" t="s">
        <v>37</v>
      </c>
      <c r="AB15" s="28" t="s">
        <v>36</v>
      </c>
      <c r="AC15" s="28" t="str">
        <f t="shared" si="2"/>
        <v>WO</v>
      </c>
      <c r="AD15" s="28" t="s">
        <v>36</v>
      </c>
      <c r="AE15" s="28" t="s">
        <v>36</v>
      </c>
      <c r="AF15" s="28" t="s">
        <v>36</v>
      </c>
      <c r="AG15" s="28" t="s">
        <v>36</v>
      </c>
      <c r="AH15" s="28" t="s">
        <v>37</v>
      </c>
      <c r="AI15" s="28" t="s">
        <v>36</v>
      </c>
      <c r="AJ15" s="28" t="str">
        <f t="shared" si="2"/>
        <v>WO</v>
      </c>
      <c r="AK15" s="28" t="s">
        <v>36</v>
      </c>
      <c r="AL15" s="28" t="s">
        <v>37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April</v>
      </c>
      <c r="AU15" s="20">
        <f t="shared" si="4"/>
        <v>22</v>
      </c>
      <c r="AV15" s="20">
        <f t="shared" si="5"/>
        <v>5</v>
      </c>
      <c r="AW15" s="20">
        <f t="shared" si="6"/>
        <v>0</v>
      </c>
      <c r="AX15" s="20">
        <f t="shared" si="7"/>
        <v>4</v>
      </c>
      <c r="AY15" s="20">
        <f t="shared" si="8"/>
        <v>30</v>
      </c>
      <c r="AZ15" s="20">
        <f>April[[#This Row],[Days]]-April[[#This Row],[Absent]]</f>
        <v>25</v>
      </c>
      <c r="BA15" s="23">
        <v>28000</v>
      </c>
      <c r="BB15" s="24">
        <f>April[[#This Row],[Salary]]/April[[#This Row],[Days]]</f>
        <v>933.33333333333337</v>
      </c>
      <c r="BC15" s="24">
        <f>April[[#This Row],[PerDay Salary]]*April[[#This Row],[Absent]]</f>
        <v>4666.666666666667</v>
      </c>
      <c r="BD15" s="24">
        <f>April[[#This Row],[Salary]]-April[[#This Row],[Deduction]]</f>
        <v>23333.333333333332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">
        <v>36</v>
      </c>
      <c r="L16" s="28" t="s">
        <v>36</v>
      </c>
      <c r="M16" s="28" t="s">
        <v>36</v>
      </c>
      <c r="N16" s="28" t="s">
        <v>36</v>
      </c>
      <c r="O16" s="28" t="str">
        <f t="shared" si="10"/>
        <v>WO</v>
      </c>
      <c r="P16" s="28" t="s">
        <v>36</v>
      </c>
      <c r="Q16" s="28" t="s">
        <v>36</v>
      </c>
      <c r="R16" s="28" t="s">
        <v>36</v>
      </c>
      <c r="S16" s="28" t="s">
        <v>36</v>
      </c>
      <c r="T16" s="28" t="s">
        <v>36</v>
      </c>
      <c r="U16" s="28" t="s">
        <v>36</v>
      </c>
      <c r="V16" s="28" t="str">
        <f t="shared" si="10"/>
        <v>WO</v>
      </c>
      <c r="W16" s="28" t="s">
        <v>36</v>
      </c>
      <c r="X16" s="28" t="s">
        <v>36</v>
      </c>
      <c r="Y16" s="28" t="s">
        <v>36</v>
      </c>
      <c r="Z16" s="28" t="s">
        <v>36</v>
      </c>
      <c r="AA16" s="28" t="s">
        <v>36</v>
      </c>
      <c r="AB16" s="28" t="s">
        <v>36</v>
      </c>
      <c r="AC16" s="28" t="str">
        <f t="shared" si="2"/>
        <v>WO</v>
      </c>
      <c r="AD16" s="28" t="s">
        <v>36</v>
      </c>
      <c r="AE16" s="28" t="s">
        <v>36</v>
      </c>
      <c r="AF16" s="28" t="s">
        <v>36</v>
      </c>
      <c r="AG16" s="28" t="s">
        <v>36</v>
      </c>
      <c r="AH16" s="28" t="s">
        <v>36</v>
      </c>
      <c r="AI16" s="28" t="s">
        <v>36</v>
      </c>
      <c r="AJ16" s="28" t="str">
        <f t="shared" si="2"/>
        <v>WO</v>
      </c>
      <c r="AK16" s="28" t="s">
        <v>36</v>
      </c>
      <c r="AL16" s="28" t="s">
        <v>36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April</v>
      </c>
      <c r="AU16" s="20">
        <f t="shared" si="4"/>
        <v>27</v>
      </c>
      <c r="AV16" s="20">
        <f t="shared" si="5"/>
        <v>0</v>
      </c>
      <c r="AW16" s="20">
        <f t="shared" si="6"/>
        <v>0</v>
      </c>
      <c r="AX16" s="20">
        <f t="shared" si="7"/>
        <v>4</v>
      </c>
      <c r="AY16" s="20">
        <f t="shared" si="8"/>
        <v>30</v>
      </c>
      <c r="AZ16" s="20">
        <f>April[[#This Row],[Days]]-April[[#This Row],[Absent]]</f>
        <v>30</v>
      </c>
      <c r="BA16" s="23">
        <v>35000</v>
      </c>
      <c r="BB16" s="24">
        <f>April[[#This Row],[Salary]]/April[[#This Row],[Days]]</f>
        <v>1166.6666666666667</v>
      </c>
      <c r="BC16" s="24">
        <f>April[[#This Row],[PerDay Salary]]*April[[#This Row],[Absent]]</f>
        <v>0</v>
      </c>
      <c r="BD16" s="24">
        <f>April[[#This Row],[Salary]]-April[[#This Row],[Deduction]]</f>
        <v>35000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">
        <v>37</v>
      </c>
      <c r="L17" s="28" t="s">
        <v>36</v>
      </c>
      <c r="M17" s="28" t="s">
        <v>36</v>
      </c>
      <c r="N17" s="28" t="s">
        <v>36</v>
      </c>
      <c r="O17" s="28" t="str">
        <f t="shared" si="10"/>
        <v>WO</v>
      </c>
      <c r="P17" s="28" t="s">
        <v>36</v>
      </c>
      <c r="Q17" s="28" t="s">
        <v>36</v>
      </c>
      <c r="R17" s="28" t="s">
        <v>36</v>
      </c>
      <c r="S17" s="28" t="s">
        <v>36</v>
      </c>
      <c r="T17" s="28" t="s">
        <v>36</v>
      </c>
      <c r="U17" s="28" t="s">
        <v>36</v>
      </c>
      <c r="V17" s="28" t="str">
        <f t="shared" si="10"/>
        <v>WO</v>
      </c>
      <c r="W17" s="28" t="s">
        <v>36</v>
      </c>
      <c r="X17" s="28" t="s">
        <v>36</v>
      </c>
      <c r="Y17" s="28" t="s">
        <v>36</v>
      </c>
      <c r="Z17" s="28" t="s">
        <v>36</v>
      </c>
      <c r="AA17" s="28" t="s">
        <v>36</v>
      </c>
      <c r="AB17" s="28" t="s">
        <v>36</v>
      </c>
      <c r="AC17" s="28" t="str">
        <f t="shared" si="2"/>
        <v>WO</v>
      </c>
      <c r="AD17" s="28" t="s">
        <v>36</v>
      </c>
      <c r="AE17" s="28" t="s">
        <v>42</v>
      </c>
      <c r="AF17" s="28" t="s">
        <v>36</v>
      </c>
      <c r="AG17" s="28" t="s">
        <v>36</v>
      </c>
      <c r="AH17" s="28" t="s">
        <v>36</v>
      </c>
      <c r="AI17" s="28" t="s">
        <v>36</v>
      </c>
      <c r="AJ17" s="28" t="str">
        <f t="shared" si="2"/>
        <v>WO</v>
      </c>
      <c r="AK17" s="28" t="s">
        <v>42</v>
      </c>
      <c r="AL17" s="28" t="s">
        <v>36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April</v>
      </c>
      <c r="AU17" s="20">
        <f t="shared" si="4"/>
        <v>24</v>
      </c>
      <c r="AV17" s="20">
        <f t="shared" si="5"/>
        <v>1</v>
      </c>
      <c r="AW17" s="20">
        <f t="shared" si="6"/>
        <v>2</v>
      </c>
      <c r="AX17" s="20">
        <f t="shared" si="7"/>
        <v>4</v>
      </c>
      <c r="AY17" s="20">
        <f t="shared" si="8"/>
        <v>30</v>
      </c>
      <c r="AZ17" s="20">
        <f>April[[#This Row],[Days]]-April[[#This Row],[Absent]]</f>
        <v>29</v>
      </c>
      <c r="BA17" s="23">
        <v>20000</v>
      </c>
      <c r="BB17" s="24">
        <f>April[[#This Row],[Salary]]/April[[#This Row],[Days]]</f>
        <v>666.66666666666663</v>
      </c>
      <c r="BC17" s="24">
        <f>April[[#This Row],[PerDay Salary]]*April[[#This Row],[Absent]]</f>
        <v>666.66666666666663</v>
      </c>
      <c r="BD17" s="24">
        <f>April[[#This Row],[Salary]]-April[[#This Row],[Deduction]]</f>
        <v>19333.333333333332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">
        <v>36</v>
      </c>
      <c r="L18" s="28" t="s">
        <v>36</v>
      </c>
      <c r="M18" s="28" t="s">
        <v>36</v>
      </c>
      <c r="N18" s="28" t="s">
        <v>36</v>
      </c>
      <c r="O18" s="28" t="str">
        <f t="shared" si="10"/>
        <v>WO</v>
      </c>
      <c r="P18" s="28" t="s">
        <v>36</v>
      </c>
      <c r="Q18" s="28" t="s">
        <v>36</v>
      </c>
      <c r="R18" s="28" t="s">
        <v>36</v>
      </c>
      <c r="S18" s="28" t="s">
        <v>36</v>
      </c>
      <c r="T18" s="28" t="s">
        <v>36</v>
      </c>
      <c r="U18" s="28" t="s">
        <v>36</v>
      </c>
      <c r="V18" s="28" t="str">
        <f t="shared" si="10"/>
        <v>WO</v>
      </c>
      <c r="W18" s="28" t="s">
        <v>36</v>
      </c>
      <c r="X18" s="28" t="s">
        <v>36</v>
      </c>
      <c r="Y18" s="28" t="s">
        <v>36</v>
      </c>
      <c r="Z18" s="28" t="s">
        <v>36</v>
      </c>
      <c r="AA18" s="28" t="s">
        <v>36</v>
      </c>
      <c r="AB18" s="28" t="s">
        <v>36</v>
      </c>
      <c r="AC18" s="28" t="str">
        <f t="shared" si="2"/>
        <v>WO</v>
      </c>
      <c r="AD18" s="28" t="s">
        <v>36</v>
      </c>
      <c r="AE18" s="28" t="s">
        <v>36</v>
      </c>
      <c r="AF18" s="28" t="s">
        <v>36</v>
      </c>
      <c r="AG18" s="28" t="s">
        <v>36</v>
      </c>
      <c r="AH18" s="28" t="s">
        <v>36</v>
      </c>
      <c r="AI18" s="28" t="s">
        <v>36</v>
      </c>
      <c r="AJ18" s="28" t="str">
        <f t="shared" si="2"/>
        <v>WO</v>
      </c>
      <c r="AK18" s="28" t="s">
        <v>36</v>
      </c>
      <c r="AL18" s="28" t="s">
        <v>36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April</v>
      </c>
      <c r="AU18" s="20">
        <f t="shared" si="4"/>
        <v>27</v>
      </c>
      <c r="AV18" s="20">
        <f t="shared" si="5"/>
        <v>0</v>
      </c>
      <c r="AW18" s="20">
        <f t="shared" si="6"/>
        <v>0</v>
      </c>
      <c r="AX18" s="20">
        <f t="shared" si="7"/>
        <v>4</v>
      </c>
      <c r="AY18" s="20">
        <f t="shared" si="8"/>
        <v>30</v>
      </c>
      <c r="AZ18" s="20">
        <f>April[[#This Row],[Days]]-April[[#This Row],[Absent]]</f>
        <v>30</v>
      </c>
      <c r="BA18" s="23">
        <v>18000</v>
      </c>
      <c r="BB18" s="24">
        <f>April[[#This Row],[Salary]]/April[[#This Row],[Days]]</f>
        <v>600</v>
      </c>
      <c r="BC18" s="24">
        <f>April[[#This Row],[PerDay Salary]]*April[[#This Row],[Absent]]</f>
        <v>0</v>
      </c>
      <c r="BD18" s="24">
        <f>April[[#This Row],[Salary]]-April[[#This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">
        <v>36</v>
      </c>
      <c r="L19" s="28" t="s">
        <v>36</v>
      </c>
      <c r="M19" s="28" t="s">
        <v>36</v>
      </c>
      <c r="N19" s="28" t="s">
        <v>36</v>
      </c>
      <c r="O19" s="28" t="str">
        <f t="shared" si="10"/>
        <v>WO</v>
      </c>
      <c r="P19" s="28" t="s">
        <v>37</v>
      </c>
      <c r="Q19" s="28" t="s">
        <v>36</v>
      </c>
      <c r="R19" s="28" t="s">
        <v>36</v>
      </c>
      <c r="S19" s="28" t="s">
        <v>36</v>
      </c>
      <c r="T19" s="28" t="s">
        <v>36</v>
      </c>
      <c r="U19" s="28" t="s">
        <v>36</v>
      </c>
      <c r="V19" s="28" t="str">
        <f t="shared" si="10"/>
        <v>WO</v>
      </c>
      <c r="W19" s="28" t="s">
        <v>36</v>
      </c>
      <c r="X19" s="28" t="s">
        <v>36</v>
      </c>
      <c r="Y19" s="28" t="s">
        <v>36</v>
      </c>
      <c r="Z19" s="28" t="s">
        <v>36</v>
      </c>
      <c r="AA19" s="28" t="s">
        <v>36</v>
      </c>
      <c r="AB19" s="28" t="s">
        <v>36</v>
      </c>
      <c r="AC19" s="28" t="str">
        <f t="shared" si="2"/>
        <v>WO</v>
      </c>
      <c r="AD19" s="28" t="s">
        <v>36</v>
      </c>
      <c r="AE19" s="28" t="s">
        <v>36</v>
      </c>
      <c r="AF19" s="28" t="s">
        <v>36</v>
      </c>
      <c r="AG19" s="28" t="s">
        <v>36</v>
      </c>
      <c r="AH19" s="28" t="s">
        <v>36</v>
      </c>
      <c r="AI19" s="28" t="s">
        <v>36</v>
      </c>
      <c r="AJ19" s="28" t="str">
        <f t="shared" si="2"/>
        <v>WO</v>
      </c>
      <c r="AK19" s="28" t="s">
        <v>36</v>
      </c>
      <c r="AL19" s="28" t="s">
        <v>36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April</v>
      </c>
      <c r="AU19" s="20">
        <f t="shared" si="4"/>
        <v>26</v>
      </c>
      <c r="AV19" s="20">
        <f t="shared" si="5"/>
        <v>1</v>
      </c>
      <c r="AW19" s="20">
        <f t="shared" si="6"/>
        <v>0</v>
      </c>
      <c r="AX19" s="20">
        <f t="shared" si="7"/>
        <v>4</v>
      </c>
      <c r="AY19" s="20">
        <f t="shared" si="8"/>
        <v>30</v>
      </c>
      <c r="AZ19" s="20">
        <f>April[[#This Row],[Days]]-April[[#This Row],[Absent]]</f>
        <v>29</v>
      </c>
      <c r="BA19" s="23">
        <v>27000</v>
      </c>
      <c r="BB19" s="24">
        <f>April[[#This Row],[Salary]]/April[[#This Row],[Days]]</f>
        <v>900</v>
      </c>
      <c r="BC19" s="24">
        <f>April[[#This Row],[PerDay Salary]]*April[[#This Row],[Absent]]</f>
        <v>900</v>
      </c>
      <c r="BD19" s="24">
        <f>April[[#This Row],[Salary]]-April[[#This Row],[Deduction]]</f>
        <v>26100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">
        <v>36</v>
      </c>
      <c r="L20" s="28" t="s">
        <v>37</v>
      </c>
      <c r="M20" s="28" t="s">
        <v>36</v>
      </c>
      <c r="N20" s="28" t="s">
        <v>36</v>
      </c>
      <c r="O20" s="28" t="str">
        <f t="shared" si="10"/>
        <v>WO</v>
      </c>
      <c r="P20" s="28" t="s">
        <v>36</v>
      </c>
      <c r="Q20" s="28" t="s">
        <v>36</v>
      </c>
      <c r="R20" s="28" t="s">
        <v>36</v>
      </c>
      <c r="S20" s="28" t="s">
        <v>42</v>
      </c>
      <c r="T20" s="28" t="s">
        <v>36</v>
      </c>
      <c r="U20" s="28" t="s">
        <v>36</v>
      </c>
      <c r="V20" s="28" t="str">
        <f t="shared" si="10"/>
        <v>WO</v>
      </c>
      <c r="W20" s="28" t="s">
        <v>36</v>
      </c>
      <c r="X20" s="28" t="s">
        <v>42</v>
      </c>
      <c r="Y20" s="28" t="s">
        <v>36</v>
      </c>
      <c r="Z20" s="28" t="s">
        <v>36</v>
      </c>
      <c r="AA20" s="28" t="s">
        <v>36</v>
      </c>
      <c r="AB20" s="28" t="s">
        <v>36</v>
      </c>
      <c r="AC20" s="28" t="str">
        <f t="shared" si="2"/>
        <v>WO</v>
      </c>
      <c r="AD20" s="28" t="s">
        <v>36</v>
      </c>
      <c r="AE20" s="28" t="s">
        <v>36</v>
      </c>
      <c r="AF20" s="28" t="s">
        <v>36</v>
      </c>
      <c r="AG20" s="28" t="s">
        <v>36</v>
      </c>
      <c r="AH20" s="28" t="s">
        <v>36</v>
      </c>
      <c r="AI20" s="28" t="s">
        <v>36</v>
      </c>
      <c r="AJ20" s="28" t="str">
        <f t="shared" si="2"/>
        <v>WO</v>
      </c>
      <c r="AK20" s="28" t="s">
        <v>36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April</v>
      </c>
      <c r="AU20" s="20">
        <f t="shared" si="4"/>
        <v>24</v>
      </c>
      <c r="AV20" s="20">
        <f t="shared" si="5"/>
        <v>1</v>
      </c>
      <c r="AW20" s="20">
        <f t="shared" si="6"/>
        <v>2</v>
      </c>
      <c r="AX20" s="20">
        <f t="shared" si="7"/>
        <v>4</v>
      </c>
      <c r="AY20" s="20">
        <f t="shared" si="8"/>
        <v>30</v>
      </c>
      <c r="AZ20" s="20">
        <f>April[[#This Row],[Days]]-April[[#This Row],[Absent]]</f>
        <v>29</v>
      </c>
      <c r="BA20" s="23">
        <v>40000</v>
      </c>
      <c r="BB20" s="24">
        <f>April[[#This Row],[Salary]]/April[[#This Row],[Days]]</f>
        <v>1333.3333333333333</v>
      </c>
      <c r="BC20" s="24">
        <f>April[[#This Row],[PerDay Salary]]*April[[#This Row],[Absent]]</f>
        <v>1333.3333333333333</v>
      </c>
      <c r="BD20" s="24">
        <f>April[[#This Row],[Salary]]-April[[#This Row],[Deduction]]</f>
        <v>38666.666666666664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">
        <v>36</v>
      </c>
      <c r="L21" s="28" t="s">
        <v>36</v>
      </c>
      <c r="M21" s="28" t="s">
        <v>36</v>
      </c>
      <c r="N21" s="28" t="s">
        <v>36</v>
      </c>
      <c r="O21" s="28" t="str">
        <f t="shared" si="10"/>
        <v>WO</v>
      </c>
      <c r="P21" s="28" t="s">
        <v>36</v>
      </c>
      <c r="Q21" s="28" t="s">
        <v>36</v>
      </c>
      <c r="R21" s="28" t="s">
        <v>36</v>
      </c>
      <c r="S21" s="28" t="s">
        <v>36</v>
      </c>
      <c r="T21" s="28" t="s">
        <v>36</v>
      </c>
      <c r="U21" s="28" t="s">
        <v>37</v>
      </c>
      <c r="V21" s="28" t="str">
        <f t="shared" si="10"/>
        <v>WO</v>
      </c>
      <c r="W21" s="28" t="s">
        <v>36</v>
      </c>
      <c r="X21" s="28" t="s">
        <v>36</v>
      </c>
      <c r="Y21" s="28" t="s">
        <v>36</v>
      </c>
      <c r="Z21" s="28" t="s">
        <v>37</v>
      </c>
      <c r="AA21" s="28" t="s">
        <v>36</v>
      </c>
      <c r="AB21" s="28" t="s">
        <v>36</v>
      </c>
      <c r="AC21" s="28" t="str">
        <f t="shared" si="2"/>
        <v>WO</v>
      </c>
      <c r="AD21" s="28" t="s">
        <v>36</v>
      </c>
      <c r="AE21" s="28" t="s">
        <v>36</v>
      </c>
      <c r="AF21" s="28" t="s">
        <v>36</v>
      </c>
      <c r="AG21" s="28" t="s">
        <v>36</v>
      </c>
      <c r="AH21" s="28" t="s">
        <v>36</v>
      </c>
      <c r="AI21" s="28" t="s">
        <v>36</v>
      </c>
      <c r="AJ21" s="28" t="str">
        <f t="shared" si="2"/>
        <v>WO</v>
      </c>
      <c r="AK21" s="28" t="s">
        <v>36</v>
      </c>
      <c r="AL21" s="28" t="s">
        <v>36</v>
      </c>
      <c r="AM21" s="28" t="s">
        <v>36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April</v>
      </c>
      <c r="AU21" s="20">
        <f t="shared" si="4"/>
        <v>25</v>
      </c>
      <c r="AV21" s="20">
        <f t="shared" si="5"/>
        <v>2</v>
      </c>
      <c r="AW21" s="20">
        <f t="shared" si="6"/>
        <v>0</v>
      </c>
      <c r="AX21" s="20">
        <f t="shared" si="7"/>
        <v>4</v>
      </c>
      <c r="AY21" s="20">
        <f t="shared" si="8"/>
        <v>30</v>
      </c>
      <c r="AZ21" s="20">
        <f>April[[#This Row],[Days]]-April[[#This Row],[Absent]]</f>
        <v>28</v>
      </c>
      <c r="BA21" s="23">
        <v>30000</v>
      </c>
      <c r="BB21" s="24">
        <f>April[[#This Row],[Salary]]/April[[#This Row],[Days]]</f>
        <v>1000</v>
      </c>
      <c r="BC21" s="24">
        <f>April[[#This Row],[PerDay Salary]]*April[[#This Row],[Absent]]</f>
        <v>2000</v>
      </c>
      <c r="BD21" s="24">
        <f>April[[#This Row],[Salary]]-April[[#This Row],[Deduction]]</f>
        <v>28000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">
        <v>36</v>
      </c>
      <c r="L22" s="28" t="s">
        <v>36</v>
      </c>
      <c r="M22" s="28" t="s">
        <v>36</v>
      </c>
      <c r="N22" s="28" t="s">
        <v>36</v>
      </c>
      <c r="O22" s="28" t="str">
        <f t="shared" si="10"/>
        <v>WO</v>
      </c>
      <c r="P22" s="28" t="s">
        <v>36</v>
      </c>
      <c r="Q22" s="28" t="s">
        <v>36</v>
      </c>
      <c r="R22" s="28" t="s">
        <v>36</v>
      </c>
      <c r="S22" s="28" t="s">
        <v>36</v>
      </c>
      <c r="T22" s="28" t="s">
        <v>36</v>
      </c>
      <c r="U22" s="28" t="s">
        <v>36</v>
      </c>
      <c r="V22" s="28" t="str">
        <f t="shared" si="10"/>
        <v>WO</v>
      </c>
      <c r="W22" s="28" t="s">
        <v>36</v>
      </c>
      <c r="X22" s="28" t="s">
        <v>36</v>
      </c>
      <c r="Y22" s="28" t="s">
        <v>36</v>
      </c>
      <c r="Z22" s="28" t="s">
        <v>36</v>
      </c>
      <c r="AA22" s="28" t="s">
        <v>36</v>
      </c>
      <c r="AB22" s="28" t="s">
        <v>36</v>
      </c>
      <c r="AC22" s="28" t="str">
        <f t="shared" si="2"/>
        <v>WO</v>
      </c>
      <c r="AD22" s="28" t="s">
        <v>36</v>
      </c>
      <c r="AE22" s="28" t="s">
        <v>36</v>
      </c>
      <c r="AF22" s="28" t="s">
        <v>36</v>
      </c>
      <c r="AG22" s="28" t="s">
        <v>36</v>
      </c>
      <c r="AH22" s="28" t="s">
        <v>36</v>
      </c>
      <c r="AI22" s="28" t="s">
        <v>36</v>
      </c>
      <c r="AJ22" s="28" t="str">
        <f t="shared" si="2"/>
        <v>WO</v>
      </c>
      <c r="AK22" s="28" t="s">
        <v>36</v>
      </c>
      <c r="AL22" s="28" t="s">
        <v>36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April</v>
      </c>
      <c r="AU22" s="20">
        <f t="shared" si="4"/>
        <v>27</v>
      </c>
      <c r="AV22" s="20">
        <f t="shared" si="5"/>
        <v>0</v>
      </c>
      <c r="AW22" s="20">
        <f t="shared" si="6"/>
        <v>0</v>
      </c>
      <c r="AX22" s="20">
        <f t="shared" si="7"/>
        <v>4</v>
      </c>
      <c r="AY22" s="20">
        <f t="shared" si="8"/>
        <v>30</v>
      </c>
      <c r="AZ22" s="20">
        <f>April[[#This Row],[Days]]-April[[#This Row],[Absent]]</f>
        <v>30</v>
      </c>
      <c r="BA22" s="23">
        <v>22000</v>
      </c>
      <c r="BB22" s="24">
        <f>April[[#This Row],[Salary]]/April[[#This Row],[Days]]</f>
        <v>733.33333333333337</v>
      </c>
      <c r="BC22" s="24">
        <f>April[[#This Row],[PerDay Salary]]*April[[#This Row],[Absent]]</f>
        <v>0</v>
      </c>
      <c r="BD22" s="24">
        <f>April[[#This Row],[Salary]]-April[[#This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36</v>
      </c>
      <c r="K23" s="28" t="s">
        <v>36</v>
      </c>
      <c r="L23" s="28" t="s">
        <v>36</v>
      </c>
      <c r="M23" s="28" t="s">
        <v>36</v>
      </c>
      <c r="N23" s="28" t="s">
        <v>36</v>
      </c>
      <c r="O23" s="28" t="str">
        <f t="shared" si="10"/>
        <v>WO</v>
      </c>
      <c r="P23" s="28" t="s">
        <v>36</v>
      </c>
      <c r="Q23" s="28" t="s">
        <v>36</v>
      </c>
      <c r="R23" s="28" t="s">
        <v>36</v>
      </c>
      <c r="S23" s="28" t="s">
        <v>36</v>
      </c>
      <c r="T23" s="28" t="s">
        <v>36</v>
      </c>
      <c r="U23" s="28" t="s">
        <v>36</v>
      </c>
      <c r="V23" s="28" t="str">
        <f t="shared" si="10"/>
        <v>WO</v>
      </c>
      <c r="W23" s="28" t="s">
        <v>36</v>
      </c>
      <c r="X23" s="28" t="s">
        <v>36</v>
      </c>
      <c r="Y23" s="28" t="s">
        <v>36</v>
      </c>
      <c r="Z23" s="28" t="s">
        <v>36</v>
      </c>
      <c r="AA23" s="28" t="s">
        <v>36</v>
      </c>
      <c r="AB23" s="28" t="s">
        <v>36</v>
      </c>
      <c r="AC23" s="28" t="str">
        <f t="shared" si="2"/>
        <v>WO</v>
      </c>
      <c r="AD23" s="28" t="s">
        <v>36</v>
      </c>
      <c r="AE23" s="28" t="s">
        <v>36</v>
      </c>
      <c r="AF23" s="28" t="s">
        <v>36</v>
      </c>
      <c r="AG23" s="28" t="s">
        <v>37</v>
      </c>
      <c r="AH23" s="28" t="s">
        <v>36</v>
      </c>
      <c r="AI23" s="28" t="s">
        <v>36</v>
      </c>
      <c r="AJ23" s="28" t="str">
        <f t="shared" si="2"/>
        <v>WO</v>
      </c>
      <c r="AK23" s="28" t="s">
        <v>36</v>
      </c>
      <c r="AL23" s="28" t="s">
        <v>36</v>
      </c>
      <c r="AM23" s="28" t="s">
        <v>37</v>
      </c>
      <c r="AN23" s="17" t="s">
        <v>37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April</v>
      </c>
      <c r="AU23" s="20">
        <f t="shared" si="4"/>
        <v>24</v>
      </c>
      <c r="AV23" s="20">
        <f t="shared" si="5"/>
        <v>3</v>
      </c>
      <c r="AW23" s="20">
        <f t="shared" si="6"/>
        <v>0</v>
      </c>
      <c r="AX23" s="20">
        <f t="shared" si="7"/>
        <v>4</v>
      </c>
      <c r="AY23" s="20">
        <f t="shared" si="8"/>
        <v>30</v>
      </c>
      <c r="AZ23" s="20">
        <f>April[[#This Row],[Days]]-April[[#This Row],[Absent]]</f>
        <v>27</v>
      </c>
      <c r="BA23" s="23">
        <v>18000</v>
      </c>
      <c r="BB23" s="24">
        <f>April[[#This Row],[Salary]]/April[[#This Row],[Days]]</f>
        <v>600</v>
      </c>
      <c r="BC23" s="24">
        <f>April[[#This Row],[PerDay Salary]]*April[[#This Row],[Absent]]</f>
        <v>1800</v>
      </c>
      <c r="BD23" s="24">
        <f>April[[#This Row],[Salary]]-April[[#This Row],[Deduction]]</f>
        <v>16200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">
        <v>36</v>
      </c>
      <c r="L24" s="28" t="s">
        <v>42</v>
      </c>
      <c r="M24" s="28" t="s">
        <v>36</v>
      </c>
      <c r="N24" s="28" t="s">
        <v>36</v>
      </c>
      <c r="O24" s="28" t="str">
        <f t="shared" si="10"/>
        <v>WO</v>
      </c>
      <c r="P24" s="28" t="s">
        <v>36</v>
      </c>
      <c r="Q24" s="28" t="s">
        <v>42</v>
      </c>
      <c r="R24" s="28" t="s">
        <v>36</v>
      </c>
      <c r="S24" s="28" t="s">
        <v>36</v>
      </c>
      <c r="T24" s="28" t="s">
        <v>36</v>
      </c>
      <c r="U24" s="28" t="s">
        <v>36</v>
      </c>
      <c r="V24" s="28" t="str">
        <f t="shared" si="10"/>
        <v>WO</v>
      </c>
      <c r="W24" s="28" t="s">
        <v>36</v>
      </c>
      <c r="X24" s="28" t="s">
        <v>36</v>
      </c>
      <c r="Y24" s="28" t="s">
        <v>36</v>
      </c>
      <c r="Z24" s="28" t="s">
        <v>36</v>
      </c>
      <c r="AA24" s="28" t="s">
        <v>36</v>
      </c>
      <c r="AB24" s="28" t="s">
        <v>36</v>
      </c>
      <c r="AC24" s="28" t="str">
        <f t="shared" ref="AC24:AJ27" si="11">IF(AC$6="Sun","WO","")</f>
        <v>WO</v>
      </c>
      <c r="AD24" s="28" t="s">
        <v>36</v>
      </c>
      <c r="AE24" s="28" t="s">
        <v>36</v>
      </c>
      <c r="AF24" s="28" t="s">
        <v>36</v>
      </c>
      <c r="AG24" s="28" t="s">
        <v>36</v>
      </c>
      <c r="AH24" s="28" t="s">
        <v>36</v>
      </c>
      <c r="AI24" s="28" t="s">
        <v>36</v>
      </c>
      <c r="AJ24" s="28" t="str">
        <f t="shared" si="11"/>
        <v>WO</v>
      </c>
      <c r="AK24" s="28" t="s">
        <v>36</v>
      </c>
      <c r="AL24" s="28" t="s">
        <v>36</v>
      </c>
      <c r="AM24" s="28" t="s">
        <v>36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April</v>
      </c>
      <c r="AU24" s="20">
        <f t="shared" si="4"/>
        <v>25</v>
      </c>
      <c r="AV24" s="20">
        <f t="shared" si="5"/>
        <v>0</v>
      </c>
      <c r="AW24" s="20">
        <f t="shared" si="6"/>
        <v>2</v>
      </c>
      <c r="AX24" s="20">
        <f t="shared" si="7"/>
        <v>4</v>
      </c>
      <c r="AY24" s="20">
        <f t="shared" si="8"/>
        <v>30</v>
      </c>
      <c r="AZ24" s="20">
        <f>April[[#This Row],[Days]]-April[[#This Row],[Absent]]</f>
        <v>30</v>
      </c>
      <c r="BA24" s="23">
        <v>20000</v>
      </c>
      <c r="BB24" s="24">
        <f>April[[#This Row],[Salary]]/April[[#This Row],[Days]]</f>
        <v>666.66666666666663</v>
      </c>
      <c r="BC24" s="24">
        <f>April[[#This Row],[PerDay Salary]]*April[[#This Row],[Absent]]</f>
        <v>0</v>
      </c>
      <c r="BD24" s="24">
        <f>April[[#This Row],[Salary]]-April[[#This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">
        <v>36</v>
      </c>
      <c r="L25" s="28" t="s">
        <v>36</v>
      </c>
      <c r="M25" s="28" t="s">
        <v>36</v>
      </c>
      <c r="N25" s="28" t="s">
        <v>36</v>
      </c>
      <c r="O25" s="28" t="str">
        <f t="shared" ref="O25:V27" si="12">IF(O$6="Sun","WO","")</f>
        <v>WO</v>
      </c>
      <c r="P25" s="28" t="s">
        <v>36</v>
      </c>
      <c r="Q25" s="28" t="s">
        <v>36</v>
      </c>
      <c r="R25" s="28" t="s">
        <v>36</v>
      </c>
      <c r="S25" s="28" t="s">
        <v>36</v>
      </c>
      <c r="T25" s="28" t="s">
        <v>36</v>
      </c>
      <c r="U25" s="28" t="s">
        <v>36</v>
      </c>
      <c r="V25" s="28" t="str">
        <f t="shared" si="12"/>
        <v>WO</v>
      </c>
      <c r="W25" s="28" t="s">
        <v>36</v>
      </c>
      <c r="X25" s="28" t="s">
        <v>36</v>
      </c>
      <c r="Y25" s="28" t="s">
        <v>36</v>
      </c>
      <c r="Z25" s="28" t="s">
        <v>36</v>
      </c>
      <c r="AA25" s="28" t="s">
        <v>36</v>
      </c>
      <c r="AB25" s="28" t="s">
        <v>36</v>
      </c>
      <c r="AC25" s="28" t="str">
        <f t="shared" si="11"/>
        <v>WO</v>
      </c>
      <c r="AD25" s="28" t="s">
        <v>36</v>
      </c>
      <c r="AE25" s="28" t="s">
        <v>36</v>
      </c>
      <c r="AF25" s="28" t="s">
        <v>36</v>
      </c>
      <c r="AG25" s="28" t="s">
        <v>36</v>
      </c>
      <c r="AH25" s="28" t="s">
        <v>36</v>
      </c>
      <c r="AI25" s="28" t="s">
        <v>36</v>
      </c>
      <c r="AJ25" s="28" t="str">
        <f t="shared" si="11"/>
        <v>WO</v>
      </c>
      <c r="AK25" s="28" t="s">
        <v>36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April</v>
      </c>
      <c r="AU25" s="20">
        <f t="shared" si="4"/>
        <v>27</v>
      </c>
      <c r="AV25" s="20">
        <f t="shared" si="5"/>
        <v>0</v>
      </c>
      <c r="AW25" s="20">
        <f t="shared" si="6"/>
        <v>0</v>
      </c>
      <c r="AX25" s="20">
        <f t="shared" si="7"/>
        <v>4</v>
      </c>
      <c r="AY25" s="20">
        <f t="shared" si="8"/>
        <v>30</v>
      </c>
      <c r="AZ25" s="20">
        <f>April[[#This Row],[Days]]-April[[#This Row],[Absent]]</f>
        <v>30</v>
      </c>
      <c r="BA25" s="23">
        <v>15000</v>
      </c>
      <c r="BB25" s="24">
        <f>April[[#This Row],[Salary]]/April[[#This Row],[Days]]</f>
        <v>500</v>
      </c>
      <c r="BC25" s="24">
        <f>April[[#This Row],[PerDay Salary]]*April[[#This Row],[Absent]]</f>
        <v>0</v>
      </c>
      <c r="BD25" s="24">
        <f>April[[#This Row],[Salary]]-April[[#This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">
        <v>36</v>
      </c>
      <c r="L26" s="28" t="s">
        <v>36</v>
      </c>
      <c r="M26" s="28" t="s">
        <v>36</v>
      </c>
      <c r="N26" s="28" t="s">
        <v>36</v>
      </c>
      <c r="O26" s="28" t="str">
        <f t="shared" si="12"/>
        <v>WO</v>
      </c>
      <c r="P26" s="28" t="s">
        <v>36</v>
      </c>
      <c r="Q26" s="28" t="s">
        <v>36</v>
      </c>
      <c r="R26" s="28" t="s">
        <v>36</v>
      </c>
      <c r="S26" s="28" t="s">
        <v>36</v>
      </c>
      <c r="T26" s="28" t="s">
        <v>36</v>
      </c>
      <c r="U26" s="28" t="s">
        <v>36</v>
      </c>
      <c r="V26" s="28" t="str">
        <f t="shared" si="12"/>
        <v>WO</v>
      </c>
      <c r="W26" s="28" t="s">
        <v>36</v>
      </c>
      <c r="X26" s="28" t="s">
        <v>36</v>
      </c>
      <c r="Y26" s="28" t="s">
        <v>36</v>
      </c>
      <c r="Z26" s="28" t="s">
        <v>36</v>
      </c>
      <c r="AA26" s="28" t="s">
        <v>36</v>
      </c>
      <c r="AB26" s="28" t="s">
        <v>36</v>
      </c>
      <c r="AC26" s="28" t="str">
        <f t="shared" si="11"/>
        <v>WO</v>
      </c>
      <c r="AD26" s="28" t="s">
        <v>36</v>
      </c>
      <c r="AE26" s="28" t="s">
        <v>36</v>
      </c>
      <c r="AF26" s="28" t="s">
        <v>36</v>
      </c>
      <c r="AG26" s="28" t="s">
        <v>36</v>
      </c>
      <c r="AH26" s="28" t="s">
        <v>36</v>
      </c>
      <c r="AI26" s="28" t="s">
        <v>36</v>
      </c>
      <c r="AJ26" s="28" t="str">
        <f t="shared" si="11"/>
        <v>WO</v>
      </c>
      <c r="AK26" s="28" t="s">
        <v>36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April</v>
      </c>
      <c r="AU26" s="20">
        <f t="shared" si="4"/>
        <v>27</v>
      </c>
      <c r="AV26" s="20">
        <f t="shared" si="5"/>
        <v>0</v>
      </c>
      <c r="AW26" s="20">
        <f t="shared" si="6"/>
        <v>0</v>
      </c>
      <c r="AX26" s="20">
        <f t="shared" si="7"/>
        <v>4</v>
      </c>
      <c r="AY26" s="20">
        <f t="shared" si="8"/>
        <v>30</v>
      </c>
      <c r="AZ26" s="20">
        <f>April[[#This Row],[Days]]-April[[#This Row],[Absent]]</f>
        <v>30</v>
      </c>
      <c r="BA26" s="23">
        <v>22000</v>
      </c>
      <c r="BB26" s="24">
        <f>April[[#This Row],[Salary]]/April[[#This Row],[Days]]</f>
        <v>733.33333333333337</v>
      </c>
      <c r="BC26" s="24">
        <f>April[[#This Row],[PerDay Salary]]*April[[#This Row],[Absent]]</f>
        <v>0</v>
      </c>
      <c r="BD26" s="24">
        <f>April[[#This Row],[Salary]]-April[[#This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tr">
        <f t="shared" si="12"/>
        <v>WO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">
        <v>36</v>
      </c>
      <c r="U27" s="18" t="s">
        <v>36</v>
      </c>
      <c r="V27" s="18" t="str">
        <f t="shared" si="12"/>
        <v>WO</v>
      </c>
      <c r="W27" s="18" t="s">
        <v>36</v>
      </c>
      <c r="X27" s="18" t="s">
        <v>36</v>
      </c>
      <c r="Y27" s="18" t="s">
        <v>36</v>
      </c>
      <c r="Z27" s="18" t="s">
        <v>36</v>
      </c>
      <c r="AA27" s="18" t="s">
        <v>36</v>
      </c>
      <c r="AB27" s="18" t="s">
        <v>36</v>
      </c>
      <c r="AC27" s="18" t="str">
        <f t="shared" si="11"/>
        <v>WO</v>
      </c>
      <c r="AD27" s="18" t="s">
        <v>36</v>
      </c>
      <c r="AE27" s="18" t="s">
        <v>36</v>
      </c>
      <c r="AF27" s="18" t="s">
        <v>36</v>
      </c>
      <c r="AG27" s="18" t="s">
        <v>36</v>
      </c>
      <c r="AH27" s="18" t="s">
        <v>36</v>
      </c>
      <c r="AI27" s="18" t="s">
        <v>36</v>
      </c>
      <c r="AJ27" s="18" t="str">
        <f t="shared" si="11"/>
        <v>WO</v>
      </c>
      <c r="AK27" s="18" t="s">
        <v>36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April</v>
      </c>
      <c r="AU27" s="20">
        <f t="shared" si="4"/>
        <v>27</v>
      </c>
      <c r="AV27" s="20">
        <f t="shared" si="5"/>
        <v>0</v>
      </c>
      <c r="AW27" s="20">
        <f t="shared" si="6"/>
        <v>0</v>
      </c>
      <c r="AX27" s="20">
        <f t="shared" si="7"/>
        <v>4</v>
      </c>
      <c r="AY27" s="20">
        <f t="shared" si="8"/>
        <v>30</v>
      </c>
      <c r="AZ27" s="20">
        <f>April[[#This Row],[Days]]-April[[#This Row],[Absent]]</f>
        <v>30</v>
      </c>
      <c r="BA27" s="23">
        <v>38000</v>
      </c>
      <c r="BB27" s="24">
        <f>April[[#This Row],[Salary]]/April[[#This Row],[Days]]</f>
        <v>1266.6666666666667</v>
      </c>
      <c r="BC27" s="24">
        <f>April[[#This Row],[PerDay Salary]]*April[[#This Row],[Absent]]</f>
        <v>0</v>
      </c>
      <c r="BD27" s="24">
        <f>April[[#This Row],[Salary]]-April[[#This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44" priority="5" operator="equal">
      <formula>"WO"</formula>
    </cfRule>
  </conditionalFormatting>
  <conditionalFormatting sqref="J8:AN27">
    <cfRule type="containsText" dxfId="43" priority="1" stopIfTrue="1" operator="containsText" text="L">
      <formula>NOT(ISERROR(SEARCH("L",J8)))</formula>
    </cfRule>
    <cfRule type="containsText" dxfId="42" priority="2" stopIfTrue="1" operator="containsText" text="A">
      <formula>NOT(ISERROR(SEARCH("A",J8)))</formula>
    </cfRule>
    <cfRule type="containsText" dxfId="41" priority="3" stopIfTrue="1" operator="containsText" text="P">
      <formula>NOT(ISERROR(SEARCH("P",J8)))</formula>
    </cfRule>
    <cfRule type="containsText" dxfId="40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J8:N27 P8:U27 W8:AB27 AD8:AI27 AK8:AN27" xr:uid="{F8BEDA20-790C-45BC-B31D-A9D6E8EF8A2E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9562F8-3226-43C8-983F-F49FFB488A65}">
          <x14:formula1>
            <xm:f>Rough!$A$1:$A$12</xm:f>
          </x14:formula1>
          <xm:sqref>G4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1AE2-4572-466E-9EDF-7A13E9854AB5}">
  <dimension ref="E1:BD28"/>
  <sheetViews>
    <sheetView topLeftCell="AJ8" workbookViewId="0">
      <selection activeCell="AT25" sqref="AT25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45778</v>
      </c>
      <c r="H4" s="14" t="str">
        <f>TEXT($G$4,"MMMM")</f>
        <v>May</v>
      </c>
      <c r="J4" s="13" t="s">
        <v>41</v>
      </c>
      <c r="K4" s="14">
        <f>EOMONTH(G4,0)</f>
        <v>45808</v>
      </c>
      <c r="O4" s="13">
        <f>DATEDIF($G$4,$K$4,"D")+1</f>
        <v>31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Thu</v>
      </c>
      <c r="K6" s="11" t="str">
        <f t="shared" ref="K6:AN6" si="0">TEXT(K7,"ddd")</f>
        <v>Fri</v>
      </c>
      <c r="L6" s="11" t="str">
        <f t="shared" si="0"/>
        <v>Sat</v>
      </c>
      <c r="M6" s="11" t="str">
        <f t="shared" si="0"/>
        <v>Sun</v>
      </c>
      <c r="N6" s="11" t="str">
        <f t="shared" si="0"/>
        <v>Mon</v>
      </c>
      <c r="O6" s="11" t="str">
        <f t="shared" si="0"/>
        <v>Tue</v>
      </c>
      <c r="P6" s="11" t="str">
        <f t="shared" si="0"/>
        <v>Wed</v>
      </c>
      <c r="Q6" s="11" t="str">
        <f t="shared" si="0"/>
        <v>Thu</v>
      </c>
      <c r="R6" s="11" t="str">
        <f t="shared" si="0"/>
        <v>Fri</v>
      </c>
      <c r="S6" s="11" t="str">
        <f t="shared" si="0"/>
        <v>Sat</v>
      </c>
      <c r="T6" s="11" t="str">
        <f t="shared" si="0"/>
        <v>Sun</v>
      </c>
      <c r="U6" s="11" t="str">
        <f t="shared" si="0"/>
        <v>Mon</v>
      </c>
      <c r="V6" s="11" t="str">
        <f t="shared" si="0"/>
        <v>Tue</v>
      </c>
      <c r="W6" s="11" t="str">
        <f t="shared" si="0"/>
        <v>Wed</v>
      </c>
      <c r="X6" s="11" t="str">
        <f t="shared" si="0"/>
        <v>Thu</v>
      </c>
      <c r="Y6" s="11" t="str">
        <f t="shared" si="0"/>
        <v>Fri</v>
      </c>
      <c r="Z6" s="11" t="str">
        <f t="shared" si="0"/>
        <v>Sat</v>
      </c>
      <c r="AA6" s="11" t="str">
        <f t="shared" si="0"/>
        <v>Sun</v>
      </c>
      <c r="AB6" s="11" t="str">
        <f t="shared" si="0"/>
        <v>Mon</v>
      </c>
      <c r="AC6" s="11" t="str">
        <f t="shared" si="0"/>
        <v>Tue</v>
      </c>
      <c r="AD6" s="11" t="str">
        <f t="shared" si="0"/>
        <v>Wed</v>
      </c>
      <c r="AE6" s="11" t="str">
        <f t="shared" si="0"/>
        <v>Thu</v>
      </c>
      <c r="AF6" s="11" t="str">
        <f t="shared" si="0"/>
        <v>Fri</v>
      </c>
      <c r="AG6" s="11" t="str">
        <f t="shared" si="0"/>
        <v>Sat</v>
      </c>
      <c r="AH6" s="11" t="str">
        <f t="shared" si="0"/>
        <v>Sun</v>
      </c>
      <c r="AI6" s="11" t="str">
        <f t="shared" si="0"/>
        <v>Mon</v>
      </c>
      <c r="AJ6" s="11" t="str">
        <f t="shared" si="0"/>
        <v>Tue</v>
      </c>
      <c r="AK6" s="11" t="str">
        <f t="shared" si="0"/>
        <v>Wed</v>
      </c>
      <c r="AL6" s="11" t="str">
        <f t="shared" si="0"/>
        <v>Thu</v>
      </c>
      <c r="AM6" s="11" t="str">
        <f t="shared" si="0"/>
        <v>Fri</v>
      </c>
      <c r="AN6" s="12" t="str">
        <f t="shared" si="0"/>
        <v>Sat</v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45778</v>
      </c>
      <c r="K7" s="27">
        <f>IF(J7&lt;$K$4,J7+1,"")</f>
        <v>45779</v>
      </c>
      <c r="L7" s="27">
        <f t="shared" ref="L7:AN7" si="1">IF(K7&lt;$K$4,K7+1,"")</f>
        <v>45780</v>
      </c>
      <c r="M7" s="27">
        <f t="shared" si="1"/>
        <v>45781</v>
      </c>
      <c r="N7" s="27">
        <f t="shared" si="1"/>
        <v>45782</v>
      </c>
      <c r="O7" s="27">
        <f t="shared" si="1"/>
        <v>45783</v>
      </c>
      <c r="P7" s="27">
        <f t="shared" si="1"/>
        <v>45784</v>
      </c>
      <c r="Q7" s="27">
        <f t="shared" si="1"/>
        <v>45785</v>
      </c>
      <c r="R7" s="27">
        <f t="shared" si="1"/>
        <v>45786</v>
      </c>
      <c r="S7" s="27">
        <f t="shared" si="1"/>
        <v>45787</v>
      </c>
      <c r="T7" s="27">
        <f t="shared" si="1"/>
        <v>45788</v>
      </c>
      <c r="U7" s="27">
        <f t="shared" si="1"/>
        <v>45789</v>
      </c>
      <c r="V7" s="27">
        <f t="shared" si="1"/>
        <v>45790</v>
      </c>
      <c r="W7" s="27">
        <f t="shared" si="1"/>
        <v>45791</v>
      </c>
      <c r="X7" s="27">
        <f t="shared" si="1"/>
        <v>45792</v>
      </c>
      <c r="Y7" s="27">
        <f t="shared" si="1"/>
        <v>45793</v>
      </c>
      <c r="Z7" s="27">
        <f t="shared" si="1"/>
        <v>45794</v>
      </c>
      <c r="AA7" s="27">
        <f t="shared" si="1"/>
        <v>45795</v>
      </c>
      <c r="AB7" s="27">
        <f t="shared" si="1"/>
        <v>45796</v>
      </c>
      <c r="AC7" s="27">
        <f t="shared" si="1"/>
        <v>45797</v>
      </c>
      <c r="AD7" s="27">
        <f t="shared" si="1"/>
        <v>45798</v>
      </c>
      <c r="AE7" s="27">
        <f t="shared" si="1"/>
        <v>45799</v>
      </c>
      <c r="AF7" s="27">
        <f t="shared" si="1"/>
        <v>45800</v>
      </c>
      <c r="AG7" s="27">
        <f t="shared" si="1"/>
        <v>45801</v>
      </c>
      <c r="AH7" s="27">
        <f t="shared" si="1"/>
        <v>45802</v>
      </c>
      <c r="AI7" s="27">
        <f t="shared" si="1"/>
        <v>45803</v>
      </c>
      <c r="AJ7" s="27">
        <f t="shared" si="1"/>
        <v>45804</v>
      </c>
      <c r="AK7" s="27">
        <f t="shared" si="1"/>
        <v>45805</v>
      </c>
      <c r="AL7" s="27">
        <f t="shared" si="1"/>
        <v>45806</v>
      </c>
      <c r="AM7" s="27">
        <f t="shared" si="1"/>
        <v>45807</v>
      </c>
      <c r="AN7" s="16">
        <f t="shared" si="1"/>
        <v>45808</v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36</v>
      </c>
      <c r="K8" s="28" t="s">
        <v>36</v>
      </c>
      <c r="L8" s="28" t="s">
        <v>36</v>
      </c>
      <c r="M8" s="28" t="str">
        <f t="shared" ref="M8:AH23" si="2">IF(M$6="Sun","WO","")</f>
        <v>WO</v>
      </c>
      <c r="N8" s="28" t="s">
        <v>36</v>
      </c>
      <c r="O8" s="28" t="s">
        <v>36</v>
      </c>
      <c r="P8" s="28" t="s">
        <v>36</v>
      </c>
      <c r="Q8" s="28" t="s">
        <v>36</v>
      </c>
      <c r="R8" s="28" t="s">
        <v>36</v>
      </c>
      <c r="S8" s="28" t="s">
        <v>36</v>
      </c>
      <c r="T8" s="28" t="str">
        <f t="shared" si="2"/>
        <v>WO</v>
      </c>
      <c r="U8" s="28" t="s">
        <v>36</v>
      </c>
      <c r="V8" s="28" t="s">
        <v>36</v>
      </c>
      <c r="W8" s="28" t="s">
        <v>36</v>
      </c>
      <c r="X8" s="28" t="s">
        <v>36</v>
      </c>
      <c r="Y8" s="28" t="s">
        <v>36</v>
      </c>
      <c r="Z8" s="28" t="s">
        <v>36</v>
      </c>
      <c r="AA8" s="28" t="str">
        <f t="shared" si="2"/>
        <v>WO</v>
      </c>
      <c r="AB8" s="28" t="s">
        <v>36</v>
      </c>
      <c r="AC8" s="28" t="s">
        <v>36</v>
      </c>
      <c r="AD8" s="28" t="s">
        <v>36</v>
      </c>
      <c r="AE8" s="28" t="s">
        <v>36</v>
      </c>
      <c r="AF8" s="28" t="s">
        <v>36</v>
      </c>
      <c r="AG8" s="28" t="s">
        <v>36</v>
      </c>
      <c r="AH8" s="28" t="str">
        <f t="shared" si="2"/>
        <v>WO</v>
      </c>
      <c r="AI8" s="28" t="s">
        <v>36</v>
      </c>
      <c r="AJ8" s="28" t="s">
        <v>36</v>
      </c>
      <c r="AK8" s="28" t="s">
        <v>36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May</v>
      </c>
      <c r="AU8" s="20">
        <f t="shared" ref="AU8:AU27" si="4">COUNTIF($J8:$AN8,"*P*")</f>
        <v>27</v>
      </c>
      <c r="AV8" s="20">
        <f t="shared" ref="AV8:AV27" si="5">COUNTIF($J8:$AN8,"*A*")</f>
        <v>0</v>
      </c>
      <c r="AW8" s="20">
        <f t="shared" ref="AW8:AW27" si="6">COUNTIF($J8:$AN8,"*L*")</f>
        <v>0</v>
      </c>
      <c r="AX8" s="20">
        <f t="shared" ref="AX8:AX27" si="7">$I$8</f>
        <v>4</v>
      </c>
      <c r="AY8" s="20">
        <f t="shared" ref="AY8:AY27" si="8">$O$4</f>
        <v>31</v>
      </c>
      <c r="AZ8" s="20">
        <f>May[[#This Row],[Days]]-May[[#This Row],[Absent]]</f>
        <v>31</v>
      </c>
      <c r="BA8" s="23">
        <v>15000</v>
      </c>
      <c r="BB8" s="24">
        <f>May[[#This Row],[Salary]]/May[[#This Row],[Days]]</f>
        <v>483.87096774193549</v>
      </c>
      <c r="BC8" s="24">
        <f>May[[#This Row],[PerDay Salary]]*May[[#This Row],[Absent]]</f>
        <v>0</v>
      </c>
      <c r="BD8" s="24">
        <f>May[[#This Row],[Salary]]-May[[#This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36</v>
      </c>
      <c r="K9" s="28" t="s">
        <v>36</v>
      </c>
      <c r="L9" s="28" t="s">
        <v>36</v>
      </c>
      <c r="M9" s="28" t="str">
        <f t="shared" ref="M9:T24" si="10">IF(M$6="Sun","WO","")</f>
        <v>WO</v>
      </c>
      <c r="N9" s="28" t="s">
        <v>36</v>
      </c>
      <c r="O9" s="28" t="s">
        <v>36</v>
      </c>
      <c r="P9" s="28" t="s">
        <v>36</v>
      </c>
      <c r="Q9" s="28" t="s">
        <v>36</v>
      </c>
      <c r="R9" s="28" t="s">
        <v>36</v>
      </c>
      <c r="S9" s="28" t="s">
        <v>36</v>
      </c>
      <c r="T9" s="28" t="str">
        <f t="shared" si="10"/>
        <v>WO</v>
      </c>
      <c r="U9" s="28" t="s">
        <v>36</v>
      </c>
      <c r="V9" s="28" t="s">
        <v>36</v>
      </c>
      <c r="W9" s="28" t="s">
        <v>36</v>
      </c>
      <c r="X9" s="28" t="s">
        <v>36</v>
      </c>
      <c r="Y9" s="28" t="s">
        <v>36</v>
      </c>
      <c r="Z9" s="28" t="s">
        <v>36</v>
      </c>
      <c r="AA9" s="28" t="str">
        <f t="shared" si="2"/>
        <v>WO</v>
      </c>
      <c r="AB9" s="28" t="s">
        <v>36</v>
      </c>
      <c r="AC9" s="28" t="s">
        <v>36</v>
      </c>
      <c r="AD9" s="28" t="s">
        <v>36</v>
      </c>
      <c r="AE9" s="28" t="s">
        <v>36</v>
      </c>
      <c r="AF9" s="28" t="s">
        <v>36</v>
      </c>
      <c r="AG9" s="28" t="s">
        <v>36</v>
      </c>
      <c r="AH9" s="28" t="str">
        <f t="shared" si="2"/>
        <v>WO</v>
      </c>
      <c r="AI9" s="28" t="s">
        <v>36</v>
      </c>
      <c r="AJ9" s="28" t="s">
        <v>36</v>
      </c>
      <c r="AK9" s="28" t="s">
        <v>36</v>
      </c>
      <c r="AL9" s="28" t="s">
        <v>36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May</v>
      </c>
      <c r="AU9" s="20">
        <f t="shared" si="4"/>
        <v>27</v>
      </c>
      <c r="AV9" s="20">
        <f t="shared" si="5"/>
        <v>0</v>
      </c>
      <c r="AW9" s="20">
        <f t="shared" si="6"/>
        <v>0</v>
      </c>
      <c r="AX9" s="20">
        <f t="shared" si="7"/>
        <v>4</v>
      </c>
      <c r="AY9" s="20">
        <f t="shared" si="8"/>
        <v>31</v>
      </c>
      <c r="AZ9" s="20">
        <f>May[[#This Row],[Days]]-May[[#This Row],[Absent]]</f>
        <v>31</v>
      </c>
      <c r="BA9" s="23">
        <v>18000</v>
      </c>
      <c r="BB9" s="24">
        <f>May[[#This Row],[Salary]]/May[[#This Row],[Days]]</f>
        <v>580.64516129032256</v>
      </c>
      <c r="BC9" s="24">
        <f>May[[#This Row],[PerDay Salary]]*May[[#This Row],[Absent]]</f>
        <v>0</v>
      </c>
      <c r="BD9" s="24">
        <f>May[[#This Row],[Salary]]-May[[#This Row],[Deduction]]</f>
        <v>18000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">
        <v>36</v>
      </c>
      <c r="L10" s="28" t="s">
        <v>36</v>
      </c>
      <c r="M10" s="28" t="str">
        <f t="shared" si="10"/>
        <v>WO</v>
      </c>
      <c r="N10" s="28" t="s">
        <v>36</v>
      </c>
      <c r="O10" s="28" t="s">
        <v>36</v>
      </c>
      <c r="P10" s="28" t="s">
        <v>36</v>
      </c>
      <c r="Q10" s="28" t="s">
        <v>36</v>
      </c>
      <c r="R10" s="28" t="s">
        <v>36</v>
      </c>
      <c r="S10" s="28" t="s">
        <v>36</v>
      </c>
      <c r="T10" s="28" t="str">
        <f t="shared" si="10"/>
        <v>WO</v>
      </c>
      <c r="U10" s="28" t="s">
        <v>36</v>
      </c>
      <c r="V10" s="28" t="s">
        <v>36</v>
      </c>
      <c r="W10" s="28" t="s">
        <v>36</v>
      </c>
      <c r="X10" s="28" t="s">
        <v>36</v>
      </c>
      <c r="Y10" s="28" t="s">
        <v>36</v>
      </c>
      <c r="Z10" s="28" t="s">
        <v>36</v>
      </c>
      <c r="AA10" s="28" t="str">
        <f t="shared" si="2"/>
        <v>WO</v>
      </c>
      <c r="AB10" s="28" t="s">
        <v>36</v>
      </c>
      <c r="AC10" s="28" t="s">
        <v>36</v>
      </c>
      <c r="AD10" s="28" t="s">
        <v>36</v>
      </c>
      <c r="AE10" s="28" t="s">
        <v>36</v>
      </c>
      <c r="AF10" s="28" t="s">
        <v>36</v>
      </c>
      <c r="AG10" s="28" t="s">
        <v>36</v>
      </c>
      <c r="AH10" s="28" t="str">
        <f t="shared" si="2"/>
        <v>WO</v>
      </c>
      <c r="AI10" s="28" t="s">
        <v>36</v>
      </c>
      <c r="AJ10" s="28" t="s">
        <v>36</v>
      </c>
      <c r="AK10" s="28" t="s">
        <v>36</v>
      </c>
      <c r="AL10" s="28" t="s">
        <v>36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May</v>
      </c>
      <c r="AU10" s="20">
        <f t="shared" si="4"/>
        <v>27</v>
      </c>
      <c r="AV10" s="20">
        <f t="shared" si="5"/>
        <v>0</v>
      </c>
      <c r="AW10" s="20">
        <f t="shared" si="6"/>
        <v>0</v>
      </c>
      <c r="AX10" s="20">
        <f t="shared" si="7"/>
        <v>4</v>
      </c>
      <c r="AY10" s="20">
        <f t="shared" si="8"/>
        <v>31</v>
      </c>
      <c r="AZ10" s="20">
        <f>May[[#This Row],[Days]]-May[[#This Row],[Absent]]</f>
        <v>31</v>
      </c>
      <c r="BA10" s="23">
        <v>25000</v>
      </c>
      <c r="BB10" s="24">
        <f>May[[#This Row],[Salary]]/May[[#This Row],[Days]]</f>
        <v>806.45161290322585</v>
      </c>
      <c r="BC10" s="24">
        <f>May[[#This Row],[PerDay Salary]]*May[[#This Row],[Absent]]</f>
        <v>0</v>
      </c>
      <c r="BD10" s="24">
        <f>May[[#This Row],[Salary]]-May[[#This Row],[Deduction]]</f>
        <v>25000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">
        <v>36</v>
      </c>
      <c r="L11" s="28" t="s">
        <v>36</v>
      </c>
      <c r="M11" s="28" t="str">
        <f t="shared" si="10"/>
        <v>WO</v>
      </c>
      <c r="N11" s="28" t="s">
        <v>36</v>
      </c>
      <c r="O11" s="28" t="s">
        <v>36</v>
      </c>
      <c r="P11" s="28" t="s">
        <v>42</v>
      </c>
      <c r="Q11" s="28" t="s">
        <v>36</v>
      </c>
      <c r="R11" s="28" t="s">
        <v>36</v>
      </c>
      <c r="S11" s="28" t="s">
        <v>36</v>
      </c>
      <c r="T11" s="28" t="str">
        <f t="shared" si="10"/>
        <v>WO</v>
      </c>
      <c r="U11" s="28" t="s">
        <v>36</v>
      </c>
      <c r="V11" s="28" t="s">
        <v>36</v>
      </c>
      <c r="W11" s="28" t="s">
        <v>42</v>
      </c>
      <c r="X11" s="28" t="s">
        <v>36</v>
      </c>
      <c r="Y11" s="28" t="s">
        <v>37</v>
      </c>
      <c r="Z11" s="28" t="s">
        <v>36</v>
      </c>
      <c r="AA11" s="28" t="str">
        <f t="shared" si="2"/>
        <v>WO</v>
      </c>
      <c r="AB11" s="28" t="s">
        <v>36</v>
      </c>
      <c r="AC11" s="28" t="s">
        <v>36</v>
      </c>
      <c r="AD11" s="28" t="s">
        <v>37</v>
      </c>
      <c r="AE11" s="28" t="s">
        <v>36</v>
      </c>
      <c r="AF11" s="28" t="s">
        <v>42</v>
      </c>
      <c r="AG11" s="28" t="s">
        <v>36</v>
      </c>
      <c r="AH11" s="28" t="str">
        <f t="shared" si="2"/>
        <v>WO</v>
      </c>
      <c r="AI11" s="28" t="s">
        <v>36</v>
      </c>
      <c r="AJ11" s="28" t="s">
        <v>36</v>
      </c>
      <c r="AK11" s="28" t="s">
        <v>36</v>
      </c>
      <c r="AL11" s="28" t="s">
        <v>36</v>
      </c>
      <c r="AM11" s="28" t="s">
        <v>36</v>
      </c>
      <c r="AN11" s="17" t="s">
        <v>42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May</v>
      </c>
      <c r="AU11" s="20">
        <f t="shared" si="4"/>
        <v>21</v>
      </c>
      <c r="AV11" s="20">
        <f t="shared" si="5"/>
        <v>2</v>
      </c>
      <c r="AW11" s="20">
        <f t="shared" si="6"/>
        <v>4</v>
      </c>
      <c r="AX11" s="20">
        <f t="shared" si="7"/>
        <v>4</v>
      </c>
      <c r="AY11" s="20">
        <f t="shared" si="8"/>
        <v>31</v>
      </c>
      <c r="AZ11" s="20">
        <f>May[[#This Row],[Days]]-May[[#This Row],[Absent]]</f>
        <v>29</v>
      </c>
      <c r="BA11" s="23">
        <v>28000</v>
      </c>
      <c r="BB11" s="24">
        <f>May[[#This Row],[Salary]]/May[[#This Row],[Days]]</f>
        <v>903.22580645161293</v>
      </c>
      <c r="BC11" s="24">
        <f>May[[#This Row],[PerDay Salary]]*May[[#This Row],[Absent]]</f>
        <v>1806.4516129032259</v>
      </c>
      <c r="BD11" s="24">
        <f>May[[#This Row],[Salary]]-May[[#This Row],[Deduction]]</f>
        <v>26193.548387096773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36</v>
      </c>
      <c r="K12" s="28" t="s">
        <v>37</v>
      </c>
      <c r="L12" s="28" t="s">
        <v>36</v>
      </c>
      <c r="M12" s="28" t="str">
        <f t="shared" si="10"/>
        <v>WO</v>
      </c>
      <c r="N12" s="28" t="s">
        <v>36</v>
      </c>
      <c r="O12" s="28" t="s">
        <v>36</v>
      </c>
      <c r="P12" s="28" t="s">
        <v>36</v>
      </c>
      <c r="Q12" s="28" t="s">
        <v>36</v>
      </c>
      <c r="R12" s="28" t="s">
        <v>36</v>
      </c>
      <c r="S12" s="28" t="s">
        <v>36</v>
      </c>
      <c r="T12" s="28" t="str">
        <f t="shared" si="10"/>
        <v>WO</v>
      </c>
      <c r="U12" s="28" t="s">
        <v>36</v>
      </c>
      <c r="V12" s="28" t="s">
        <v>36</v>
      </c>
      <c r="W12" s="28" t="s">
        <v>36</v>
      </c>
      <c r="X12" s="28" t="s">
        <v>36</v>
      </c>
      <c r="Y12" s="28" t="s">
        <v>36</v>
      </c>
      <c r="Z12" s="28" t="s">
        <v>36</v>
      </c>
      <c r="AA12" s="28" t="str">
        <f t="shared" si="2"/>
        <v>WO</v>
      </c>
      <c r="AB12" s="28" t="s">
        <v>36</v>
      </c>
      <c r="AC12" s="28" t="s">
        <v>36</v>
      </c>
      <c r="AD12" s="28" t="s">
        <v>36</v>
      </c>
      <c r="AE12" s="28" t="s">
        <v>36</v>
      </c>
      <c r="AF12" s="28" t="s">
        <v>36</v>
      </c>
      <c r="AG12" s="28" t="s">
        <v>36</v>
      </c>
      <c r="AH12" s="28" t="str">
        <f t="shared" si="2"/>
        <v>WO</v>
      </c>
      <c r="AI12" s="28" t="s">
        <v>36</v>
      </c>
      <c r="AJ12" s="28" t="s">
        <v>36</v>
      </c>
      <c r="AK12" s="28" t="s">
        <v>36</v>
      </c>
      <c r="AL12" s="28" t="s">
        <v>36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May</v>
      </c>
      <c r="AU12" s="20">
        <f t="shared" si="4"/>
        <v>26</v>
      </c>
      <c r="AV12" s="20">
        <f t="shared" si="5"/>
        <v>1</v>
      </c>
      <c r="AW12" s="20">
        <f t="shared" si="6"/>
        <v>0</v>
      </c>
      <c r="AX12" s="20">
        <f t="shared" si="7"/>
        <v>4</v>
      </c>
      <c r="AY12" s="20">
        <f t="shared" si="8"/>
        <v>31</v>
      </c>
      <c r="AZ12" s="20">
        <f>May[[#This Row],[Days]]-May[[#This Row],[Absent]]</f>
        <v>30</v>
      </c>
      <c r="BA12" s="23">
        <v>30000</v>
      </c>
      <c r="BB12" s="24">
        <f>May[[#This Row],[Salary]]/May[[#This Row],[Days]]</f>
        <v>967.74193548387098</v>
      </c>
      <c r="BC12" s="24">
        <f>May[[#This Row],[PerDay Salary]]*May[[#This Row],[Absent]]</f>
        <v>967.74193548387098</v>
      </c>
      <c r="BD12" s="24">
        <f>May[[#This Row],[Salary]]-May[[#This Row],[Deduction]]</f>
        <v>29032.258064516129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">
        <v>36</v>
      </c>
      <c r="L13" s="28" t="s">
        <v>36</v>
      </c>
      <c r="M13" s="28" t="str">
        <f t="shared" si="10"/>
        <v>WO</v>
      </c>
      <c r="N13" s="28" t="s">
        <v>36</v>
      </c>
      <c r="O13" s="28" t="s">
        <v>36</v>
      </c>
      <c r="P13" s="28" t="s">
        <v>36</v>
      </c>
      <c r="Q13" s="28" t="s">
        <v>36</v>
      </c>
      <c r="R13" s="28" t="s">
        <v>36</v>
      </c>
      <c r="S13" s="28" t="s">
        <v>36</v>
      </c>
      <c r="T13" s="28" t="str">
        <f t="shared" si="10"/>
        <v>WO</v>
      </c>
      <c r="U13" s="28" t="s">
        <v>36</v>
      </c>
      <c r="V13" s="28" t="s">
        <v>36</v>
      </c>
      <c r="W13" s="28" t="s">
        <v>36</v>
      </c>
      <c r="X13" s="28" t="s">
        <v>36</v>
      </c>
      <c r="Y13" s="28" t="s">
        <v>36</v>
      </c>
      <c r="Z13" s="28" t="s">
        <v>36</v>
      </c>
      <c r="AA13" s="28" t="str">
        <f t="shared" si="2"/>
        <v>WO</v>
      </c>
      <c r="AB13" s="28" t="s">
        <v>36</v>
      </c>
      <c r="AC13" s="28" t="s">
        <v>36</v>
      </c>
      <c r="AD13" s="28" t="s">
        <v>36</v>
      </c>
      <c r="AE13" s="28" t="s">
        <v>36</v>
      </c>
      <c r="AF13" s="28" t="s">
        <v>36</v>
      </c>
      <c r="AG13" s="28" t="s">
        <v>36</v>
      </c>
      <c r="AH13" s="28" t="str">
        <f t="shared" si="2"/>
        <v>WO</v>
      </c>
      <c r="AI13" s="28" t="s">
        <v>36</v>
      </c>
      <c r="AJ13" s="28" t="s">
        <v>36</v>
      </c>
      <c r="AK13" s="28" t="s">
        <v>36</v>
      </c>
      <c r="AL13" s="28" t="s">
        <v>36</v>
      </c>
      <c r="AM13" s="28" t="s">
        <v>36</v>
      </c>
      <c r="AN13" s="17" t="s">
        <v>37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May</v>
      </c>
      <c r="AU13" s="20">
        <f t="shared" si="4"/>
        <v>26</v>
      </c>
      <c r="AV13" s="20">
        <f t="shared" si="5"/>
        <v>1</v>
      </c>
      <c r="AW13" s="20">
        <f t="shared" si="6"/>
        <v>0</v>
      </c>
      <c r="AX13" s="20">
        <f t="shared" si="7"/>
        <v>4</v>
      </c>
      <c r="AY13" s="20">
        <f t="shared" si="8"/>
        <v>31</v>
      </c>
      <c r="AZ13" s="20">
        <f>May[[#This Row],[Days]]-May[[#This Row],[Absent]]</f>
        <v>30</v>
      </c>
      <c r="BA13" s="23">
        <v>32000</v>
      </c>
      <c r="BB13" s="24">
        <f>May[[#This Row],[Salary]]/May[[#This Row],[Days]]</f>
        <v>1032.258064516129</v>
      </c>
      <c r="BC13" s="24">
        <f>May[[#This Row],[PerDay Salary]]*May[[#This Row],[Absent]]</f>
        <v>1032.258064516129</v>
      </c>
      <c r="BD13" s="24">
        <f>May[[#This Row],[Salary]]-May[[#This Row],[Deduction]]</f>
        <v>30967.741935483871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">
        <v>37</v>
      </c>
      <c r="L14" s="28" t="s">
        <v>36</v>
      </c>
      <c r="M14" s="28" t="str">
        <f t="shared" si="10"/>
        <v>WO</v>
      </c>
      <c r="N14" s="28" t="s">
        <v>36</v>
      </c>
      <c r="O14" s="28" t="s">
        <v>37</v>
      </c>
      <c r="P14" s="28" t="s">
        <v>36</v>
      </c>
      <c r="Q14" s="28" t="s">
        <v>36</v>
      </c>
      <c r="R14" s="28" t="s">
        <v>37</v>
      </c>
      <c r="S14" s="28" t="s">
        <v>36</v>
      </c>
      <c r="T14" s="28" t="str">
        <f t="shared" si="10"/>
        <v>WO</v>
      </c>
      <c r="U14" s="28" t="s">
        <v>36</v>
      </c>
      <c r="V14" s="28" t="s">
        <v>36</v>
      </c>
      <c r="W14" s="28" t="s">
        <v>36</v>
      </c>
      <c r="X14" s="28" t="s">
        <v>36</v>
      </c>
      <c r="Y14" s="28" t="s">
        <v>36</v>
      </c>
      <c r="Z14" s="28" t="s">
        <v>36</v>
      </c>
      <c r="AA14" s="28" t="str">
        <f t="shared" si="2"/>
        <v>WO</v>
      </c>
      <c r="AB14" s="28" t="s">
        <v>36</v>
      </c>
      <c r="AC14" s="28" t="s">
        <v>36</v>
      </c>
      <c r="AD14" s="28" t="s">
        <v>36</v>
      </c>
      <c r="AE14" s="28" t="s">
        <v>36</v>
      </c>
      <c r="AF14" s="28" t="s">
        <v>36</v>
      </c>
      <c r="AG14" s="28" t="s">
        <v>36</v>
      </c>
      <c r="AH14" s="28" t="str">
        <f t="shared" si="2"/>
        <v>WO</v>
      </c>
      <c r="AI14" s="28" t="s">
        <v>36</v>
      </c>
      <c r="AJ14" s="28" t="s">
        <v>36</v>
      </c>
      <c r="AK14" s="28" t="s">
        <v>36</v>
      </c>
      <c r="AL14" s="28" t="s">
        <v>36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May</v>
      </c>
      <c r="AU14" s="20">
        <f t="shared" si="4"/>
        <v>24</v>
      </c>
      <c r="AV14" s="20">
        <f t="shared" si="5"/>
        <v>3</v>
      </c>
      <c r="AW14" s="20">
        <f t="shared" si="6"/>
        <v>0</v>
      </c>
      <c r="AX14" s="20">
        <f t="shared" si="7"/>
        <v>4</v>
      </c>
      <c r="AY14" s="20">
        <f t="shared" si="8"/>
        <v>31</v>
      </c>
      <c r="AZ14" s="20">
        <f>May[[#This Row],[Days]]-May[[#This Row],[Absent]]</f>
        <v>28</v>
      </c>
      <c r="BA14" s="23">
        <v>25000</v>
      </c>
      <c r="BB14" s="24">
        <f>May[[#This Row],[Salary]]/May[[#This Row],[Days]]</f>
        <v>806.45161290322585</v>
      </c>
      <c r="BC14" s="24">
        <f>May[[#This Row],[PerDay Salary]]*May[[#This Row],[Absent]]</f>
        <v>2419.3548387096776</v>
      </c>
      <c r="BD14" s="24">
        <f>May[[#This Row],[Salary]]-May[[#This Row],[Deduction]]</f>
        <v>22580.645161290322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">
        <v>36</v>
      </c>
      <c r="L15" s="28" t="s">
        <v>36</v>
      </c>
      <c r="M15" s="28" t="str">
        <f t="shared" si="10"/>
        <v>WO</v>
      </c>
      <c r="N15" s="28" t="s">
        <v>36</v>
      </c>
      <c r="O15" s="28" t="s">
        <v>36</v>
      </c>
      <c r="P15" s="28" t="s">
        <v>36</v>
      </c>
      <c r="Q15" s="28" t="s">
        <v>36</v>
      </c>
      <c r="R15" s="28" t="s">
        <v>36</v>
      </c>
      <c r="S15" s="28" t="s">
        <v>36</v>
      </c>
      <c r="T15" s="28" t="str">
        <f t="shared" si="10"/>
        <v>WO</v>
      </c>
      <c r="U15" s="28" t="s">
        <v>36</v>
      </c>
      <c r="V15" s="28" t="s">
        <v>36</v>
      </c>
      <c r="W15" s="28" t="s">
        <v>36</v>
      </c>
      <c r="X15" s="28" t="s">
        <v>36</v>
      </c>
      <c r="Y15" s="28" t="s">
        <v>36</v>
      </c>
      <c r="Z15" s="28" t="s">
        <v>36</v>
      </c>
      <c r="AA15" s="28" t="str">
        <f t="shared" si="2"/>
        <v>WO</v>
      </c>
      <c r="AB15" s="28" t="s">
        <v>36</v>
      </c>
      <c r="AC15" s="28" t="s">
        <v>36</v>
      </c>
      <c r="AD15" s="28" t="s">
        <v>36</v>
      </c>
      <c r="AE15" s="28" t="s">
        <v>36</v>
      </c>
      <c r="AF15" s="28" t="s">
        <v>36</v>
      </c>
      <c r="AG15" s="28" t="s">
        <v>36</v>
      </c>
      <c r="AH15" s="28" t="str">
        <f t="shared" si="2"/>
        <v>WO</v>
      </c>
      <c r="AI15" s="28" t="s">
        <v>36</v>
      </c>
      <c r="AJ15" s="28" t="s">
        <v>36</v>
      </c>
      <c r="AK15" s="28" t="s">
        <v>36</v>
      </c>
      <c r="AL15" s="28" t="s">
        <v>36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May</v>
      </c>
      <c r="AU15" s="20">
        <f t="shared" si="4"/>
        <v>27</v>
      </c>
      <c r="AV15" s="20">
        <f t="shared" si="5"/>
        <v>0</v>
      </c>
      <c r="AW15" s="20">
        <f t="shared" si="6"/>
        <v>0</v>
      </c>
      <c r="AX15" s="20">
        <f t="shared" si="7"/>
        <v>4</v>
      </c>
      <c r="AY15" s="20">
        <f t="shared" si="8"/>
        <v>31</v>
      </c>
      <c r="AZ15" s="20">
        <f>May[[#This Row],[Days]]-May[[#This Row],[Absent]]</f>
        <v>31</v>
      </c>
      <c r="BA15" s="23">
        <v>28000</v>
      </c>
      <c r="BB15" s="24">
        <f>May[[#This Row],[Salary]]/May[[#This Row],[Days]]</f>
        <v>903.22580645161293</v>
      </c>
      <c r="BC15" s="24">
        <f>May[[#This Row],[PerDay Salary]]*May[[#This Row],[Absent]]</f>
        <v>0</v>
      </c>
      <c r="BD15" s="24">
        <f>May[[#This Row],[Salary]]-May[[#This Row],[Deduction]]</f>
        <v>28000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">
        <v>36</v>
      </c>
      <c r="L16" s="28" t="s">
        <v>36</v>
      </c>
      <c r="M16" s="28" t="str">
        <f t="shared" si="10"/>
        <v>WO</v>
      </c>
      <c r="N16" s="28" t="s">
        <v>36</v>
      </c>
      <c r="O16" s="28" t="s">
        <v>36</v>
      </c>
      <c r="P16" s="28" t="s">
        <v>36</v>
      </c>
      <c r="Q16" s="28" t="s">
        <v>36</v>
      </c>
      <c r="R16" s="28" t="s">
        <v>36</v>
      </c>
      <c r="S16" s="28" t="s">
        <v>36</v>
      </c>
      <c r="T16" s="28" t="str">
        <f t="shared" si="10"/>
        <v>WO</v>
      </c>
      <c r="U16" s="28" t="s">
        <v>36</v>
      </c>
      <c r="V16" s="28" t="s">
        <v>36</v>
      </c>
      <c r="W16" s="28" t="s">
        <v>36</v>
      </c>
      <c r="X16" s="28" t="s">
        <v>36</v>
      </c>
      <c r="Y16" s="28" t="s">
        <v>36</v>
      </c>
      <c r="Z16" s="28" t="s">
        <v>36</v>
      </c>
      <c r="AA16" s="28" t="str">
        <f t="shared" si="2"/>
        <v>WO</v>
      </c>
      <c r="AB16" s="28" t="s">
        <v>36</v>
      </c>
      <c r="AC16" s="28" t="s">
        <v>37</v>
      </c>
      <c r="AD16" s="28" t="s">
        <v>36</v>
      </c>
      <c r="AE16" s="28" t="s">
        <v>36</v>
      </c>
      <c r="AF16" s="28" t="s">
        <v>36</v>
      </c>
      <c r="AG16" s="28" t="s">
        <v>36</v>
      </c>
      <c r="AH16" s="28" t="str">
        <f t="shared" si="2"/>
        <v>WO</v>
      </c>
      <c r="AI16" s="28" t="s">
        <v>36</v>
      </c>
      <c r="AJ16" s="28" t="s">
        <v>36</v>
      </c>
      <c r="AK16" s="28" t="s">
        <v>37</v>
      </c>
      <c r="AL16" s="28" t="s">
        <v>36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May</v>
      </c>
      <c r="AU16" s="20">
        <f t="shared" si="4"/>
        <v>25</v>
      </c>
      <c r="AV16" s="20">
        <f t="shared" si="5"/>
        <v>2</v>
      </c>
      <c r="AW16" s="20">
        <f t="shared" si="6"/>
        <v>0</v>
      </c>
      <c r="AX16" s="20">
        <f t="shared" si="7"/>
        <v>4</v>
      </c>
      <c r="AY16" s="20">
        <f t="shared" si="8"/>
        <v>31</v>
      </c>
      <c r="AZ16" s="20">
        <f>May[[#This Row],[Days]]-May[[#This Row],[Absent]]</f>
        <v>29</v>
      </c>
      <c r="BA16" s="23">
        <v>35000</v>
      </c>
      <c r="BB16" s="24">
        <f>May[[#This Row],[Salary]]/May[[#This Row],[Days]]</f>
        <v>1129.0322580645161</v>
      </c>
      <c r="BC16" s="24">
        <f>May[[#This Row],[PerDay Salary]]*May[[#This Row],[Absent]]</f>
        <v>2258.0645161290322</v>
      </c>
      <c r="BD16" s="24">
        <f>May[[#This Row],[Salary]]-May[[#This Row],[Deduction]]</f>
        <v>32741.93548387097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">
        <v>42</v>
      </c>
      <c r="L17" s="28" t="s">
        <v>36</v>
      </c>
      <c r="M17" s="28" t="str">
        <f t="shared" si="10"/>
        <v>WO</v>
      </c>
      <c r="N17" s="28" t="s">
        <v>36</v>
      </c>
      <c r="O17" s="28" t="s">
        <v>36</v>
      </c>
      <c r="P17" s="28" t="s">
        <v>36</v>
      </c>
      <c r="Q17" s="28" t="s">
        <v>36</v>
      </c>
      <c r="R17" s="28" t="s">
        <v>36</v>
      </c>
      <c r="S17" s="28" t="s">
        <v>36</v>
      </c>
      <c r="T17" s="28" t="str">
        <f t="shared" si="10"/>
        <v>WO</v>
      </c>
      <c r="U17" s="28" t="s">
        <v>36</v>
      </c>
      <c r="V17" s="28" t="s">
        <v>36</v>
      </c>
      <c r="W17" s="28" t="s">
        <v>36</v>
      </c>
      <c r="X17" s="28" t="s">
        <v>36</v>
      </c>
      <c r="Y17" s="28" t="s">
        <v>42</v>
      </c>
      <c r="Z17" s="28" t="s">
        <v>36</v>
      </c>
      <c r="AA17" s="28" t="str">
        <f t="shared" si="2"/>
        <v>WO</v>
      </c>
      <c r="AB17" s="28" t="s">
        <v>36</v>
      </c>
      <c r="AC17" s="28" t="s">
        <v>36</v>
      </c>
      <c r="AD17" s="28" t="s">
        <v>42</v>
      </c>
      <c r="AE17" s="28" t="s">
        <v>36</v>
      </c>
      <c r="AF17" s="28" t="s">
        <v>36</v>
      </c>
      <c r="AG17" s="28" t="s">
        <v>36</v>
      </c>
      <c r="AH17" s="28" t="str">
        <f t="shared" si="2"/>
        <v>WO</v>
      </c>
      <c r="AI17" s="28" t="s">
        <v>36</v>
      </c>
      <c r="AJ17" s="28" t="s">
        <v>36</v>
      </c>
      <c r="AK17" s="28" t="s">
        <v>36</v>
      </c>
      <c r="AL17" s="28" t="s">
        <v>36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May</v>
      </c>
      <c r="AU17" s="20">
        <f t="shared" si="4"/>
        <v>24</v>
      </c>
      <c r="AV17" s="20">
        <f t="shared" si="5"/>
        <v>0</v>
      </c>
      <c r="AW17" s="20">
        <f t="shared" si="6"/>
        <v>3</v>
      </c>
      <c r="AX17" s="20">
        <f t="shared" si="7"/>
        <v>4</v>
      </c>
      <c r="AY17" s="20">
        <f t="shared" si="8"/>
        <v>31</v>
      </c>
      <c r="AZ17" s="20">
        <f>May[[#This Row],[Days]]-May[[#This Row],[Absent]]</f>
        <v>31</v>
      </c>
      <c r="BA17" s="23">
        <v>20000</v>
      </c>
      <c r="BB17" s="24">
        <f>May[[#This Row],[Salary]]/May[[#This Row],[Days]]</f>
        <v>645.16129032258061</v>
      </c>
      <c r="BC17" s="24">
        <f>May[[#This Row],[PerDay Salary]]*May[[#This Row],[Absent]]</f>
        <v>0</v>
      </c>
      <c r="BD17" s="24">
        <f>May[[#This Row],[Salary]]-May[[#This Row],[Deduction]]</f>
        <v>20000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">
        <v>36</v>
      </c>
      <c r="L18" s="28" t="s">
        <v>36</v>
      </c>
      <c r="M18" s="28" t="str">
        <f t="shared" si="10"/>
        <v>WO</v>
      </c>
      <c r="N18" s="28" t="s">
        <v>36</v>
      </c>
      <c r="O18" s="28" t="s">
        <v>36</v>
      </c>
      <c r="P18" s="28" t="s">
        <v>36</v>
      </c>
      <c r="Q18" s="28" t="s">
        <v>36</v>
      </c>
      <c r="R18" s="28" t="s">
        <v>36</v>
      </c>
      <c r="S18" s="28" t="s">
        <v>36</v>
      </c>
      <c r="T18" s="28" t="str">
        <f t="shared" si="10"/>
        <v>WO</v>
      </c>
      <c r="U18" s="28" t="s">
        <v>36</v>
      </c>
      <c r="V18" s="28" t="s">
        <v>36</v>
      </c>
      <c r="W18" s="28" t="s">
        <v>37</v>
      </c>
      <c r="X18" s="28" t="s">
        <v>36</v>
      </c>
      <c r="Y18" s="28" t="s">
        <v>36</v>
      </c>
      <c r="Z18" s="28" t="s">
        <v>37</v>
      </c>
      <c r="AA18" s="28" t="str">
        <f t="shared" si="2"/>
        <v>WO</v>
      </c>
      <c r="AB18" s="28" t="s">
        <v>36</v>
      </c>
      <c r="AC18" s="28" t="s">
        <v>36</v>
      </c>
      <c r="AD18" s="28" t="s">
        <v>36</v>
      </c>
      <c r="AE18" s="28" t="s">
        <v>36</v>
      </c>
      <c r="AF18" s="28" t="s">
        <v>36</v>
      </c>
      <c r="AG18" s="28" t="s">
        <v>36</v>
      </c>
      <c r="AH18" s="28" t="str">
        <f t="shared" si="2"/>
        <v>WO</v>
      </c>
      <c r="AI18" s="28" t="s">
        <v>36</v>
      </c>
      <c r="AJ18" s="28" t="s">
        <v>36</v>
      </c>
      <c r="AK18" s="28" t="s">
        <v>36</v>
      </c>
      <c r="AL18" s="28" t="s">
        <v>36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May</v>
      </c>
      <c r="AU18" s="20">
        <f t="shared" si="4"/>
        <v>25</v>
      </c>
      <c r="AV18" s="20">
        <f t="shared" si="5"/>
        <v>2</v>
      </c>
      <c r="AW18" s="20">
        <f t="shared" si="6"/>
        <v>0</v>
      </c>
      <c r="AX18" s="20">
        <f t="shared" si="7"/>
        <v>4</v>
      </c>
      <c r="AY18" s="20">
        <f t="shared" si="8"/>
        <v>31</v>
      </c>
      <c r="AZ18" s="20">
        <f>May[[#This Row],[Days]]-May[[#This Row],[Absent]]</f>
        <v>29</v>
      </c>
      <c r="BA18" s="23">
        <v>18000</v>
      </c>
      <c r="BB18" s="24">
        <f>May[[#This Row],[Salary]]/May[[#This Row],[Days]]</f>
        <v>580.64516129032256</v>
      </c>
      <c r="BC18" s="24">
        <f>May[[#This Row],[PerDay Salary]]*May[[#This Row],[Absent]]</f>
        <v>1161.2903225806451</v>
      </c>
      <c r="BD18" s="24">
        <f>May[[#This Row],[Salary]]-May[[#This Row],[Deduction]]</f>
        <v>16838.709677419356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">
        <v>36</v>
      </c>
      <c r="L19" s="28" t="s">
        <v>36</v>
      </c>
      <c r="M19" s="28" t="str">
        <f t="shared" si="10"/>
        <v>WO</v>
      </c>
      <c r="N19" s="28" t="s">
        <v>36</v>
      </c>
      <c r="O19" s="28" t="s">
        <v>36</v>
      </c>
      <c r="P19" s="28" t="s">
        <v>36</v>
      </c>
      <c r="Q19" s="28" t="s">
        <v>36</v>
      </c>
      <c r="R19" s="28" t="s">
        <v>36</v>
      </c>
      <c r="S19" s="28" t="s">
        <v>36</v>
      </c>
      <c r="T19" s="28" t="str">
        <f t="shared" si="10"/>
        <v>WO</v>
      </c>
      <c r="U19" s="28" t="s">
        <v>36</v>
      </c>
      <c r="V19" s="28" t="s">
        <v>36</v>
      </c>
      <c r="W19" s="28" t="s">
        <v>36</v>
      </c>
      <c r="X19" s="28" t="s">
        <v>36</v>
      </c>
      <c r="Y19" s="28" t="s">
        <v>36</v>
      </c>
      <c r="Z19" s="28" t="s">
        <v>36</v>
      </c>
      <c r="AA19" s="28" t="str">
        <f t="shared" si="2"/>
        <v>WO</v>
      </c>
      <c r="AB19" s="28" t="s">
        <v>36</v>
      </c>
      <c r="AC19" s="28" t="s">
        <v>36</v>
      </c>
      <c r="AD19" s="28" t="s">
        <v>36</v>
      </c>
      <c r="AE19" s="28" t="s">
        <v>36</v>
      </c>
      <c r="AF19" s="28" t="s">
        <v>36</v>
      </c>
      <c r="AG19" s="28" t="s">
        <v>36</v>
      </c>
      <c r="AH19" s="28" t="str">
        <f t="shared" si="2"/>
        <v>WO</v>
      </c>
      <c r="AI19" s="28" t="s">
        <v>36</v>
      </c>
      <c r="AJ19" s="28" t="s">
        <v>36</v>
      </c>
      <c r="AK19" s="28" t="s">
        <v>36</v>
      </c>
      <c r="AL19" s="28" t="s">
        <v>36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May</v>
      </c>
      <c r="AU19" s="20">
        <f t="shared" si="4"/>
        <v>27</v>
      </c>
      <c r="AV19" s="20">
        <f t="shared" si="5"/>
        <v>0</v>
      </c>
      <c r="AW19" s="20">
        <f t="shared" si="6"/>
        <v>0</v>
      </c>
      <c r="AX19" s="20">
        <f t="shared" si="7"/>
        <v>4</v>
      </c>
      <c r="AY19" s="20">
        <f t="shared" si="8"/>
        <v>31</v>
      </c>
      <c r="AZ19" s="20">
        <f>May[[#This Row],[Days]]-May[[#This Row],[Absent]]</f>
        <v>31</v>
      </c>
      <c r="BA19" s="23">
        <v>27000</v>
      </c>
      <c r="BB19" s="24">
        <f>May[[#This Row],[Salary]]/May[[#This Row],[Days]]</f>
        <v>870.9677419354839</v>
      </c>
      <c r="BC19" s="24">
        <f>May[[#This Row],[PerDay Salary]]*May[[#This Row],[Absent]]</f>
        <v>0</v>
      </c>
      <c r="BD19" s="24">
        <f>May[[#This Row],[Salary]]-May[[#This Row],[Deduction]]</f>
        <v>27000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">
        <v>36</v>
      </c>
      <c r="L20" s="28" t="s">
        <v>36</v>
      </c>
      <c r="M20" s="28" t="str">
        <f t="shared" si="10"/>
        <v>WO</v>
      </c>
      <c r="N20" s="28" t="s">
        <v>36</v>
      </c>
      <c r="O20" s="28" t="s">
        <v>36</v>
      </c>
      <c r="P20" s="28" t="s">
        <v>36</v>
      </c>
      <c r="Q20" s="28" t="s">
        <v>36</v>
      </c>
      <c r="R20" s="28" t="s">
        <v>36</v>
      </c>
      <c r="S20" s="28" t="s">
        <v>36</v>
      </c>
      <c r="T20" s="28" t="str">
        <f t="shared" si="10"/>
        <v>WO</v>
      </c>
      <c r="U20" s="28" t="s">
        <v>36</v>
      </c>
      <c r="V20" s="28" t="s">
        <v>36</v>
      </c>
      <c r="W20" s="28" t="s">
        <v>36</v>
      </c>
      <c r="X20" s="28" t="s">
        <v>36</v>
      </c>
      <c r="Y20" s="28" t="s">
        <v>36</v>
      </c>
      <c r="Z20" s="28" t="s">
        <v>36</v>
      </c>
      <c r="AA20" s="28" t="str">
        <f t="shared" si="2"/>
        <v>WO</v>
      </c>
      <c r="AB20" s="28" t="s">
        <v>36</v>
      </c>
      <c r="AC20" s="28" t="s">
        <v>36</v>
      </c>
      <c r="AD20" s="28" t="s">
        <v>36</v>
      </c>
      <c r="AE20" s="28" t="s">
        <v>36</v>
      </c>
      <c r="AF20" s="28" t="s">
        <v>36</v>
      </c>
      <c r="AG20" s="28" t="s">
        <v>36</v>
      </c>
      <c r="AH20" s="28" t="str">
        <f t="shared" si="2"/>
        <v>WO</v>
      </c>
      <c r="AI20" s="28" t="s">
        <v>36</v>
      </c>
      <c r="AJ20" s="28" t="s">
        <v>36</v>
      </c>
      <c r="AK20" s="28" t="s">
        <v>36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May</v>
      </c>
      <c r="AU20" s="20">
        <f t="shared" si="4"/>
        <v>27</v>
      </c>
      <c r="AV20" s="20">
        <f t="shared" si="5"/>
        <v>0</v>
      </c>
      <c r="AW20" s="20">
        <f t="shared" si="6"/>
        <v>0</v>
      </c>
      <c r="AX20" s="20">
        <f t="shared" si="7"/>
        <v>4</v>
      </c>
      <c r="AY20" s="20">
        <f t="shared" si="8"/>
        <v>31</v>
      </c>
      <c r="AZ20" s="20">
        <f>May[[#This Row],[Days]]-May[[#This Row],[Absent]]</f>
        <v>31</v>
      </c>
      <c r="BA20" s="23">
        <v>40000</v>
      </c>
      <c r="BB20" s="24">
        <f>May[[#This Row],[Salary]]/May[[#This Row],[Days]]</f>
        <v>1290.3225806451612</v>
      </c>
      <c r="BC20" s="24">
        <f>May[[#This Row],[PerDay Salary]]*May[[#This Row],[Absent]]</f>
        <v>0</v>
      </c>
      <c r="BD20" s="24">
        <f>May[[#This Row],[Salary]]-May[[#This Row],[Deduction]]</f>
        <v>40000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">
        <v>36</v>
      </c>
      <c r="L21" s="28" t="s">
        <v>36</v>
      </c>
      <c r="M21" s="28" t="str">
        <f t="shared" si="10"/>
        <v>WO</v>
      </c>
      <c r="N21" s="28" t="s">
        <v>36</v>
      </c>
      <c r="O21" s="28" t="s">
        <v>36</v>
      </c>
      <c r="P21" s="28" t="s">
        <v>36</v>
      </c>
      <c r="Q21" s="28" t="s">
        <v>36</v>
      </c>
      <c r="R21" s="28" t="s">
        <v>36</v>
      </c>
      <c r="S21" s="28" t="s">
        <v>36</v>
      </c>
      <c r="T21" s="28" t="str">
        <f t="shared" si="10"/>
        <v>WO</v>
      </c>
      <c r="U21" s="28" t="s">
        <v>36</v>
      </c>
      <c r="V21" s="28" t="s">
        <v>36</v>
      </c>
      <c r="W21" s="28" t="s">
        <v>36</v>
      </c>
      <c r="X21" s="28" t="s">
        <v>36</v>
      </c>
      <c r="Y21" s="28" t="s">
        <v>36</v>
      </c>
      <c r="Z21" s="28" t="s">
        <v>36</v>
      </c>
      <c r="AA21" s="28" t="str">
        <f t="shared" si="2"/>
        <v>WO</v>
      </c>
      <c r="AB21" s="28" t="s">
        <v>36</v>
      </c>
      <c r="AC21" s="28" t="s">
        <v>36</v>
      </c>
      <c r="AD21" s="28" t="s">
        <v>36</v>
      </c>
      <c r="AE21" s="28" t="s">
        <v>37</v>
      </c>
      <c r="AF21" s="28" t="s">
        <v>36</v>
      </c>
      <c r="AG21" s="28" t="s">
        <v>36</v>
      </c>
      <c r="AH21" s="28" t="str">
        <f t="shared" si="2"/>
        <v>WO</v>
      </c>
      <c r="AI21" s="28" t="s">
        <v>37</v>
      </c>
      <c r="AJ21" s="28" t="s">
        <v>36</v>
      </c>
      <c r="AK21" s="28" t="s">
        <v>36</v>
      </c>
      <c r="AL21" s="28" t="s">
        <v>36</v>
      </c>
      <c r="AM21" s="28" t="s">
        <v>36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May</v>
      </c>
      <c r="AU21" s="20">
        <f t="shared" si="4"/>
        <v>25</v>
      </c>
      <c r="AV21" s="20">
        <f t="shared" si="5"/>
        <v>2</v>
      </c>
      <c r="AW21" s="20">
        <f t="shared" si="6"/>
        <v>0</v>
      </c>
      <c r="AX21" s="20">
        <f t="shared" si="7"/>
        <v>4</v>
      </c>
      <c r="AY21" s="20">
        <f t="shared" si="8"/>
        <v>31</v>
      </c>
      <c r="AZ21" s="20">
        <f>May[[#This Row],[Days]]-May[[#This Row],[Absent]]</f>
        <v>29</v>
      </c>
      <c r="BA21" s="23">
        <v>30000</v>
      </c>
      <c r="BB21" s="24">
        <f>May[[#This Row],[Salary]]/May[[#This Row],[Days]]</f>
        <v>967.74193548387098</v>
      </c>
      <c r="BC21" s="24">
        <f>May[[#This Row],[PerDay Salary]]*May[[#This Row],[Absent]]</f>
        <v>1935.483870967742</v>
      </c>
      <c r="BD21" s="24">
        <f>May[[#This Row],[Salary]]-May[[#This Row],[Deduction]]</f>
        <v>28064.516129032258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">
        <v>36</v>
      </c>
      <c r="L22" s="28" t="s">
        <v>36</v>
      </c>
      <c r="M22" s="28" t="str">
        <f t="shared" si="10"/>
        <v>WO</v>
      </c>
      <c r="N22" s="28" t="s">
        <v>36</v>
      </c>
      <c r="O22" s="28" t="s">
        <v>36</v>
      </c>
      <c r="P22" s="28" t="s">
        <v>36</v>
      </c>
      <c r="Q22" s="28" t="s">
        <v>42</v>
      </c>
      <c r="R22" s="28" t="s">
        <v>36</v>
      </c>
      <c r="S22" s="28" t="s">
        <v>36</v>
      </c>
      <c r="T22" s="28" t="str">
        <f t="shared" si="10"/>
        <v>WO</v>
      </c>
      <c r="U22" s="28" t="s">
        <v>36</v>
      </c>
      <c r="V22" s="28" t="s">
        <v>42</v>
      </c>
      <c r="W22" s="28" t="s">
        <v>36</v>
      </c>
      <c r="X22" s="28" t="s">
        <v>36</v>
      </c>
      <c r="Y22" s="28" t="s">
        <v>36</v>
      </c>
      <c r="Z22" s="28" t="s">
        <v>36</v>
      </c>
      <c r="AA22" s="28" t="str">
        <f t="shared" si="2"/>
        <v>WO</v>
      </c>
      <c r="AB22" s="28" t="s">
        <v>36</v>
      </c>
      <c r="AC22" s="28" t="s">
        <v>36</v>
      </c>
      <c r="AD22" s="28" t="s">
        <v>36</v>
      </c>
      <c r="AE22" s="28" t="s">
        <v>36</v>
      </c>
      <c r="AF22" s="28" t="s">
        <v>36</v>
      </c>
      <c r="AG22" s="28" t="s">
        <v>36</v>
      </c>
      <c r="AH22" s="28" t="str">
        <f t="shared" si="2"/>
        <v>WO</v>
      </c>
      <c r="AI22" s="28" t="s">
        <v>36</v>
      </c>
      <c r="AJ22" s="28" t="s">
        <v>36</v>
      </c>
      <c r="AK22" s="28" t="s">
        <v>36</v>
      </c>
      <c r="AL22" s="28" t="s">
        <v>36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May</v>
      </c>
      <c r="AU22" s="20">
        <f t="shared" si="4"/>
        <v>25</v>
      </c>
      <c r="AV22" s="20">
        <f t="shared" si="5"/>
        <v>0</v>
      </c>
      <c r="AW22" s="20">
        <f t="shared" si="6"/>
        <v>2</v>
      </c>
      <c r="AX22" s="20">
        <f t="shared" si="7"/>
        <v>4</v>
      </c>
      <c r="AY22" s="20">
        <f t="shared" si="8"/>
        <v>31</v>
      </c>
      <c r="AZ22" s="20">
        <f>May[[#This Row],[Days]]-May[[#This Row],[Absent]]</f>
        <v>31</v>
      </c>
      <c r="BA22" s="23">
        <v>22000</v>
      </c>
      <c r="BB22" s="24">
        <f>May[[#This Row],[Salary]]/May[[#This Row],[Days]]</f>
        <v>709.67741935483866</v>
      </c>
      <c r="BC22" s="24">
        <f>May[[#This Row],[PerDay Salary]]*May[[#This Row],[Absent]]</f>
        <v>0</v>
      </c>
      <c r="BD22" s="24">
        <f>May[[#This Row],[Salary]]-May[[#This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37</v>
      </c>
      <c r="K23" s="28" t="s">
        <v>36</v>
      </c>
      <c r="L23" s="28" t="s">
        <v>36</v>
      </c>
      <c r="M23" s="28" t="str">
        <f t="shared" si="10"/>
        <v>WO</v>
      </c>
      <c r="N23" s="28" t="s">
        <v>36</v>
      </c>
      <c r="O23" s="28" t="s">
        <v>36</v>
      </c>
      <c r="P23" s="28" t="s">
        <v>36</v>
      </c>
      <c r="Q23" s="28" t="s">
        <v>36</v>
      </c>
      <c r="R23" s="28" t="s">
        <v>36</v>
      </c>
      <c r="S23" s="28" t="s">
        <v>36</v>
      </c>
      <c r="T23" s="28" t="str">
        <f t="shared" si="10"/>
        <v>WO</v>
      </c>
      <c r="U23" s="28" t="s">
        <v>36</v>
      </c>
      <c r="V23" s="28" t="s">
        <v>36</v>
      </c>
      <c r="W23" s="28" t="s">
        <v>36</v>
      </c>
      <c r="X23" s="28" t="s">
        <v>36</v>
      </c>
      <c r="Y23" s="28" t="s">
        <v>36</v>
      </c>
      <c r="Z23" s="28" t="s">
        <v>36</v>
      </c>
      <c r="AA23" s="28" t="str">
        <f t="shared" si="2"/>
        <v>WO</v>
      </c>
      <c r="AB23" s="28" t="s">
        <v>36</v>
      </c>
      <c r="AC23" s="28" t="s">
        <v>36</v>
      </c>
      <c r="AD23" s="28" t="s">
        <v>36</v>
      </c>
      <c r="AE23" s="28" t="s">
        <v>36</v>
      </c>
      <c r="AF23" s="28" t="s">
        <v>36</v>
      </c>
      <c r="AG23" s="28" t="s">
        <v>36</v>
      </c>
      <c r="AH23" s="28" t="str">
        <f t="shared" si="2"/>
        <v>WO</v>
      </c>
      <c r="AI23" s="28" t="s">
        <v>36</v>
      </c>
      <c r="AJ23" s="28" t="s">
        <v>36</v>
      </c>
      <c r="AK23" s="28" t="s">
        <v>36</v>
      </c>
      <c r="AL23" s="28" t="s">
        <v>36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May</v>
      </c>
      <c r="AU23" s="20">
        <f t="shared" si="4"/>
        <v>26</v>
      </c>
      <c r="AV23" s="20">
        <f t="shared" si="5"/>
        <v>1</v>
      </c>
      <c r="AW23" s="20">
        <f t="shared" si="6"/>
        <v>0</v>
      </c>
      <c r="AX23" s="20">
        <f t="shared" si="7"/>
        <v>4</v>
      </c>
      <c r="AY23" s="20">
        <f t="shared" si="8"/>
        <v>31</v>
      </c>
      <c r="AZ23" s="20">
        <f>May[[#This Row],[Days]]-May[[#This Row],[Absent]]</f>
        <v>30</v>
      </c>
      <c r="BA23" s="23">
        <v>18000</v>
      </c>
      <c r="BB23" s="24">
        <f>May[[#This Row],[Salary]]/May[[#This Row],[Days]]</f>
        <v>580.64516129032256</v>
      </c>
      <c r="BC23" s="24">
        <f>May[[#This Row],[PerDay Salary]]*May[[#This Row],[Absent]]</f>
        <v>580.64516129032256</v>
      </c>
      <c r="BD23" s="24">
        <f>May[[#This Row],[Salary]]-May[[#This Row],[Deduction]]</f>
        <v>17419.354838709678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">
        <v>36</v>
      </c>
      <c r="L24" s="28" t="s">
        <v>36</v>
      </c>
      <c r="M24" s="28" t="str">
        <f t="shared" si="10"/>
        <v>WO</v>
      </c>
      <c r="N24" s="28" t="s">
        <v>36</v>
      </c>
      <c r="O24" s="28" t="s">
        <v>36</v>
      </c>
      <c r="P24" s="28" t="s">
        <v>36</v>
      </c>
      <c r="Q24" s="28" t="s">
        <v>36</v>
      </c>
      <c r="R24" s="28" t="s">
        <v>36</v>
      </c>
      <c r="S24" s="28" t="s">
        <v>36</v>
      </c>
      <c r="T24" s="28" t="str">
        <f t="shared" si="10"/>
        <v>WO</v>
      </c>
      <c r="U24" s="28" t="s">
        <v>36</v>
      </c>
      <c r="V24" s="28" t="s">
        <v>36</v>
      </c>
      <c r="W24" s="28" t="s">
        <v>36</v>
      </c>
      <c r="X24" s="28" t="s">
        <v>36</v>
      </c>
      <c r="Y24" s="28" t="s">
        <v>36</v>
      </c>
      <c r="Z24" s="28" t="s">
        <v>36</v>
      </c>
      <c r="AA24" s="28" t="str">
        <f t="shared" ref="AA24:AH27" si="11">IF(AA$6="Sun","WO","")</f>
        <v>WO</v>
      </c>
      <c r="AB24" s="28" t="s">
        <v>36</v>
      </c>
      <c r="AC24" s="28" t="s">
        <v>36</v>
      </c>
      <c r="AD24" s="28" t="s">
        <v>36</v>
      </c>
      <c r="AE24" s="28" t="s">
        <v>36</v>
      </c>
      <c r="AF24" s="28" t="s">
        <v>36</v>
      </c>
      <c r="AG24" s="28" t="s">
        <v>36</v>
      </c>
      <c r="AH24" s="28" t="str">
        <f t="shared" si="11"/>
        <v>WO</v>
      </c>
      <c r="AI24" s="28" t="s">
        <v>36</v>
      </c>
      <c r="AJ24" s="28" t="s">
        <v>36</v>
      </c>
      <c r="AK24" s="28" t="s">
        <v>36</v>
      </c>
      <c r="AL24" s="28" t="s">
        <v>36</v>
      </c>
      <c r="AM24" s="28" t="s">
        <v>36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May</v>
      </c>
      <c r="AU24" s="20">
        <f t="shared" si="4"/>
        <v>27</v>
      </c>
      <c r="AV24" s="20">
        <f t="shared" si="5"/>
        <v>0</v>
      </c>
      <c r="AW24" s="20">
        <f t="shared" si="6"/>
        <v>0</v>
      </c>
      <c r="AX24" s="20">
        <f t="shared" si="7"/>
        <v>4</v>
      </c>
      <c r="AY24" s="20">
        <f t="shared" si="8"/>
        <v>31</v>
      </c>
      <c r="AZ24" s="20">
        <f>May[[#This Row],[Days]]-May[[#This Row],[Absent]]</f>
        <v>31</v>
      </c>
      <c r="BA24" s="23">
        <v>20000</v>
      </c>
      <c r="BB24" s="24">
        <f>May[[#This Row],[Salary]]/May[[#This Row],[Days]]</f>
        <v>645.16129032258061</v>
      </c>
      <c r="BC24" s="24">
        <f>May[[#This Row],[PerDay Salary]]*May[[#This Row],[Absent]]</f>
        <v>0</v>
      </c>
      <c r="BD24" s="24">
        <f>May[[#This Row],[Salary]]-May[[#This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">
        <v>42</v>
      </c>
      <c r="L25" s="28" t="s">
        <v>36</v>
      </c>
      <c r="M25" s="28" t="str">
        <f t="shared" ref="M25:T27" si="12">IF(M$6="Sun","WO","")</f>
        <v>WO</v>
      </c>
      <c r="N25" s="28" t="s">
        <v>36</v>
      </c>
      <c r="O25" s="28" t="s">
        <v>36</v>
      </c>
      <c r="P25" s="28" t="s">
        <v>37</v>
      </c>
      <c r="Q25" s="28" t="s">
        <v>36</v>
      </c>
      <c r="R25" s="28" t="s">
        <v>36</v>
      </c>
      <c r="S25" s="28" t="s">
        <v>36</v>
      </c>
      <c r="T25" s="28" t="str">
        <f t="shared" si="12"/>
        <v>WO</v>
      </c>
      <c r="U25" s="28" t="s">
        <v>36</v>
      </c>
      <c r="V25" s="28" t="s">
        <v>36</v>
      </c>
      <c r="W25" s="28" t="s">
        <v>36</v>
      </c>
      <c r="X25" s="28" t="s">
        <v>36</v>
      </c>
      <c r="Y25" s="28" t="s">
        <v>36</v>
      </c>
      <c r="Z25" s="28" t="s">
        <v>36</v>
      </c>
      <c r="AA25" s="28" t="str">
        <f t="shared" si="11"/>
        <v>WO</v>
      </c>
      <c r="AB25" s="28" t="s">
        <v>36</v>
      </c>
      <c r="AC25" s="28" t="s">
        <v>36</v>
      </c>
      <c r="AD25" s="28" t="s">
        <v>36</v>
      </c>
      <c r="AE25" s="28" t="s">
        <v>36</v>
      </c>
      <c r="AF25" s="28" t="s">
        <v>36</v>
      </c>
      <c r="AG25" s="28" t="s">
        <v>36</v>
      </c>
      <c r="AH25" s="28" t="str">
        <f t="shared" si="11"/>
        <v>WO</v>
      </c>
      <c r="AI25" s="28" t="s">
        <v>36</v>
      </c>
      <c r="AJ25" s="28" t="s">
        <v>36</v>
      </c>
      <c r="AK25" s="28" t="s">
        <v>42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May</v>
      </c>
      <c r="AU25" s="20">
        <f t="shared" si="4"/>
        <v>24</v>
      </c>
      <c r="AV25" s="20">
        <f t="shared" si="5"/>
        <v>1</v>
      </c>
      <c r="AW25" s="20">
        <f t="shared" si="6"/>
        <v>2</v>
      </c>
      <c r="AX25" s="20">
        <f t="shared" si="7"/>
        <v>4</v>
      </c>
      <c r="AY25" s="20">
        <f t="shared" si="8"/>
        <v>31</v>
      </c>
      <c r="AZ25" s="20">
        <f>May[[#This Row],[Days]]-May[[#This Row],[Absent]]</f>
        <v>30</v>
      </c>
      <c r="BA25" s="23">
        <v>15000</v>
      </c>
      <c r="BB25" s="24">
        <f>May[[#This Row],[Salary]]/May[[#This Row],[Days]]</f>
        <v>483.87096774193549</v>
      </c>
      <c r="BC25" s="24">
        <f>May[[#This Row],[PerDay Salary]]*May[[#This Row],[Absent]]</f>
        <v>483.87096774193549</v>
      </c>
      <c r="BD25" s="24">
        <f>May[[#This Row],[Salary]]-May[[#This Row],[Deduction]]</f>
        <v>14516.129032258064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">
        <v>36</v>
      </c>
      <c r="L26" s="28" t="s">
        <v>36</v>
      </c>
      <c r="M26" s="28" t="str">
        <f t="shared" si="12"/>
        <v>WO</v>
      </c>
      <c r="N26" s="28" t="s">
        <v>36</v>
      </c>
      <c r="O26" s="28" t="s">
        <v>36</v>
      </c>
      <c r="P26" s="28" t="s">
        <v>36</v>
      </c>
      <c r="Q26" s="28" t="s">
        <v>36</v>
      </c>
      <c r="R26" s="28" t="s">
        <v>36</v>
      </c>
      <c r="S26" s="28" t="s">
        <v>36</v>
      </c>
      <c r="T26" s="28" t="str">
        <f t="shared" si="12"/>
        <v>WO</v>
      </c>
      <c r="U26" s="28" t="s">
        <v>36</v>
      </c>
      <c r="V26" s="28" t="s">
        <v>36</v>
      </c>
      <c r="W26" s="28" t="s">
        <v>36</v>
      </c>
      <c r="X26" s="28" t="s">
        <v>36</v>
      </c>
      <c r="Y26" s="28" t="s">
        <v>36</v>
      </c>
      <c r="Z26" s="28" t="s">
        <v>36</v>
      </c>
      <c r="AA26" s="28" t="str">
        <f t="shared" si="11"/>
        <v>WO</v>
      </c>
      <c r="AB26" s="28" t="s">
        <v>36</v>
      </c>
      <c r="AC26" s="28" t="s">
        <v>36</v>
      </c>
      <c r="AD26" s="28" t="s">
        <v>36</v>
      </c>
      <c r="AE26" s="28" t="s">
        <v>36</v>
      </c>
      <c r="AF26" s="28" t="s">
        <v>36</v>
      </c>
      <c r="AG26" s="28" t="s">
        <v>36</v>
      </c>
      <c r="AH26" s="28" t="str">
        <f t="shared" si="11"/>
        <v>WO</v>
      </c>
      <c r="AI26" s="28" t="s">
        <v>36</v>
      </c>
      <c r="AJ26" s="28" t="s">
        <v>36</v>
      </c>
      <c r="AK26" s="28" t="s">
        <v>36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May</v>
      </c>
      <c r="AU26" s="20">
        <f t="shared" si="4"/>
        <v>27</v>
      </c>
      <c r="AV26" s="20">
        <f t="shared" si="5"/>
        <v>0</v>
      </c>
      <c r="AW26" s="20">
        <f t="shared" si="6"/>
        <v>0</v>
      </c>
      <c r="AX26" s="20">
        <f t="shared" si="7"/>
        <v>4</v>
      </c>
      <c r="AY26" s="20">
        <f t="shared" si="8"/>
        <v>31</v>
      </c>
      <c r="AZ26" s="20">
        <f>May[[#This Row],[Days]]-May[[#This Row],[Absent]]</f>
        <v>31</v>
      </c>
      <c r="BA26" s="23">
        <v>22000</v>
      </c>
      <c r="BB26" s="24">
        <f>May[[#This Row],[Salary]]/May[[#This Row],[Days]]</f>
        <v>709.67741935483866</v>
      </c>
      <c r="BC26" s="24">
        <f>May[[#This Row],[PerDay Salary]]*May[[#This Row],[Absent]]</f>
        <v>0</v>
      </c>
      <c r="BD26" s="24">
        <f>May[[#This Row],[Salary]]-May[[#This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">
        <v>36</v>
      </c>
      <c r="L27" s="18" t="s">
        <v>36</v>
      </c>
      <c r="M27" s="18" t="str">
        <f t="shared" si="12"/>
        <v>WO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tr">
        <f t="shared" si="12"/>
        <v>WO</v>
      </c>
      <c r="U27" s="18" t="s">
        <v>36</v>
      </c>
      <c r="V27" s="18" t="s">
        <v>36</v>
      </c>
      <c r="W27" s="18" t="s">
        <v>36</v>
      </c>
      <c r="X27" s="18" t="s">
        <v>36</v>
      </c>
      <c r="Y27" s="18" t="s">
        <v>36</v>
      </c>
      <c r="Z27" s="18" t="s">
        <v>36</v>
      </c>
      <c r="AA27" s="18" t="str">
        <f t="shared" si="11"/>
        <v>WO</v>
      </c>
      <c r="AB27" s="18" t="s">
        <v>36</v>
      </c>
      <c r="AC27" s="18" t="s">
        <v>36</v>
      </c>
      <c r="AD27" s="18" t="s">
        <v>36</v>
      </c>
      <c r="AE27" s="18" t="s">
        <v>36</v>
      </c>
      <c r="AF27" s="18" t="s">
        <v>36</v>
      </c>
      <c r="AG27" s="18" t="s">
        <v>36</v>
      </c>
      <c r="AH27" s="18" t="str">
        <f t="shared" si="11"/>
        <v>WO</v>
      </c>
      <c r="AI27" s="18" t="s">
        <v>36</v>
      </c>
      <c r="AJ27" s="18" t="s">
        <v>36</v>
      </c>
      <c r="AK27" s="18" t="s">
        <v>36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May</v>
      </c>
      <c r="AU27" s="20">
        <f t="shared" si="4"/>
        <v>27</v>
      </c>
      <c r="AV27" s="20">
        <f t="shared" si="5"/>
        <v>0</v>
      </c>
      <c r="AW27" s="20">
        <f t="shared" si="6"/>
        <v>0</v>
      </c>
      <c r="AX27" s="20">
        <f t="shared" si="7"/>
        <v>4</v>
      </c>
      <c r="AY27" s="20">
        <f t="shared" si="8"/>
        <v>31</v>
      </c>
      <c r="AZ27" s="20">
        <f>May[[#This Row],[Days]]-May[[#This Row],[Absent]]</f>
        <v>31</v>
      </c>
      <c r="BA27" s="23">
        <v>38000</v>
      </c>
      <c r="BB27" s="24">
        <f>May[[#This Row],[Salary]]/May[[#This Row],[Days]]</f>
        <v>1225.8064516129032</v>
      </c>
      <c r="BC27" s="24">
        <f>May[[#This Row],[PerDay Salary]]*May[[#This Row],[Absent]]</f>
        <v>0</v>
      </c>
      <c r="BD27" s="24">
        <f>May[[#This Row],[Salary]]-May[[#This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39" priority="5" operator="equal">
      <formula>"WO"</formula>
    </cfRule>
  </conditionalFormatting>
  <conditionalFormatting sqref="J8:AN27">
    <cfRule type="containsText" dxfId="38" priority="1" stopIfTrue="1" operator="containsText" text="L">
      <formula>NOT(ISERROR(SEARCH("L",J8)))</formula>
    </cfRule>
    <cfRule type="containsText" dxfId="37" priority="2" stopIfTrue="1" operator="containsText" text="A">
      <formula>NOT(ISERROR(SEARCH("A",J8)))</formula>
    </cfRule>
    <cfRule type="containsText" dxfId="36" priority="3" stopIfTrue="1" operator="containsText" text="P">
      <formula>NOT(ISERROR(SEARCH("P",J8)))</formula>
    </cfRule>
    <cfRule type="containsText" dxfId="35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J8:L27 N8:S27 U8:Z27 AB8:AG27 AI8:AN27" xr:uid="{6ED4380D-480D-4A0B-9C8C-9A88F7C7F41A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A1787A-E972-4DF6-AA5A-9E8E523CFC2A}">
          <x14:formula1>
            <xm:f>Rough!$A$1:$A$12</xm:f>
          </x14:formula1>
          <xm:sqref>G4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C39F-28CA-4A17-9093-B422559A4AFD}">
  <dimension ref="E1:BD28"/>
  <sheetViews>
    <sheetView topLeftCell="AJ1" workbookViewId="0">
      <selection activeCell="AT4" sqref="AT4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45809</v>
      </c>
      <c r="H4" s="14" t="str">
        <f>TEXT($G$4,"MMMM")</f>
        <v>June</v>
      </c>
      <c r="J4" s="13" t="s">
        <v>41</v>
      </c>
      <c r="K4" s="14">
        <f>EOMONTH(G4,0)</f>
        <v>45838</v>
      </c>
      <c r="O4" s="13">
        <f>DATEDIF($G$4,$K$4,"D")+1</f>
        <v>30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Sun</v>
      </c>
      <c r="K6" s="11" t="str">
        <f t="shared" ref="K6:AN6" si="0">TEXT(K7,"ddd")</f>
        <v>Mon</v>
      </c>
      <c r="L6" s="11" t="str">
        <f t="shared" si="0"/>
        <v>Tue</v>
      </c>
      <c r="M6" s="11" t="str">
        <f t="shared" si="0"/>
        <v>Wed</v>
      </c>
      <c r="N6" s="11" t="str">
        <f t="shared" si="0"/>
        <v>Thu</v>
      </c>
      <c r="O6" s="11" t="str">
        <f t="shared" si="0"/>
        <v>Fri</v>
      </c>
      <c r="P6" s="11" t="str">
        <f t="shared" si="0"/>
        <v>Sat</v>
      </c>
      <c r="Q6" s="11" t="str">
        <f t="shared" si="0"/>
        <v>Sun</v>
      </c>
      <c r="R6" s="11" t="str">
        <f t="shared" si="0"/>
        <v>Mon</v>
      </c>
      <c r="S6" s="11" t="str">
        <f t="shared" si="0"/>
        <v>Tue</v>
      </c>
      <c r="T6" s="11" t="str">
        <f t="shared" si="0"/>
        <v>Wed</v>
      </c>
      <c r="U6" s="11" t="str">
        <f t="shared" si="0"/>
        <v>Thu</v>
      </c>
      <c r="V6" s="11" t="str">
        <f t="shared" si="0"/>
        <v>Fri</v>
      </c>
      <c r="W6" s="11" t="str">
        <f t="shared" si="0"/>
        <v>Sat</v>
      </c>
      <c r="X6" s="11" t="str">
        <f t="shared" si="0"/>
        <v>Sun</v>
      </c>
      <c r="Y6" s="11" t="str">
        <f t="shared" si="0"/>
        <v>Mon</v>
      </c>
      <c r="Z6" s="11" t="str">
        <f t="shared" si="0"/>
        <v>Tue</v>
      </c>
      <c r="AA6" s="11" t="str">
        <f t="shared" si="0"/>
        <v>Wed</v>
      </c>
      <c r="AB6" s="11" t="str">
        <f t="shared" si="0"/>
        <v>Thu</v>
      </c>
      <c r="AC6" s="11" t="str">
        <f t="shared" si="0"/>
        <v>Fri</v>
      </c>
      <c r="AD6" s="11" t="str">
        <f t="shared" si="0"/>
        <v>Sat</v>
      </c>
      <c r="AE6" s="11" t="str">
        <f t="shared" si="0"/>
        <v>Sun</v>
      </c>
      <c r="AF6" s="11" t="str">
        <f t="shared" si="0"/>
        <v>Mon</v>
      </c>
      <c r="AG6" s="11" t="str">
        <f t="shared" si="0"/>
        <v>Tue</v>
      </c>
      <c r="AH6" s="11" t="str">
        <f t="shared" si="0"/>
        <v>Wed</v>
      </c>
      <c r="AI6" s="11" t="str">
        <f t="shared" si="0"/>
        <v>Thu</v>
      </c>
      <c r="AJ6" s="11" t="str">
        <f t="shared" si="0"/>
        <v>Fri</v>
      </c>
      <c r="AK6" s="11" t="str">
        <f t="shared" si="0"/>
        <v>Sat</v>
      </c>
      <c r="AL6" s="11" t="str">
        <f t="shared" si="0"/>
        <v>Sun</v>
      </c>
      <c r="AM6" s="11" t="str">
        <f t="shared" si="0"/>
        <v>Mon</v>
      </c>
      <c r="AN6" s="12" t="str">
        <f t="shared" si="0"/>
        <v/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45809</v>
      </c>
      <c r="K7" s="27">
        <f>IF(J7&lt;$K$4,J7+1,"")</f>
        <v>45810</v>
      </c>
      <c r="L7" s="27">
        <f t="shared" ref="L7:AN7" si="1">IF(K7&lt;$K$4,K7+1,"")</f>
        <v>45811</v>
      </c>
      <c r="M7" s="27">
        <f t="shared" si="1"/>
        <v>45812</v>
      </c>
      <c r="N7" s="27">
        <f t="shared" si="1"/>
        <v>45813</v>
      </c>
      <c r="O7" s="27">
        <f t="shared" si="1"/>
        <v>45814</v>
      </c>
      <c r="P7" s="27">
        <f t="shared" si="1"/>
        <v>45815</v>
      </c>
      <c r="Q7" s="27">
        <f t="shared" si="1"/>
        <v>45816</v>
      </c>
      <c r="R7" s="27">
        <f t="shared" si="1"/>
        <v>45817</v>
      </c>
      <c r="S7" s="27">
        <f t="shared" si="1"/>
        <v>45818</v>
      </c>
      <c r="T7" s="27">
        <f t="shared" si="1"/>
        <v>45819</v>
      </c>
      <c r="U7" s="27">
        <f t="shared" si="1"/>
        <v>45820</v>
      </c>
      <c r="V7" s="27">
        <f t="shared" si="1"/>
        <v>45821</v>
      </c>
      <c r="W7" s="27">
        <f t="shared" si="1"/>
        <v>45822</v>
      </c>
      <c r="X7" s="27">
        <f t="shared" si="1"/>
        <v>45823</v>
      </c>
      <c r="Y7" s="27">
        <f t="shared" si="1"/>
        <v>45824</v>
      </c>
      <c r="Z7" s="27">
        <f t="shared" si="1"/>
        <v>45825</v>
      </c>
      <c r="AA7" s="27">
        <f t="shared" si="1"/>
        <v>45826</v>
      </c>
      <c r="AB7" s="27">
        <f t="shared" si="1"/>
        <v>45827</v>
      </c>
      <c r="AC7" s="27">
        <f t="shared" si="1"/>
        <v>45828</v>
      </c>
      <c r="AD7" s="27">
        <f t="shared" si="1"/>
        <v>45829</v>
      </c>
      <c r="AE7" s="27">
        <f t="shared" si="1"/>
        <v>45830</v>
      </c>
      <c r="AF7" s="27">
        <f t="shared" si="1"/>
        <v>45831</v>
      </c>
      <c r="AG7" s="27">
        <f t="shared" si="1"/>
        <v>45832</v>
      </c>
      <c r="AH7" s="27">
        <f t="shared" si="1"/>
        <v>45833</v>
      </c>
      <c r="AI7" s="27">
        <f t="shared" si="1"/>
        <v>45834</v>
      </c>
      <c r="AJ7" s="27">
        <f t="shared" si="1"/>
        <v>45835</v>
      </c>
      <c r="AK7" s="27">
        <f t="shared" si="1"/>
        <v>45836</v>
      </c>
      <c r="AL7" s="27">
        <f t="shared" si="1"/>
        <v>45837</v>
      </c>
      <c r="AM7" s="27">
        <f t="shared" si="1"/>
        <v>45838</v>
      </c>
      <c r="AN7" s="16" t="str">
        <f t="shared" si="1"/>
        <v/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5</v>
      </c>
      <c r="J8" s="28" t="str">
        <f>IF(J$6="Sun","WO","")</f>
        <v>WO</v>
      </c>
      <c r="K8" s="28" t="s">
        <v>36</v>
      </c>
      <c r="L8" s="28" t="s">
        <v>36</v>
      </c>
      <c r="M8" s="28" t="s">
        <v>36</v>
      </c>
      <c r="N8" s="28" t="s">
        <v>36</v>
      </c>
      <c r="O8" s="28" t="s">
        <v>36</v>
      </c>
      <c r="P8" s="28" t="s">
        <v>36</v>
      </c>
      <c r="Q8" s="28" t="str">
        <f t="shared" ref="Q8:AL23" si="2">IF(Q$6="Sun","WO","")</f>
        <v>WO</v>
      </c>
      <c r="R8" s="28" t="s">
        <v>36</v>
      </c>
      <c r="S8" s="28" t="s">
        <v>36</v>
      </c>
      <c r="T8" s="28" t="s">
        <v>36</v>
      </c>
      <c r="U8" s="28" t="s">
        <v>36</v>
      </c>
      <c r="V8" s="28" t="s">
        <v>36</v>
      </c>
      <c r="W8" s="28" t="s">
        <v>36</v>
      </c>
      <c r="X8" s="28" t="str">
        <f t="shared" si="2"/>
        <v>WO</v>
      </c>
      <c r="Y8" s="28" t="s">
        <v>36</v>
      </c>
      <c r="Z8" s="28" t="s">
        <v>36</v>
      </c>
      <c r="AA8" s="28" t="s">
        <v>36</v>
      </c>
      <c r="AB8" s="28" t="s">
        <v>36</v>
      </c>
      <c r="AC8" s="28" t="s">
        <v>36</v>
      </c>
      <c r="AD8" s="28" t="s">
        <v>36</v>
      </c>
      <c r="AE8" s="28" t="str">
        <f t="shared" si="2"/>
        <v>WO</v>
      </c>
      <c r="AF8" s="28" t="s">
        <v>36</v>
      </c>
      <c r="AG8" s="28" t="s">
        <v>36</v>
      </c>
      <c r="AH8" s="28" t="s">
        <v>36</v>
      </c>
      <c r="AI8" s="28" t="s">
        <v>36</v>
      </c>
      <c r="AJ8" s="28" t="s">
        <v>36</v>
      </c>
      <c r="AK8" s="28" t="s">
        <v>36</v>
      </c>
      <c r="AL8" s="28" t="str">
        <f t="shared" si="2"/>
        <v>WO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June</v>
      </c>
      <c r="AU8" s="20">
        <f t="shared" ref="AU8:AU27" si="4">COUNTIF($J8:$AN8,"*P*")</f>
        <v>26</v>
      </c>
      <c r="AV8" s="20">
        <f t="shared" ref="AV8:AV27" si="5">COUNTIF($J8:$AN8,"*A*")</f>
        <v>0</v>
      </c>
      <c r="AW8" s="20">
        <f t="shared" ref="AW8:AW27" si="6">COUNTIF($J8:$AN8,"*L*")</f>
        <v>0</v>
      </c>
      <c r="AX8" s="20">
        <f t="shared" ref="AX8:AX27" si="7">$I$8</f>
        <v>5</v>
      </c>
      <c r="AY8" s="20">
        <f t="shared" ref="AY8:AY27" si="8">$O$4</f>
        <v>30</v>
      </c>
      <c r="AZ8" s="20">
        <f>June[[#This Row],[Days]]-June[[#This Row],[Absent]]</f>
        <v>30</v>
      </c>
      <c r="BA8" s="23">
        <v>15000</v>
      </c>
      <c r="BB8" s="24">
        <f>June[[#This Row],[Salary]]/June[[#This Row],[Days]]</f>
        <v>500</v>
      </c>
      <c r="BC8" s="24">
        <f>June[[#This Row],[PerDay Salary]]*June[[#This Row],[Absent]]</f>
        <v>0</v>
      </c>
      <c r="BD8" s="24">
        <f>June[[#This Row],[Salary]]-June[[#This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5</v>
      </c>
      <c r="J9" s="28" t="str">
        <f t="shared" ref="J9:X24" si="10">IF(J$6="Sun","WO","")</f>
        <v>WO</v>
      </c>
      <c r="K9" s="28" t="s">
        <v>36</v>
      </c>
      <c r="L9" s="28" t="s">
        <v>36</v>
      </c>
      <c r="M9" s="28" t="s">
        <v>36</v>
      </c>
      <c r="N9" s="28" t="s">
        <v>36</v>
      </c>
      <c r="O9" s="28" t="s">
        <v>36</v>
      </c>
      <c r="P9" s="28" t="s">
        <v>36</v>
      </c>
      <c r="Q9" s="28" t="str">
        <f t="shared" si="10"/>
        <v>WO</v>
      </c>
      <c r="R9" s="28" t="s">
        <v>36</v>
      </c>
      <c r="S9" s="28" t="s">
        <v>36</v>
      </c>
      <c r="T9" s="28" t="s">
        <v>36</v>
      </c>
      <c r="U9" s="28" t="s">
        <v>36</v>
      </c>
      <c r="V9" s="28" t="s">
        <v>36</v>
      </c>
      <c r="W9" s="28" t="s">
        <v>36</v>
      </c>
      <c r="X9" s="28" t="str">
        <f t="shared" si="10"/>
        <v>WO</v>
      </c>
      <c r="Y9" s="28" t="s">
        <v>36</v>
      </c>
      <c r="Z9" s="28" t="s">
        <v>36</v>
      </c>
      <c r="AA9" s="28" t="s">
        <v>36</v>
      </c>
      <c r="AB9" s="28" t="s">
        <v>36</v>
      </c>
      <c r="AC9" s="28" t="s">
        <v>36</v>
      </c>
      <c r="AD9" s="28" t="s">
        <v>36</v>
      </c>
      <c r="AE9" s="28" t="str">
        <f t="shared" si="2"/>
        <v>WO</v>
      </c>
      <c r="AF9" s="28" t="s">
        <v>36</v>
      </c>
      <c r="AG9" s="28" t="s">
        <v>36</v>
      </c>
      <c r="AH9" s="28" t="s">
        <v>36</v>
      </c>
      <c r="AI9" s="28" t="s">
        <v>36</v>
      </c>
      <c r="AJ9" s="28" t="s">
        <v>36</v>
      </c>
      <c r="AK9" s="28" t="s">
        <v>36</v>
      </c>
      <c r="AL9" s="28" t="str">
        <f t="shared" si="2"/>
        <v>WO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June</v>
      </c>
      <c r="AU9" s="20">
        <f t="shared" si="4"/>
        <v>26</v>
      </c>
      <c r="AV9" s="20">
        <f t="shared" si="5"/>
        <v>0</v>
      </c>
      <c r="AW9" s="20">
        <f t="shared" si="6"/>
        <v>0</v>
      </c>
      <c r="AX9" s="20">
        <f t="shared" si="7"/>
        <v>5</v>
      </c>
      <c r="AY9" s="20">
        <f t="shared" si="8"/>
        <v>30</v>
      </c>
      <c r="AZ9" s="20">
        <f>June[[#This Row],[Days]]-June[[#This Row],[Absent]]</f>
        <v>30</v>
      </c>
      <c r="BA9" s="23">
        <v>18000</v>
      </c>
      <c r="BB9" s="24">
        <f>June[[#This Row],[Salary]]/June[[#This Row],[Days]]</f>
        <v>600</v>
      </c>
      <c r="BC9" s="24">
        <f>June[[#This Row],[PerDay Salary]]*June[[#This Row],[Absent]]</f>
        <v>0</v>
      </c>
      <c r="BD9" s="24">
        <f>June[[#This Row],[Salary]]-June[[#This Row],[Deduction]]</f>
        <v>18000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5</v>
      </c>
      <c r="J10" s="28" t="str">
        <f t="shared" si="10"/>
        <v>WO</v>
      </c>
      <c r="K10" s="28" t="s">
        <v>37</v>
      </c>
      <c r="L10" s="28" t="s">
        <v>36</v>
      </c>
      <c r="M10" s="28" t="s">
        <v>36</v>
      </c>
      <c r="N10" s="28" t="s">
        <v>36</v>
      </c>
      <c r="O10" s="28" t="s">
        <v>36</v>
      </c>
      <c r="P10" s="28" t="s">
        <v>36</v>
      </c>
      <c r="Q10" s="28" t="str">
        <f t="shared" si="10"/>
        <v>WO</v>
      </c>
      <c r="R10" s="28" t="s">
        <v>36</v>
      </c>
      <c r="S10" s="28" t="s">
        <v>36</v>
      </c>
      <c r="T10" s="28" t="s">
        <v>36</v>
      </c>
      <c r="U10" s="28" t="s">
        <v>36</v>
      </c>
      <c r="V10" s="28" t="s">
        <v>37</v>
      </c>
      <c r="W10" s="28" t="s">
        <v>36</v>
      </c>
      <c r="X10" s="28" t="str">
        <f t="shared" si="10"/>
        <v>WO</v>
      </c>
      <c r="Y10" s="28" t="s">
        <v>36</v>
      </c>
      <c r="Z10" s="28" t="s">
        <v>37</v>
      </c>
      <c r="AA10" s="28" t="s">
        <v>36</v>
      </c>
      <c r="AB10" s="28" t="s">
        <v>36</v>
      </c>
      <c r="AC10" s="28" t="s">
        <v>36</v>
      </c>
      <c r="AD10" s="28" t="s">
        <v>36</v>
      </c>
      <c r="AE10" s="28" t="str">
        <f t="shared" si="2"/>
        <v>WO</v>
      </c>
      <c r="AF10" s="28" t="s">
        <v>36</v>
      </c>
      <c r="AG10" s="28" t="s">
        <v>36</v>
      </c>
      <c r="AH10" s="28" t="s">
        <v>36</v>
      </c>
      <c r="AI10" s="28" t="s">
        <v>36</v>
      </c>
      <c r="AJ10" s="28" t="s">
        <v>36</v>
      </c>
      <c r="AK10" s="28" t="s">
        <v>36</v>
      </c>
      <c r="AL10" s="28" t="str">
        <f t="shared" si="2"/>
        <v>WO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June</v>
      </c>
      <c r="AU10" s="20">
        <f t="shared" si="4"/>
        <v>23</v>
      </c>
      <c r="AV10" s="20">
        <f t="shared" si="5"/>
        <v>3</v>
      </c>
      <c r="AW10" s="20">
        <f t="shared" si="6"/>
        <v>0</v>
      </c>
      <c r="AX10" s="20">
        <f t="shared" si="7"/>
        <v>5</v>
      </c>
      <c r="AY10" s="20">
        <f t="shared" si="8"/>
        <v>30</v>
      </c>
      <c r="AZ10" s="20">
        <f>June[[#This Row],[Days]]-June[[#This Row],[Absent]]</f>
        <v>27</v>
      </c>
      <c r="BA10" s="23">
        <v>25000</v>
      </c>
      <c r="BB10" s="24">
        <f>June[[#This Row],[Salary]]/June[[#This Row],[Days]]</f>
        <v>833.33333333333337</v>
      </c>
      <c r="BC10" s="24">
        <f>June[[#This Row],[PerDay Salary]]*June[[#This Row],[Absent]]</f>
        <v>2500</v>
      </c>
      <c r="BD10" s="24">
        <f>June[[#This Row],[Salary]]-June[[#This Row],[Deduction]]</f>
        <v>22500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5</v>
      </c>
      <c r="J11" s="28" t="str">
        <f t="shared" si="10"/>
        <v>WO</v>
      </c>
      <c r="K11" s="28" t="s">
        <v>36</v>
      </c>
      <c r="L11" s="28" t="s">
        <v>36</v>
      </c>
      <c r="M11" s="28" t="s">
        <v>36</v>
      </c>
      <c r="N11" s="28" t="s">
        <v>36</v>
      </c>
      <c r="O11" s="28" t="s">
        <v>36</v>
      </c>
      <c r="P11" s="28" t="s">
        <v>36</v>
      </c>
      <c r="Q11" s="28" t="str">
        <f t="shared" si="10"/>
        <v>WO</v>
      </c>
      <c r="R11" s="28" t="s">
        <v>36</v>
      </c>
      <c r="S11" s="28" t="s">
        <v>36</v>
      </c>
      <c r="T11" s="28" t="s">
        <v>36</v>
      </c>
      <c r="U11" s="28" t="s">
        <v>36</v>
      </c>
      <c r="V11" s="28" t="s">
        <v>36</v>
      </c>
      <c r="W11" s="28" t="s">
        <v>36</v>
      </c>
      <c r="X11" s="28" t="str">
        <f t="shared" si="10"/>
        <v>WO</v>
      </c>
      <c r="Y11" s="28" t="s">
        <v>36</v>
      </c>
      <c r="Z11" s="28" t="s">
        <v>36</v>
      </c>
      <c r="AA11" s="28" t="s">
        <v>36</v>
      </c>
      <c r="AB11" s="28" t="s">
        <v>36</v>
      </c>
      <c r="AC11" s="28" t="s">
        <v>36</v>
      </c>
      <c r="AD11" s="28" t="s">
        <v>36</v>
      </c>
      <c r="AE11" s="28" t="str">
        <f t="shared" si="2"/>
        <v>WO</v>
      </c>
      <c r="AF11" s="28" t="s">
        <v>36</v>
      </c>
      <c r="AG11" s="28" t="s">
        <v>36</v>
      </c>
      <c r="AH11" s="28" t="s">
        <v>36</v>
      </c>
      <c r="AI11" s="28" t="s">
        <v>37</v>
      </c>
      <c r="AJ11" s="28" t="s">
        <v>36</v>
      </c>
      <c r="AK11" s="28" t="s">
        <v>36</v>
      </c>
      <c r="AL11" s="28" t="str">
        <f t="shared" si="2"/>
        <v>WO</v>
      </c>
      <c r="AM11" s="28" t="s">
        <v>36</v>
      </c>
      <c r="AN11" s="17" t="s">
        <v>37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June</v>
      </c>
      <c r="AU11" s="20">
        <f t="shared" si="4"/>
        <v>24</v>
      </c>
      <c r="AV11" s="20">
        <f t="shared" si="5"/>
        <v>2</v>
      </c>
      <c r="AW11" s="20">
        <f t="shared" si="6"/>
        <v>0</v>
      </c>
      <c r="AX11" s="20">
        <f t="shared" si="7"/>
        <v>5</v>
      </c>
      <c r="AY11" s="20">
        <f t="shared" si="8"/>
        <v>30</v>
      </c>
      <c r="AZ11" s="20">
        <f>June[[#This Row],[Days]]-June[[#This Row],[Absent]]</f>
        <v>28</v>
      </c>
      <c r="BA11" s="23">
        <v>28000</v>
      </c>
      <c r="BB11" s="24">
        <f>June[[#This Row],[Salary]]/June[[#This Row],[Days]]</f>
        <v>933.33333333333337</v>
      </c>
      <c r="BC11" s="24">
        <f>June[[#This Row],[PerDay Salary]]*June[[#This Row],[Absent]]</f>
        <v>1866.6666666666667</v>
      </c>
      <c r="BD11" s="24">
        <f>June[[#This Row],[Salary]]-June[[#This Row],[Deduction]]</f>
        <v>26133.333333333332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5</v>
      </c>
      <c r="J12" s="28" t="str">
        <f t="shared" si="10"/>
        <v>WO</v>
      </c>
      <c r="K12" s="28" t="s">
        <v>36</v>
      </c>
      <c r="L12" s="28" t="s">
        <v>36</v>
      </c>
      <c r="M12" s="28" t="s">
        <v>36</v>
      </c>
      <c r="N12" s="28" t="s">
        <v>36</v>
      </c>
      <c r="O12" s="28" t="s">
        <v>36</v>
      </c>
      <c r="P12" s="28" t="s">
        <v>36</v>
      </c>
      <c r="Q12" s="28" t="str">
        <f t="shared" si="10"/>
        <v>WO</v>
      </c>
      <c r="R12" s="28" t="s">
        <v>36</v>
      </c>
      <c r="S12" s="28" t="s">
        <v>36</v>
      </c>
      <c r="T12" s="28" t="s">
        <v>36</v>
      </c>
      <c r="U12" s="28" t="s">
        <v>36</v>
      </c>
      <c r="V12" s="28" t="s">
        <v>36</v>
      </c>
      <c r="W12" s="28" t="s">
        <v>36</v>
      </c>
      <c r="X12" s="28" t="str">
        <f t="shared" si="10"/>
        <v>WO</v>
      </c>
      <c r="Y12" s="28" t="s">
        <v>36</v>
      </c>
      <c r="Z12" s="28" t="s">
        <v>36</v>
      </c>
      <c r="AA12" s="28" t="s">
        <v>36</v>
      </c>
      <c r="AB12" s="28" t="s">
        <v>36</v>
      </c>
      <c r="AC12" s="28" t="s">
        <v>36</v>
      </c>
      <c r="AD12" s="28" t="s">
        <v>36</v>
      </c>
      <c r="AE12" s="28" t="str">
        <f t="shared" si="2"/>
        <v>WO</v>
      </c>
      <c r="AF12" s="28" t="s">
        <v>36</v>
      </c>
      <c r="AG12" s="28" t="s">
        <v>36</v>
      </c>
      <c r="AH12" s="28" t="s">
        <v>36</v>
      </c>
      <c r="AI12" s="28" t="s">
        <v>36</v>
      </c>
      <c r="AJ12" s="28" t="s">
        <v>36</v>
      </c>
      <c r="AK12" s="28" t="s">
        <v>36</v>
      </c>
      <c r="AL12" s="28" t="str">
        <f t="shared" si="2"/>
        <v>WO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June</v>
      </c>
      <c r="AU12" s="20">
        <f t="shared" si="4"/>
        <v>26</v>
      </c>
      <c r="AV12" s="20">
        <f t="shared" si="5"/>
        <v>0</v>
      </c>
      <c r="AW12" s="20">
        <f t="shared" si="6"/>
        <v>0</v>
      </c>
      <c r="AX12" s="20">
        <f t="shared" si="7"/>
        <v>5</v>
      </c>
      <c r="AY12" s="20">
        <f t="shared" si="8"/>
        <v>30</v>
      </c>
      <c r="AZ12" s="20">
        <f>June[[#This Row],[Days]]-June[[#This Row],[Absent]]</f>
        <v>30</v>
      </c>
      <c r="BA12" s="23">
        <v>30000</v>
      </c>
      <c r="BB12" s="24">
        <f>June[[#This Row],[Salary]]/June[[#This Row],[Days]]</f>
        <v>1000</v>
      </c>
      <c r="BC12" s="24">
        <f>June[[#This Row],[PerDay Salary]]*June[[#This Row],[Absent]]</f>
        <v>0</v>
      </c>
      <c r="BD12" s="24">
        <f>June[[#This Row],[Salary]]-June[[#This Row],[Deduction]]</f>
        <v>30000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5</v>
      </c>
      <c r="J13" s="28" t="str">
        <f t="shared" si="10"/>
        <v>WO</v>
      </c>
      <c r="K13" s="28" t="s">
        <v>36</v>
      </c>
      <c r="L13" s="28" t="s">
        <v>36</v>
      </c>
      <c r="M13" s="28" t="s">
        <v>37</v>
      </c>
      <c r="N13" s="28" t="s">
        <v>36</v>
      </c>
      <c r="O13" s="28" t="s">
        <v>36</v>
      </c>
      <c r="P13" s="28" t="s">
        <v>36</v>
      </c>
      <c r="Q13" s="28" t="str">
        <f t="shared" si="10"/>
        <v>WO</v>
      </c>
      <c r="R13" s="28" t="s">
        <v>36</v>
      </c>
      <c r="S13" s="28" t="s">
        <v>36</v>
      </c>
      <c r="T13" s="28" t="s">
        <v>37</v>
      </c>
      <c r="U13" s="28" t="s">
        <v>36</v>
      </c>
      <c r="V13" s="28" t="s">
        <v>36</v>
      </c>
      <c r="W13" s="28" t="s">
        <v>36</v>
      </c>
      <c r="X13" s="28" t="str">
        <f t="shared" si="10"/>
        <v>WO</v>
      </c>
      <c r="Y13" s="28" t="s">
        <v>36</v>
      </c>
      <c r="Z13" s="28" t="s">
        <v>36</v>
      </c>
      <c r="AA13" s="28" t="s">
        <v>36</v>
      </c>
      <c r="AB13" s="28" t="s">
        <v>42</v>
      </c>
      <c r="AC13" s="28" t="s">
        <v>36</v>
      </c>
      <c r="AD13" s="28" t="s">
        <v>36</v>
      </c>
      <c r="AE13" s="28" t="str">
        <f t="shared" si="2"/>
        <v>WO</v>
      </c>
      <c r="AF13" s="28" t="s">
        <v>36</v>
      </c>
      <c r="AG13" s="28" t="s">
        <v>36</v>
      </c>
      <c r="AH13" s="28" t="s">
        <v>36</v>
      </c>
      <c r="AI13" s="28" t="s">
        <v>36</v>
      </c>
      <c r="AJ13" s="28" t="s">
        <v>36</v>
      </c>
      <c r="AK13" s="28" t="s">
        <v>36</v>
      </c>
      <c r="AL13" s="28" t="str">
        <f t="shared" si="2"/>
        <v>WO</v>
      </c>
      <c r="AM13" s="28" t="s">
        <v>36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June</v>
      </c>
      <c r="AU13" s="20">
        <f t="shared" si="4"/>
        <v>23</v>
      </c>
      <c r="AV13" s="20">
        <f t="shared" si="5"/>
        <v>2</v>
      </c>
      <c r="AW13" s="20">
        <f t="shared" si="6"/>
        <v>1</v>
      </c>
      <c r="AX13" s="20">
        <f t="shared" si="7"/>
        <v>5</v>
      </c>
      <c r="AY13" s="20">
        <f t="shared" si="8"/>
        <v>30</v>
      </c>
      <c r="AZ13" s="20">
        <f>June[[#This Row],[Days]]-June[[#This Row],[Absent]]</f>
        <v>28</v>
      </c>
      <c r="BA13" s="23">
        <v>32000</v>
      </c>
      <c r="BB13" s="24">
        <f>June[[#This Row],[Salary]]/June[[#This Row],[Days]]</f>
        <v>1066.6666666666667</v>
      </c>
      <c r="BC13" s="24">
        <f>June[[#This Row],[PerDay Salary]]*June[[#This Row],[Absent]]</f>
        <v>2133.3333333333335</v>
      </c>
      <c r="BD13" s="24">
        <f>June[[#This Row],[Salary]]-June[[#This Row],[Deduction]]</f>
        <v>29866.666666666668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5</v>
      </c>
      <c r="J14" s="28" t="str">
        <f t="shared" si="10"/>
        <v>WO</v>
      </c>
      <c r="K14" s="28" t="s">
        <v>36</v>
      </c>
      <c r="L14" s="28" t="s">
        <v>36</v>
      </c>
      <c r="M14" s="28" t="s">
        <v>42</v>
      </c>
      <c r="N14" s="28" t="s">
        <v>36</v>
      </c>
      <c r="O14" s="28" t="s">
        <v>36</v>
      </c>
      <c r="P14" s="28" t="s">
        <v>36</v>
      </c>
      <c r="Q14" s="28" t="str">
        <f t="shared" si="10"/>
        <v>WO</v>
      </c>
      <c r="R14" s="28" t="s">
        <v>36</v>
      </c>
      <c r="S14" s="28" t="s">
        <v>36</v>
      </c>
      <c r="T14" s="28" t="s">
        <v>36</v>
      </c>
      <c r="U14" s="28" t="s">
        <v>36</v>
      </c>
      <c r="V14" s="28" t="s">
        <v>36</v>
      </c>
      <c r="W14" s="28" t="s">
        <v>36</v>
      </c>
      <c r="X14" s="28" t="str">
        <f t="shared" si="10"/>
        <v>WO</v>
      </c>
      <c r="Y14" s="28" t="s">
        <v>36</v>
      </c>
      <c r="Z14" s="28" t="s">
        <v>36</v>
      </c>
      <c r="AA14" s="28" t="s">
        <v>36</v>
      </c>
      <c r="AB14" s="28" t="s">
        <v>36</v>
      </c>
      <c r="AC14" s="28" t="s">
        <v>36</v>
      </c>
      <c r="AD14" s="28" t="s">
        <v>36</v>
      </c>
      <c r="AE14" s="28" t="str">
        <f t="shared" si="2"/>
        <v>WO</v>
      </c>
      <c r="AF14" s="28" t="s">
        <v>36</v>
      </c>
      <c r="AG14" s="28" t="s">
        <v>36</v>
      </c>
      <c r="AH14" s="28" t="s">
        <v>36</v>
      </c>
      <c r="AI14" s="28" t="s">
        <v>36</v>
      </c>
      <c r="AJ14" s="28" t="s">
        <v>36</v>
      </c>
      <c r="AK14" s="28" t="s">
        <v>36</v>
      </c>
      <c r="AL14" s="28" t="str">
        <f t="shared" si="2"/>
        <v>WO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June</v>
      </c>
      <c r="AU14" s="20">
        <f t="shared" si="4"/>
        <v>25</v>
      </c>
      <c r="AV14" s="20">
        <f t="shared" si="5"/>
        <v>0</v>
      </c>
      <c r="AW14" s="20">
        <f t="shared" si="6"/>
        <v>1</v>
      </c>
      <c r="AX14" s="20">
        <f t="shared" si="7"/>
        <v>5</v>
      </c>
      <c r="AY14" s="20">
        <f t="shared" si="8"/>
        <v>30</v>
      </c>
      <c r="AZ14" s="20">
        <f>June[[#This Row],[Days]]-June[[#This Row],[Absent]]</f>
        <v>30</v>
      </c>
      <c r="BA14" s="23">
        <v>25000</v>
      </c>
      <c r="BB14" s="24">
        <f>June[[#This Row],[Salary]]/June[[#This Row],[Days]]</f>
        <v>833.33333333333337</v>
      </c>
      <c r="BC14" s="24">
        <f>June[[#This Row],[PerDay Salary]]*June[[#This Row],[Absent]]</f>
        <v>0</v>
      </c>
      <c r="BD14" s="24">
        <f>June[[#This Row],[Salary]]-June[[#This Row],[Deduction]]</f>
        <v>25000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5</v>
      </c>
      <c r="J15" s="28" t="str">
        <f t="shared" si="10"/>
        <v>WO</v>
      </c>
      <c r="K15" s="28" t="s">
        <v>37</v>
      </c>
      <c r="L15" s="28" t="s">
        <v>36</v>
      </c>
      <c r="M15" s="28" t="s">
        <v>36</v>
      </c>
      <c r="N15" s="28" t="s">
        <v>36</v>
      </c>
      <c r="O15" s="28" t="s">
        <v>36</v>
      </c>
      <c r="P15" s="28" t="s">
        <v>36</v>
      </c>
      <c r="Q15" s="28" t="str">
        <f t="shared" si="10"/>
        <v>WO</v>
      </c>
      <c r="R15" s="28" t="s">
        <v>36</v>
      </c>
      <c r="S15" s="28" t="s">
        <v>36</v>
      </c>
      <c r="T15" s="28" t="s">
        <v>36</v>
      </c>
      <c r="U15" s="28" t="s">
        <v>42</v>
      </c>
      <c r="V15" s="28" t="s">
        <v>36</v>
      </c>
      <c r="W15" s="28" t="s">
        <v>36</v>
      </c>
      <c r="X15" s="28" t="str">
        <f t="shared" si="10"/>
        <v>WO</v>
      </c>
      <c r="Y15" s="28" t="s">
        <v>36</v>
      </c>
      <c r="Z15" s="28" t="s">
        <v>36</v>
      </c>
      <c r="AA15" s="28" t="s">
        <v>36</v>
      </c>
      <c r="AB15" s="28" t="s">
        <v>36</v>
      </c>
      <c r="AC15" s="28" t="s">
        <v>36</v>
      </c>
      <c r="AD15" s="28" t="s">
        <v>36</v>
      </c>
      <c r="AE15" s="28" t="str">
        <f t="shared" si="2"/>
        <v>WO</v>
      </c>
      <c r="AF15" s="28" t="s">
        <v>36</v>
      </c>
      <c r="AG15" s="28" t="s">
        <v>36</v>
      </c>
      <c r="AH15" s="28" t="s">
        <v>36</v>
      </c>
      <c r="AI15" s="28" t="s">
        <v>36</v>
      </c>
      <c r="AJ15" s="28" t="s">
        <v>36</v>
      </c>
      <c r="AK15" s="28" t="s">
        <v>36</v>
      </c>
      <c r="AL15" s="28" t="str">
        <f t="shared" si="2"/>
        <v>WO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June</v>
      </c>
      <c r="AU15" s="20">
        <f t="shared" si="4"/>
        <v>24</v>
      </c>
      <c r="AV15" s="20">
        <f t="shared" si="5"/>
        <v>1</v>
      </c>
      <c r="AW15" s="20">
        <f t="shared" si="6"/>
        <v>1</v>
      </c>
      <c r="AX15" s="20">
        <f t="shared" si="7"/>
        <v>5</v>
      </c>
      <c r="AY15" s="20">
        <f t="shared" si="8"/>
        <v>30</v>
      </c>
      <c r="AZ15" s="20">
        <f>June[[#This Row],[Days]]-June[[#This Row],[Absent]]</f>
        <v>29</v>
      </c>
      <c r="BA15" s="23">
        <v>28000</v>
      </c>
      <c r="BB15" s="24">
        <f>June[[#This Row],[Salary]]/June[[#This Row],[Days]]</f>
        <v>933.33333333333337</v>
      </c>
      <c r="BC15" s="24">
        <f>June[[#This Row],[PerDay Salary]]*June[[#This Row],[Absent]]</f>
        <v>933.33333333333337</v>
      </c>
      <c r="BD15" s="24">
        <f>June[[#This Row],[Salary]]-June[[#This Row],[Deduction]]</f>
        <v>27066.666666666668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5</v>
      </c>
      <c r="J16" s="28" t="str">
        <f t="shared" si="10"/>
        <v>WO</v>
      </c>
      <c r="K16" s="28" t="s">
        <v>36</v>
      </c>
      <c r="L16" s="28" t="s">
        <v>36</v>
      </c>
      <c r="M16" s="28" t="s">
        <v>36</v>
      </c>
      <c r="N16" s="28" t="s">
        <v>36</v>
      </c>
      <c r="O16" s="28" t="s">
        <v>36</v>
      </c>
      <c r="P16" s="28" t="s">
        <v>36</v>
      </c>
      <c r="Q16" s="28" t="str">
        <f t="shared" si="10"/>
        <v>WO</v>
      </c>
      <c r="R16" s="28" t="s">
        <v>36</v>
      </c>
      <c r="S16" s="28" t="s">
        <v>36</v>
      </c>
      <c r="T16" s="28" t="s">
        <v>36</v>
      </c>
      <c r="U16" s="28" t="s">
        <v>36</v>
      </c>
      <c r="V16" s="28" t="s">
        <v>36</v>
      </c>
      <c r="W16" s="28" t="s">
        <v>36</v>
      </c>
      <c r="X16" s="28" t="str">
        <f t="shared" si="10"/>
        <v>WO</v>
      </c>
      <c r="Y16" s="28" t="s">
        <v>36</v>
      </c>
      <c r="Z16" s="28" t="s">
        <v>36</v>
      </c>
      <c r="AA16" s="28" t="s">
        <v>36</v>
      </c>
      <c r="AB16" s="28" t="s">
        <v>36</v>
      </c>
      <c r="AC16" s="28" t="s">
        <v>36</v>
      </c>
      <c r="AD16" s="28" t="s">
        <v>36</v>
      </c>
      <c r="AE16" s="28" t="str">
        <f t="shared" si="2"/>
        <v>WO</v>
      </c>
      <c r="AF16" s="28" t="s">
        <v>36</v>
      </c>
      <c r="AG16" s="28" t="s">
        <v>36</v>
      </c>
      <c r="AH16" s="28" t="s">
        <v>36</v>
      </c>
      <c r="AI16" s="28" t="s">
        <v>36</v>
      </c>
      <c r="AJ16" s="28" t="s">
        <v>36</v>
      </c>
      <c r="AK16" s="28" t="s">
        <v>36</v>
      </c>
      <c r="AL16" s="28" t="str">
        <f t="shared" si="2"/>
        <v>WO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June</v>
      </c>
      <c r="AU16" s="20">
        <f t="shared" si="4"/>
        <v>26</v>
      </c>
      <c r="AV16" s="20">
        <f t="shared" si="5"/>
        <v>0</v>
      </c>
      <c r="AW16" s="20">
        <f t="shared" si="6"/>
        <v>0</v>
      </c>
      <c r="AX16" s="20">
        <f t="shared" si="7"/>
        <v>5</v>
      </c>
      <c r="AY16" s="20">
        <f t="shared" si="8"/>
        <v>30</v>
      </c>
      <c r="AZ16" s="20">
        <f>June[[#This Row],[Days]]-June[[#This Row],[Absent]]</f>
        <v>30</v>
      </c>
      <c r="BA16" s="23">
        <v>35000</v>
      </c>
      <c r="BB16" s="24">
        <f>June[[#This Row],[Salary]]/June[[#This Row],[Days]]</f>
        <v>1166.6666666666667</v>
      </c>
      <c r="BC16" s="24">
        <f>June[[#This Row],[PerDay Salary]]*June[[#This Row],[Absent]]</f>
        <v>0</v>
      </c>
      <c r="BD16" s="24">
        <f>June[[#This Row],[Salary]]-June[[#This Row],[Deduction]]</f>
        <v>35000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5</v>
      </c>
      <c r="J17" s="28" t="str">
        <f t="shared" si="10"/>
        <v>WO</v>
      </c>
      <c r="K17" s="28" t="s">
        <v>36</v>
      </c>
      <c r="L17" s="28" t="s">
        <v>36</v>
      </c>
      <c r="M17" s="28" t="s">
        <v>36</v>
      </c>
      <c r="N17" s="28" t="s">
        <v>36</v>
      </c>
      <c r="O17" s="28" t="s">
        <v>36</v>
      </c>
      <c r="P17" s="28" t="s">
        <v>36</v>
      </c>
      <c r="Q17" s="28" t="str">
        <f t="shared" si="10"/>
        <v>WO</v>
      </c>
      <c r="R17" s="28" t="s">
        <v>36</v>
      </c>
      <c r="S17" s="28" t="s">
        <v>36</v>
      </c>
      <c r="T17" s="28" t="s">
        <v>36</v>
      </c>
      <c r="U17" s="28" t="s">
        <v>36</v>
      </c>
      <c r="V17" s="28" t="s">
        <v>36</v>
      </c>
      <c r="W17" s="28" t="s">
        <v>36</v>
      </c>
      <c r="X17" s="28" t="str">
        <f t="shared" si="10"/>
        <v>WO</v>
      </c>
      <c r="Y17" s="28" t="s">
        <v>36</v>
      </c>
      <c r="Z17" s="28" t="s">
        <v>36</v>
      </c>
      <c r="AA17" s="28" t="s">
        <v>36</v>
      </c>
      <c r="AB17" s="28" t="s">
        <v>36</v>
      </c>
      <c r="AC17" s="28" t="s">
        <v>36</v>
      </c>
      <c r="AD17" s="28" t="s">
        <v>36</v>
      </c>
      <c r="AE17" s="28" t="str">
        <f t="shared" si="2"/>
        <v>WO</v>
      </c>
      <c r="AF17" s="28" t="s">
        <v>36</v>
      </c>
      <c r="AG17" s="28" t="s">
        <v>36</v>
      </c>
      <c r="AH17" s="28" t="s">
        <v>36</v>
      </c>
      <c r="AI17" s="28" t="s">
        <v>37</v>
      </c>
      <c r="AJ17" s="28" t="s">
        <v>36</v>
      </c>
      <c r="AK17" s="28" t="s">
        <v>36</v>
      </c>
      <c r="AL17" s="28" t="str">
        <f t="shared" si="2"/>
        <v>WO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June</v>
      </c>
      <c r="AU17" s="20">
        <f t="shared" si="4"/>
        <v>25</v>
      </c>
      <c r="AV17" s="20">
        <f t="shared" si="5"/>
        <v>1</v>
      </c>
      <c r="AW17" s="20">
        <f t="shared" si="6"/>
        <v>0</v>
      </c>
      <c r="AX17" s="20">
        <f t="shared" si="7"/>
        <v>5</v>
      </c>
      <c r="AY17" s="20">
        <f t="shared" si="8"/>
        <v>30</v>
      </c>
      <c r="AZ17" s="20">
        <f>June[[#This Row],[Days]]-June[[#This Row],[Absent]]</f>
        <v>29</v>
      </c>
      <c r="BA17" s="23">
        <v>20000</v>
      </c>
      <c r="BB17" s="24">
        <f>June[[#This Row],[Salary]]/June[[#This Row],[Days]]</f>
        <v>666.66666666666663</v>
      </c>
      <c r="BC17" s="24">
        <f>June[[#This Row],[PerDay Salary]]*June[[#This Row],[Absent]]</f>
        <v>666.66666666666663</v>
      </c>
      <c r="BD17" s="24">
        <f>June[[#This Row],[Salary]]-June[[#This Row],[Deduction]]</f>
        <v>19333.333333333332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5</v>
      </c>
      <c r="J18" s="28" t="str">
        <f t="shared" si="10"/>
        <v>WO</v>
      </c>
      <c r="K18" s="28" t="s">
        <v>36</v>
      </c>
      <c r="L18" s="28" t="s">
        <v>36</v>
      </c>
      <c r="M18" s="28" t="s">
        <v>36</v>
      </c>
      <c r="N18" s="28" t="s">
        <v>36</v>
      </c>
      <c r="O18" s="28" t="s">
        <v>36</v>
      </c>
      <c r="P18" s="28" t="s">
        <v>36</v>
      </c>
      <c r="Q18" s="28" t="str">
        <f t="shared" si="10"/>
        <v>WO</v>
      </c>
      <c r="R18" s="28" t="s">
        <v>36</v>
      </c>
      <c r="S18" s="28" t="s">
        <v>36</v>
      </c>
      <c r="T18" s="28" t="s">
        <v>36</v>
      </c>
      <c r="U18" s="28" t="s">
        <v>36</v>
      </c>
      <c r="V18" s="28" t="s">
        <v>36</v>
      </c>
      <c r="W18" s="28" t="s">
        <v>36</v>
      </c>
      <c r="X18" s="28" t="str">
        <f t="shared" si="10"/>
        <v>WO</v>
      </c>
      <c r="Y18" s="28" t="s">
        <v>36</v>
      </c>
      <c r="Z18" s="28" t="s">
        <v>36</v>
      </c>
      <c r="AA18" s="28" t="s">
        <v>36</v>
      </c>
      <c r="AB18" s="28" t="s">
        <v>36</v>
      </c>
      <c r="AC18" s="28" t="s">
        <v>36</v>
      </c>
      <c r="AD18" s="28" t="s">
        <v>36</v>
      </c>
      <c r="AE18" s="28" t="str">
        <f t="shared" si="2"/>
        <v>WO</v>
      </c>
      <c r="AF18" s="28" t="s">
        <v>36</v>
      </c>
      <c r="AG18" s="28" t="s">
        <v>36</v>
      </c>
      <c r="AH18" s="28" t="s">
        <v>36</v>
      </c>
      <c r="AI18" s="28" t="s">
        <v>36</v>
      </c>
      <c r="AJ18" s="28" t="s">
        <v>36</v>
      </c>
      <c r="AK18" s="28" t="s">
        <v>36</v>
      </c>
      <c r="AL18" s="28" t="str">
        <f t="shared" si="2"/>
        <v>WO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June</v>
      </c>
      <c r="AU18" s="20">
        <f t="shared" si="4"/>
        <v>26</v>
      </c>
      <c r="AV18" s="20">
        <f t="shared" si="5"/>
        <v>0</v>
      </c>
      <c r="AW18" s="20">
        <f t="shared" si="6"/>
        <v>0</v>
      </c>
      <c r="AX18" s="20">
        <f t="shared" si="7"/>
        <v>5</v>
      </c>
      <c r="AY18" s="20">
        <f t="shared" si="8"/>
        <v>30</v>
      </c>
      <c r="AZ18" s="20">
        <f>June[[#This Row],[Days]]-June[[#This Row],[Absent]]</f>
        <v>30</v>
      </c>
      <c r="BA18" s="23">
        <v>18000</v>
      </c>
      <c r="BB18" s="24">
        <f>June[[#This Row],[Salary]]/June[[#This Row],[Days]]</f>
        <v>600</v>
      </c>
      <c r="BC18" s="24">
        <f>June[[#This Row],[PerDay Salary]]*June[[#This Row],[Absent]]</f>
        <v>0</v>
      </c>
      <c r="BD18" s="24">
        <f>June[[#This Row],[Salary]]-June[[#This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5</v>
      </c>
      <c r="J19" s="28" t="str">
        <f t="shared" si="10"/>
        <v>WO</v>
      </c>
      <c r="K19" s="28" t="s">
        <v>36</v>
      </c>
      <c r="L19" s="28" t="s">
        <v>36</v>
      </c>
      <c r="M19" s="28" t="s">
        <v>36</v>
      </c>
      <c r="N19" s="28" t="s">
        <v>36</v>
      </c>
      <c r="O19" s="28" t="s">
        <v>37</v>
      </c>
      <c r="P19" s="28" t="s">
        <v>36</v>
      </c>
      <c r="Q19" s="28" t="str">
        <f t="shared" si="10"/>
        <v>WO</v>
      </c>
      <c r="R19" s="28" t="s">
        <v>36</v>
      </c>
      <c r="S19" s="28" t="s">
        <v>36</v>
      </c>
      <c r="T19" s="28" t="s">
        <v>36</v>
      </c>
      <c r="U19" s="28" t="s">
        <v>36</v>
      </c>
      <c r="V19" s="28" t="s">
        <v>36</v>
      </c>
      <c r="W19" s="28" t="s">
        <v>36</v>
      </c>
      <c r="X19" s="28" t="str">
        <f t="shared" si="10"/>
        <v>WO</v>
      </c>
      <c r="Y19" s="28" t="s">
        <v>36</v>
      </c>
      <c r="Z19" s="28" t="s">
        <v>42</v>
      </c>
      <c r="AA19" s="28" t="s">
        <v>36</v>
      </c>
      <c r="AB19" s="28" t="s">
        <v>36</v>
      </c>
      <c r="AC19" s="28" t="s">
        <v>36</v>
      </c>
      <c r="AD19" s="28" t="s">
        <v>36</v>
      </c>
      <c r="AE19" s="28" t="str">
        <f t="shared" si="2"/>
        <v>WO</v>
      </c>
      <c r="AF19" s="28" t="s">
        <v>36</v>
      </c>
      <c r="AG19" s="28" t="s">
        <v>36</v>
      </c>
      <c r="AH19" s="28" t="s">
        <v>36</v>
      </c>
      <c r="AI19" s="28" t="s">
        <v>36</v>
      </c>
      <c r="AJ19" s="28" t="s">
        <v>36</v>
      </c>
      <c r="AK19" s="28" t="s">
        <v>36</v>
      </c>
      <c r="AL19" s="28" t="str">
        <f t="shared" si="2"/>
        <v>WO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June</v>
      </c>
      <c r="AU19" s="20">
        <f t="shared" si="4"/>
        <v>24</v>
      </c>
      <c r="AV19" s="20">
        <f t="shared" si="5"/>
        <v>1</v>
      </c>
      <c r="AW19" s="20">
        <f t="shared" si="6"/>
        <v>1</v>
      </c>
      <c r="AX19" s="20">
        <f t="shared" si="7"/>
        <v>5</v>
      </c>
      <c r="AY19" s="20">
        <f t="shared" si="8"/>
        <v>30</v>
      </c>
      <c r="AZ19" s="20">
        <f>June[[#This Row],[Days]]-June[[#This Row],[Absent]]</f>
        <v>29</v>
      </c>
      <c r="BA19" s="23">
        <v>27000</v>
      </c>
      <c r="BB19" s="24">
        <f>June[[#This Row],[Salary]]/June[[#This Row],[Days]]</f>
        <v>900</v>
      </c>
      <c r="BC19" s="24">
        <f>June[[#This Row],[PerDay Salary]]*June[[#This Row],[Absent]]</f>
        <v>900</v>
      </c>
      <c r="BD19" s="24">
        <f>June[[#This Row],[Salary]]-June[[#This Row],[Deduction]]</f>
        <v>26100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5</v>
      </c>
      <c r="J20" s="28" t="str">
        <f t="shared" si="10"/>
        <v>WO</v>
      </c>
      <c r="K20" s="28" t="s">
        <v>36</v>
      </c>
      <c r="L20" s="28" t="s">
        <v>36</v>
      </c>
      <c r="M20" s="28" t="s">
        <v>36</v>
      </c>
      <c r="N20" s="28" t="s">
        <v>36</v>
      </c>
      <c r="O20" s="28" t="s">
        <v>36</v>
      </c>
      <c r="P20" s="28" t="s">
        <v>36</v>
      </c>
      <c r="Q20" s="28" t="str">
        <f t="shared" si="10"/>
        <v>WO</v>
      </c>
      <c r="R20" s="28" t="s">
        <v>36</v>
      </c>
      <c r="S20" s="28" t="s">
        <v>37</v>
      </c>
      <c r="T20" s="28" t="s">
        <v>36</v>
      </c>
      <c r="U20" s="28" t="s">
        <v>36</v>
      </c>
      <c r="V20" s="28" t="s">
        <v>36</v>
      </c>
      <c r="W20" s="28" t="s">
        <v>36</v>
      </c>
      <c r="X20" s="28" t="str">
        <f t="shared" si="10"/>
        <v>WO</v>
      </c>
      <c r="Y20" s="28" t="s">
        <v>36</v>
      </c>
      <c r="Z20" s="28" t="s">
        <v>36</v>
      </c>
      <c r="AA20" s="28" t="s">
        <v>37</v>
      </c>
      <c r="AB20" s="28" t="s">
        <v>36</v>
      </c>
      <c r="AC20" s="28" t="s">
        <v>36</v>
      </c>
      <c r="AD20" s="28" t="s">
        <v>36</v>
      </c>
      <c r="AE20" s="28" t="str">
        <f t="shared" si="2"/>
        <v>WO</v>
      </c>
      <c r="AF20" s="28" t="s">
        <v>36</v>
      </c>
      <c r="AG20" s="28" t="s">
        <v>36</v>
      </c>
      <c r="AH20" s="28" t="s">
        <v>36</v>
      </c>
      <c r="AI20" s="28" t="s">
        <v>36</v>
      </c>
      <c r="AJ20" s="28" t="s">
        <v>36</v>
      </c>
      <c r="AK20" s="28" t="s">
        <v>42</v>
      </c>
      <c r="AL20" s="28" t="str">
        <f t="shared" si="2"/>
        <v>WO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June</v>
      </c>
      <c r="AU20" s="20">
        <f t="shared" si="4"/>
        <v>23</v>
      </c>
      <c r="AV20" s="20">
        <f t="shared" si="5"/>
        <v>2</v>
      </c>
      <c r="AW20" s="20">
        <f t="shared" si="6"/>
        <v>1</v>
      </c>
      <c r="AX20" s="20">
        <f t="shared" si="7"/>
        <v>5</v>
      </c>
      <c r="AY20" s="20">
        <f t="shared" si="8"/>
        <v>30</v>
      </c>
      <c r="AZ20" s="20">
        <f>June[[#This Row],[Days]]-June[[#This Row],[Absent]]</f>
        <v>28</v>
      </c>
      <c r="BA20" s="23">
        <v>40000</v>
      </c>
      <c r="BB20" s="24">
        <f>June[[#This Row],[Salary]]/June[[#This Row],[Days]]</f>
        <v>1333.3333333333333</v>
      </c>
      <c r="BC20" s="24">
        <f>June[[#This Row],[PerDay Salary]]*June[[#This Row],[Absent]]</f>
        <v>2666.6666666666665</v>
      </c>
      <c r="BD20" s="24">
        <f>June[[#This Row],[Salary]]-June[[#This Row],[Deduction]]</f>
        <v>37333.333333333336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5</v>
      </c>
      <c r="J21" s="28" t="str">
        <f t="shared" si="10"/>
        <v>WO</v>
      </c>
      <c r="K21" s="28" t="s">
        <v>36</v>
      </c>
      <c r="L21" s="28" t="s">
        <v>36</v>
      </c>
      <c r="M21" s="28" t="s">
        <v>36</v>
      </c>
      <c r="N21" s="28" t="s">
        <v>36</v>
      </c>
      <c r="O21" s="28" t="s">
        <v>36</v>
      </c>
      <c r="P21" s="28" t="s">
        <v>36</v>
      </c>
      <c r="Q21" s="28" t="str">
        <f t="shared" si="10"/>
        <v>WO</v>
      </c>
      <c r="R21" s="28" t="s">
        <v>36</v>
      </c>
      <c r="S21" s="28" t="s">
        <v>36</v>
      </c>
      <c r="T21" s="28" t="s">
        <v>36</v>
      </c>
      <c r="U21" s="28" t="s">
        <v>36</v>
      </c>
      <c r="V21" s="28" t="s">
        <v>36</v>
      </c>
      <c r="W21" s="28" t="s">
        <v>36</v>
      </c>
      <c r="X21" s="28" t="str">
        <f t="shared" si="10"/>
        <v>WO</v>
      </c>
      <c r="Y21" s="28" t="s">
        <v>36</v>
      </c>
      <c r="Z21" s="28" t="s">
        <v>36</v>
      </c>
      <c r="AA21" s="28" t="s">
        <v>36</v>
      </c>
      <c r="AB21" s="28" t="s">
        <v>36</v>
      </c>
      <c r="AC21" s="28" t="s">
        <v>36</v>
      </c>
      <c r="AD21" s="28" t="s">
        <v>36</v>
      </c>
      <c r="AE21" s="28" t="str">
        <f t="shared" si="2"/>
        <v>WO</v>
      </c>
      <c r="AF21" s="28" t="s">
        <v>36</v>
      </c>
      <c r="AG21" s="28" t="s">
        <v>36</v>
      </c>
      <c r="AH21" s="28" t="s">
        <v>36</v>
      </c>
      <c r="AI21" s="28" t="s">
        <v>36</v>
      </c>
      <c r="AJ21" s="28" t="s">
        <v>36</v>
      </c>
      <c r="AK21" s="28" t="s">
        <v>36</v>
      </c>
      <c r="AL21" s="28" t="str">
        <f t="shared" si="2"/>
        <v>WO</v>
      </c>
      <c r="AM21" s="28" t="s">
        <v>36</v>
      </c>
      <c r="AN21" s="17" t="s">
        <v>42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June</v>
      </c>
      <c r="AU21" s="20">
        <f t="shared" si="4"/>
        <v>25</v>
      </c>
      <c r="AV21" s="20">
        <f t="shared" si="5"/>
        <v>0</v>
      </c>
      <c r="AW21" s="20">
        <f t="shared" si="6"/>
        <v>1</v>
      </c>
      <c r="AX21" s="20">
        <f t="shared" si="7"/>
        <v>5</v>
      </c>
      <c r="AY21" s="20">
        <f t="shared" si="8"/>
        <v>30</v>
      </c>
      <c r="AZ21" s="20">
        <f>June[[#This Row],[Days]]-June[[#This Row],[Absent]]</f>
        <v>30</v>
      </c>
      <c r="BA21" s="23">
        <v>30000</v>
      </c>
      <c r="BB21" s="24">
        <f>June[[#This Row],[Salary]]/June[[#This Row],[Days]]</f>
        <v>1000</v>
      </c>
      <c r="BC21" s="24">
        <f>June[[#This Row],[PerDay Salary]]*June[[#This Row],[Absent]]</f>
        <v>0</v>
      </c>
      <c r="BD21" s="24">
        <f>June[[#This Row],[Salary]]-June[[#This Row],[Deduction]]</f>
        <v>30000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5</v>
      </c>
      <c r="J22" s="28" t="str">
        <f t="shared" si="10"/>
        <v>WO</v>
      </c>
      <c r="K22" s="28" t="s">
        <v>36</v>
      </c>
      <c r="L22" s="28" t="s">
        <v>36</v>
      </c>
      <c r="M22" s="28" t="s">
        <v>36</v>
      </c>
      <c r="N22" s="28" t="s">
        <v>36</v>
      </c>
      <c r="O22" s="28" t="s">
        <v>36</v>
      </c>
      <c r="P22" s="28" t="s">
        <v>36</v>
      </c>
      <c r="Q22" s="28" t="str">
        <f t="shared" si="10"/>
        <v>WO</v>
      </c>
      <c r="R22" s="28" t="s">
        <v>36</v>
      </c>
      <c r="S22" s="28" t="s">
        <v>36</v>
      </c>
      <c r="T22" s="28" t="s">
        <v>36</v>
      </c>
      <c r="U22" s="28" t="s">
        <v>36</v>
      </c>
      <c r="V22" s="28" t="s">
        <v>36</v>
      </c>
      <c r="W22" s="28" t="s">
        <v>36</v>
      </c>
      <c r="X22" s="28" t="str">
        <f t="shared" si="10"/>
        <v>WO</v>
      </c>
      <c r="Y22" s="28" t="s">
        <v>36</v>
      </c>
      <c r="Z22" s="28" t="s">
        <v>36</v>
      </c>
      <c r="AA22" s="28" t="s">
        <v>36</v>
      </c>
      <c r="AB22" s="28" t="s">
        <v>36</v>
      </c>
      <c r="AC22" s="28" t="s">
        <v>36</v>
      </c>
      <c r="AD22" s="28" t="s">
        <v>36</v>
      </c>
      <c r="AE22" s="28" t="str">
        <f t="shared" si="2"/>
        <v>WO</v>
      </c>
      <c r="AF22" s="28" t="s">
        <v>36</v>
      </c>
      <c r="AG22" s="28" t="s">
        <v>36</v>
      </c>
      <c r="AH22" s="28" t="s">
        <v>36</v>
      </c>
      <c r="AI22" s="28" t="s">
        <v>36</v>
      </c>
      <c r="AJ22" s="28" t="s">
        <v>36</v>
      </c>
      <c r="AK22" s="28" t="s">
        <v>36</v>
      </c>
      <c r="AL22" s="28" t="str">
        <f t="shared" si="2"/>
        <v>WO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June</v>
      </c>
      <c r="AU22" s="20">
        <f t="shared" si="4"/>
        <v>26</v>
      </c>
      <c r="AV22" s="20">
        <f t="shared" si="5"/>
        <v>0</v>
      </c>
      <c r="AW22" s="20">
        <f t="shared" si="6"/>
        <v>0</v>
      </c>
      <c r="AX22" s="20">
        <f t="shared" si="7"/>
        <v>5</v>
      </c>
      <c r="AY22" s="20">
        <f t="shared" si="8"/>
        <v>30</v>
      </c>
      <c r="AZ22" s="20">
        <f>June[[#This Row],[Days]]-June[[#This Row],[Absent]]</f>
        <v>30</v>
      </c>
      <c r="BA22" s="23">
        <v>22000</v>
      </c>
      <c r="BB22" s="24">
        <f>June[[#This Row],[Salary]]/June[[#This Row],[Days]]</f>
        <v>733.33333333333337</v>
      </c>
      <c r="BC22" s="24">
        <f>June[[#This Row],[PerDay Salary]]*June[[#This Row],[Absent]]</f>
        <v>0</v>
      </c>
      <c r="BD22" s="24">
        <f>June[[#This Row],[Salary]]-June[[#This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5</v>
      </c>
      <c r="J23" s="28" t="str">
        <f t="shared" si="10"/>
        <v>WO</v>
      </c>
      <c r="K23" s="28" t="s">
        <v>36</v>
      </c>
      <c r="L23" s="28" t="s">
        <v>42</v>
      </c>
      <c r="M23" s="28" t="s">
        <v>36</v>
      </c>
      <c r="N23" s="28" t="s">
        <v>36</v>
      </c>
      <c r="O23" s="28" t="s">
        <v>36</v>
      </c>
      <c r="P23" s="28" t="s">
        <v>36</v>
      </c>
      <c r="Q23" s="28" t="str">
        <f t="shared" si="10"/>
        <v>WO</v>
      </c>
      <c r="R23" s="28" t="s">
        <v>36</v>
      </c>
      <c r="S23" s="28" t="s">
        <v>36</v>
      </c>
      <c r="T23" s="28" t="s">
        <v>36</v>
      </c>
      <c r="U23" s="28" t="s">
        <v>36</v>
      </c>
      <c r="V23" s="28" t="s">
        <v>36</v>
      </c>
      <c r="W23" s="28" t="s">
        <v>42</v>
      </c>
      <c r="X23" s="28" t="str">
        <f t="shared" si="10"/>
        <v>WO</v>
      </c>
      <c r="Y23" s="28" t="s">
        <v>36</v>
      </c>
      <c r="Z23" s="28" t="s">
        <v>36</v>
      </c>
      <c r="AA23" s="28" t="s">
        <v>36</v>
      </c>
      <c r="AB23" s="28" t="s">
        <v>36</v>
      </c>
      <c r="AC23" s="28" t="s">
        <v>42</v>
      </c>
      <c r="AD23" s="28" t="s">
        <v>36</v>
      </c>
      <c r="AE23" s="28" t="str">
        <f t="shared" si="2"/>
        <v>WO</v>
      </c>
      <c r="AF23" s="28" t="s">
        <v>36</v>
      </c>
      <c r="AG23" s="28" t="s">
        <v>36</v>
      </c>
      <c r="AH23" s="28" t="s">
        <v>36</v>
      </c>
      <c r="AI23" s="28" t="s">
        <v>36</v>
      </c>
      <c r="AJ23" s="28" t="s">
        <v>36</v>
      </c>
      <c r="AK23" s="28" t="s">
        <v>36</v>
      </c>
      <c r="AL23" s="28" t="str">
        <f t="shared" si="2"/>
        <v>WO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June</v>
      </c>
      <c r="AU23" s="20">
        <f t="shared" si="4"/>
        <v>23</v>
      </c>
      <c r="AV23" s="20">
        <f t="shared" si="5"/>
        <v>0</v>
      </c>
      <c r="AW23" s="20">
        <f t="shared" si="6"/>
        <v>3</v>
      </c>
      <c r="AX23" s="20">
        <f t="shared" si="7"/>
        <v>5</v>
      </c>
      <c r="AY23" s="20">
        <f t="shared" si="8"/>
        <v>30</v>
      </c>
      <c r="AZ23" s="20">
        <f>June[[#This Row],[Days]]-June[[#This Row],[Absent]]</f>
        <v>30</v>
      </c>
      <c r="BA23" s="23">
        <v>18000</v>
      </c>
      <c r="BB23" s="24">
        <f>June[[#This Row],[Salary]]/June[[#This Row],[Days]]</f>
        <v>600</v>
      </c>
      <c r="BC23" s="24">
        <f>June[[#This Row],[PerDay Salary]]*June[[#This Row],[Absent]]</f>
        <v>0</v>
      </c>
      <c r="BD23" s="24">
        <f>June[[#This Row],[Salary]]-June[[#This Row],[Deduction]]</f>
        <v>18000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5</v>
      </c>
      <c r="J24" s="28" t="str">
        <f t="shared" si="10"/>
        <v>WO</v>
      </c>
      <c r="K24" s="28" t="s">
        <v>36</v>
      </c>
      <c r="L24" s="28" t="s">
        <v>36</v>
      </c>
      <c r="M24" s="28" t="s">
        <v>36</v>
      </c>
      <c r="N24" s="28" t="s">
        <v>36</v>
      </c>
      <c r="O24" s="28" t="s">
        <v>36</v>
      </c>
      <c r="P24" s="28" t="s">
        <v>36</v>
      </c>
      <c r="Q24" s="28" t="str">
        <f t="shared" si="10"/>
        <v>WO</v>
      </c>
      <c r="R24" s="28" t="s">
        <v>36</v>
      </c>
      <c r="S24" s="28" t="s">
        <v>36</v>
      </c>
      <c r="T24" s="28" t="s">
        <v>36</v>
      </c>
      <c r="U24" s="28" t="s">
        <v>36</v>
      </c>
      <c r="V24" s="28" t="s">
        <v>36</v>
      </c>
      <c r="W24" s="28" t="s">
        <v>36</v>
      </c>
      <c r="X24" s="28" t="str">
        <f t="shared" si="10"/>
        <v>WO</v>
      </c>
      <c r="Y24" s="28" t="s">
        <v>36</v>
      </c>
      <c r="Z24" s="28" t="s">
        <v>36</v>
      </c>
      <c r="AA24" s="28" t="s">
        <v>36</v>
      </c>
      <c r="AB24" s="28" t="s">
        <v>36</v>
      </c>
      <c r="AC24" s="28" t="s">
        <v>36</v>
      </c>
      <c r="AD24" s="28" t="s">
        <v>36</v>
      </c>
      <c r="AE24" s="28" t="str">
        <f t="shared" ref="AE24:AL27" si="11">IF(AE$6="Sun","WO","")</f>
        <v>WO</v>
      </c>
      <c r="AF24" s="28" t="s">
        <v>36</v>
      </c>
      <c r="AG24" s="28" t="s">
        <v>36</v>
      </c>
      <c r="AH24" s="28" t="s">
        <v>36</v>
      </c>
      <c r="AI24" s="28" t="s">
        <v>36</v>
      </c>
      <c r="AJ24" s="28" t="s">
        <v>36</v>
      </c>
      <c r="AK24" s="28" t="s">
        <v>36</v>
      </c>
      <c r="AL24" s="28" t="str">
        <f t="shared" si="11"/>
        <v>WO</v>
      </c>
      <c r="AM24" s="28" t="s">
        <v>36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June</v>
      </c>
      <c r="AU24" s="20">
        <f t="shared" si="4"/>
        <v>26</v>
      </c>
      <c r="AV24" s="20">
        <f t="shared" si="5"/>
        <v>0</v>
      </c>
      <c r="AW24" s="20">
        <f t="shared" si="6"/>
        <v>0</v>
      </c>
      <c r="AX24" s="20">
        <f t="shared" si="7"/>
        <v>5</v>
      </c>
      <c r="AY24" s="20">
        <f t="shared" si="8"/>
        <v>30</v>
      </c>
      <c r="AZ24" s="20">
        <f>June[[#This Row],[Days]]-June[[#This Row],[Absent]]</f>
        <v>30</v>
      </c>
      <c r="BA24" s="23">
        <v>20000</v>
      </c>
      <c r="BB24" s="24">
        <f>June[[#This Row],[Salary]]/June[[#This Row],[Days]]</f>
        <v>666.66666666666663</v>
      </c>
      <c r="BC24" s="24">
        <f>June[[#This Row],[PerDay Salary]]*June[[#This Row],[Absent]]</f>
        <v>0</v>
      </c>
      <c r="BD24" s="24">
        <f>June[[#This Row],[Salary]]-June[[#This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5</v>
      </c>
      <c r="J25" s="28" t="str">
        <f t="shared" ref="J25:X27" si="12">IF(J$6="Sun","WO","")</f>
        <v>WO</v>
      </c>
      <c r="K25" s="28" t="s">
        <v>36</v>
      </c>
      <c r="L25" s="28" t="s">
        <v>36</v>
      </c>
      <c r="M25" s="28" t="s">
        <v>36</v>
      </c>
      <c r="N25" s="28" t="s">
        <v>36</v>
      </c>
      <c r="O25" s="28" t="s">
        <v>36</v>
      </c>
      <c r="P25" s="28" t="s">
        <v>36</v>
      </c>
      <c r="Q25" s="28" t="str">
        <f t="shared" si="12"/>
        <v>WO</v>
      </c>
      <c r="R25" s="28" t="s">
        <v>36</v>
      </c>
      <c r="S25" s="28" t="s">
        <v>36</v>
      </c>
      <c r="T25" s="28" t="s">
        <v>36</v>
      </c>
      <c r="U25" s="28" t="s">
        <v>36</v>
      </c>
      <c r="V25" s="28" t="s">
        <v>36</v>
      </c>
      <c r="W25" s="28" t="s">
        <v>36</v>
      </c>
      <c r="X25" s="28" t="str">
        <f t="shared" si="12"/>
        <v>WO</v>
      </c>
      <c r="Y25" s="28" t="s">
        <v>36</v>
      </c>
      <c r="Z25" s="28" t="s">
        <v>36</v>
      </c>
      <c r="AA25" s="28" t="s">
        <v>36</v>
      </c>
      <c r="AB25" s="28" t="s">
        <v>36</v>
      </c>
      <c r="AC25" s="28" t="s">
        <v>36</v>
      </c>
      <c r="AD25" s="28" t="s">
        <v>36</v>
      </c>
      <c r="AE25" s="28" t="str">
        <f t="shared" si="11"/>
        <v>WO</v>
      </c>
      <c r="AF25" s="28" t="s">
        <v>36</v>
      </c>
      <c r="AG25" s="28" t="s">
        <v>36</v>
      </c>
      <c r="AH25" s="28" t="s">
        <v>36</v>
      </c>
      <c r="AI25" s="28" t="s">
        <v>36</v>
      </c>
      <c r="AJ25" s="28" t="s">
        <v>36</v>
      </c>
      <c r="AK25" s="28" t="s">
        <v>36</v>
      </c>
      <c r="AL25" s="28" t="str">
        <f t="shared" si="11"/>
        <v>WO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June</v>
      </c>
      <c r="AU25" s="20">
        <f t="shared" si="4"/>
        <v>26</v>
      </c>
      <c r="AV25" s="20">
        <f t="shared" si="5"/>
        <v>0</v>
      </c>
      <c r="AW25" s="20">
        <f t="shared" si="6"/>
        <v>0</v>
      </c>
      <c r="AX25" s="20">
        <f t="shared" si="7"/>
        <v>5</v>
      </c>
      <c r="AY25" s="20">
        <f t="shared" si="8"/>
        <v>30</v>
      </c>
      <c r="AZ25" s="20">
        <f>June[[#This Row],[Days]]-June[[#This Row],[Absent]]</f>
        <v>30</v>
      </c>
      <c r="BA25" s="23">
        <v>15000</v>
      </c>
      <c r="BB25" s="24">
        <f>June[[#This Row],[Salary]]/June[[#This Row],[Days]]</f>
        <v>500</v>
      </c>
      <c r="BC25" s="24">
        <f>June[[#This Row],[PerDay Salary]]*June[[#This Row],[Absent]]</f>
        <v>0</v>
      </c>
      <c r="BD25" s="24">
        <f>June[[#This Row],[Salary]]-June[[#This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5</v>
      </c>
      <c r="J26" s="28" t="str">
        <f t="shared" si="12"/>
        <v>WO</v>
      </c>
      <c r="K26" s="28" t="s">
        <v>36</v>
      </c>
      <c r="L26" s="28" t="s">
        <v>36</v>
      </c>
      <c r="M26" s="28" t="s">
        <v>36</v>
      </c>
      <c r="N26" s="28" t="s">
        <v>36</v>
      </c>
      <c r="O26" s="28" t="s">
        <v>36</v>
      </c>
      <c r="P26" s="28" t="s">
        <v>36</v>
      </c>
      <c r="Q26" s="28" t="str">
        <f t="shared" si="12"/>
        <v>WO</v>
      </c>
      <c r="R26" s="28" t="s">
        <v>36</v>
      </c>
      <c r="S26" s="28" t="s">
        <v>36</v>
      </c>
      <c r="T26" s="28" t="s">
        <v>36</v>
      </c>
      <c r="U26" s="28" t="s">
        <v>36</v>
      </c>
      <c r="V26" s="28" t="s">
        <v>36</v>
      </c>
      <c r="W26" s="28" t="s">
        <v>36</v>
      </c>
      <c r="X26" s="28" t="str">
        <f t="shared" si="12"/>
        <v>WO</v>
      </c>
      <c r="Y26" s="28" t="s">
        <v>36</v>
      </c>
      <c r="Z26" s="28" t="s">
        <v>36</v>
      </c>
      <c r="AA26" s="28" t="s">
        <v>36</v>
      </c>
      <c r="AB26" s="28" t="s">
        <v>36</v>
      </c>
      <c r="AC26" s="28" t="s">
        <v>36</v>
      </c>
      <c r="AD26" s="28" t="s">
        <v>36</v>
      </c>
      <c r="AE26" s="28" t="str">
        <f t="shared" si="11"/>
        <v>WO</v>
      </c>
      <c r="AF26" s="28" t="s">
        <v>36</v>
      </c>
      <c r="AG26" s="28" t="s">
        <v>36</v>
      </c>
      <c r="AH26" s="28" t="s">
        <v>36</v>
      </c>
      <c r="AI26" s="28" t="s">
        <v>36</v>
      </c>
      <c r="AJ26" s="28" t="s">
        <v>36</v>
      </c>
      <c r="AK26" s="28" t="s">
        <v>36</v>
      </c>
      <c r="AL26" s="28" t="str">
        <f t="shared" si="11"/>
        <v>WO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June</v>
      </c>
      <c r="AU26" s="20">
        <f t="shared" si="4"/>
        <v>26</v>
      </c>
      <c r="AV26" s="20">
        <f t="shared" si="5"/>
        <v>0</v>
      </c>
      <c r="AW26" s="20">
        <f t="shared" si="6"/>
        <v>0</v>
      </c>
      <c r="AX26" s="20">
        <f t="shared" si="7"/>
        <v>5</v>
      </c>
      <c r="AY26" s="20">
        <f t="shared" si="8"/>
        <v>30</v>
      </c>
      <c r="AZ26" s="20">
        <f>June[[#This Row],[Days]]-June[[#This Row],[Absent]]</f>
        <v>30</v>
      </c>
      <c r="BA26" s="23">
        <v>22000</v>
      </c>
      <c r="BB26" s="24">
        <f>June[[#This Row],[Salary]]/June[[#This Row],[Days]]</f>
        <v>733.33333333333337</v>
      </c>
      <c r="BC26" s="24">
        <f>June[[#This Row],[PerDay Salary]]*June[[#This Row],[Absent]]</f>
        <v>0</v>
      </c>
      <c r="BD26" s="24">
        <f>June[[#This Row],[Salary]]-June[[#This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5</v>
      </c>
      <c r="J27" s="18" t="str">
        <f t="shared" si="12"/>
        <v>WO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">
        <v>37</v>
      </c>
      <c r="P27" s="18" t="s">
        <v>36</v>
      </c>
      <c r="Q27" s="18" t="str">
        <f t="shared" si="12"/>
        <v>WO</v>
      </c>
      <c r="R27" s="18" t="s">
        <v>36</v>
      </c>
      <c r="S27" s="18" t="s">
        <v>36</v>
      </c>
      <c r="T27" s="18" t="s">
        <v>36</v>
      </c>
      <c r="U27" s="18" t="s">
        <v>36</v>
      </c>
      <c r="V27" s="18" t="s">
        <v>36</v>
      </c>
      <c r="W27" s="18" t="s">
        <v>36</v>
      </c>
      <c r="X27" s="18" t="str">
        <f t="shared" si="12"/>
        <v>WO</v>
      </c>
      <c r="Y27" s="18" t="s">
        <v>36</v>
      </c>
      <c r="Z27" s="18" t="s">
        <v>36</v>
      </c>
      <c r="AA27" s="18" t="s">
        <v>36</v>
      </c>
      <c r="AB27" s="18" t="s">
        <v>36</v>
      </c>
      <c r="AC27" s="18" t="s">
        <v>37</v>
      </c>
      <c r="AD27" s="18" t="s">
        <v>36</v>
      </c>
      <c r="AE27" s="18" t="str">
        <f t="shared" si="11"/>
        <v>WO</v>
      </c>
      <c r="AF27" s="18" t="s">
        <v>36</v>
      </c>
      <c r="AG27" s="18" t="s">
        <v>36</v>
      </c>
      <c r="AH27" s="18" t="s">
        <v>37</v>
      </c>
      <c r="AI27" s="18" t="s">
        <v>36</v>
      </c>
      <c r="AJ27" s="18" t="s">
        <v>36</v>
      </c>
      <c r="AK27" s="18" t="s">
        <v>36</v>
      </c>
      <c r="AL27" s="18" t="str">
        <f t="shared" si="11"/>
        <v>WO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June</v>
      </c>
      <c r="AU27" s="20">
        <f t="shared" si="4"/>
        <v>23</v>
      </c>
      <c r="AV27" s="20">
        <f t="shared" si="5"/>
        <v>3</v>
      </c>
      <c r="AW27" s="20">
        <f t="shared" si="6"/>
        <v>0</v>
      </c>
      <c r="AX27" s="20">
        <f t="shared" si="7"/>
        <v>5</v>
      </c>
      <c r="AY27" s="20">
        <f t="shared" si="8"/>
        <v>30</v>
      </c>
      <c r="AZ27" s="20">
        <f>June[[#This Row],[Days]]-June[[#This Row],[Absent]]</f>
        <v>27</v>
      </c>
      <c r="BA27" s="23">
        <v>38000</v>
      </c>
      <c r="BB27" s="24">
        <f>June[[#This Row],[Salary]]/June[[#This Row],[Days]]</f>
        <v>1266.6666666666667</v>
      </c>
      <c r="BC27" s="24">
        <f>June[[#This Row],[PerDay Salary]]*June[[#This Row],[Absent]]</f>
        <v>3800</v>
      </c>
      <c r="BD27" s="24">
        <f>June[[#This Row],[Salary]]-June[[#This Row],[Deduction]]</f>
        <v>34200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34" priority="5" operator="equal">
      <formula>"WO"</formula>
    </cfRule>
  </conditionalFormatting>
  <conditionalFormatting sqref="J8:AN27">
    <cfRule type="containsText" dxfId="33" priority="1" stopIfTrue="1" operator="containsText" text="L">
      <formula>NOT(ISERROR(SEARCH("L",J8)))</formula>
    </cfRule>
    <cfRule type="containsText" dxfId="32" priority="2" stopIfTrue="1" operator="containsText" text="A">
      <formula>NOT(ISERROR(SEARCH("A",J8)))</formula>
    </cfRule>
    <cfRule type="containsText" dxfId="31" priority="3" stopIfTrue="1" operator="containsText" text="P">
      <formula>NOT(ISERROR(SEARCH("P",J8)))</formula>
    </cfRule>
    <cfRule type="containsText" dxfId="30" priority="4" stopIfTrue="1" operator="containsText" text="WO">
      <formula>NOT(ISERROR(SEARCH("WO",J8)))</formula>
    </cfRule>
  </conditionalFormatting>
  <dataValidations disablePrompts="1" count="1">
    <dataValidation type="list" allowBlank="1" showInputMessage="1" showErrorMessage="1" sqref="K8:P27 R8:W27 Y8:AD27 AF8:AK27 AM8:AN27" xr:uid="{C5ACCABB-F1A8-4F42-89A0-906A8516988F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A72FEA43-DE01-4A23-9D07-8155334F3505}">
          <x14:formula1>
            <xm:f>Rough!$A$1:$A$12</xm:f>
          </x14:formula1>
          <xm:sqref>G4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B0AD-3B36-4DA5-9AA2-E59A8FA99379}">
  <sheetPr>
    <pageSetUpPr autoPageBreaks="0"/>
  </sheetPr>
  <dimension ref="E1:BD28"/>
  <sheetViews>
    <sheetView topLeftCell="AJ7" workbookViewId="0">
      <selection activeCell="AT8" sqref="AT8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45839</v>
      </c>
      <c r="H4" s="14" t="str">
        <f>TEXT($G$4,"MMMM")</f>
        <v>July</v>
      </c>
      <c r="J4" s="13" t="s">
        <v>41</v>
      </c>
      <c r="K4" s="14">
        <f>EOMONTH(G4,0)</f>
        <v>45869</v>
      </c>
      <c r="O4" s="13">
        <f>DATEDIF($G$4,$K$4,"D")+1</f>
        <v>31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Tue</v>
      </c>
      <c r="K6" s="11" t="str">
        <f t="shared" ref="K6:AN6" si="0">TEXT(K7,"ddd")</f>
        <v>Wed</v>
      </c>
      <c r="L6" s="11" t="str">
        <f t="shared" si="0"/>
        <v>Thu</v>
      </c>
      <c r="M6" s="11" t="str">
        <f t="shared" si="0"/>
        <v>Fri</v>
      </c>
      <c r="N6" s="11" t="str">
        <f t="shared" si="0"/>
        <v>Sat</v>
      </c>
      <c r="O6" s="11" t="str">
        <f t="shared" si="0"/>
        <v>Sun</v>
      </c>
      <c r="P6" s="11" t="str">
        <f t="shared" si="0"/>
        <v>Mon</v>
      </c>
      <c r="Q6" s="11" t="str">
        <f t="shared" si="0"/>
        <v>Tue</v>
      </c>
      <c r="R6" s="11" t="str">
        <f t="shared" si="0"/>
        <v>Wed</v>
      </c>
      <c r="S6" s="11" t="str">
        <f t="shared" si="0"/>
        <v>Thu</v>
      </c>
      <c r="T6" s="11" t="str">
        <f t="shared" si="0"/>
        <v>Fri</v>
      </c>
      <c r="U6" s="11" t="str">
        <f t="shared" si="0"/>
        <v>Sat</v>
      </c>
      <c r="V6" s="11" t="str">
        <f t="shared" si="0"/>
        <v>Sun</v>
      </c>
      <c r="W6" s="11" t="str">
        <f t="shared" si="0"/>
        <v>Mon</v>
      </c>
      <c r="X6" s="11" t="str">
        <f t="shared" si="0"/>
        <v>Tue</v>
      </c>
      <c r="Y6" s="11" t="str">
        <f t="shared" si="0"/>
        <v>Wed</v>
      </c>
      <c r="Z6" s="11" t="str">
        <f t="shared" si="0"/>
        <v>Thu</v>
      </c>
      <c r="AA6" s="11" t="str">
        <f t="shared" si="0"/>
        <v>Fri</v>
      </c>
      <c r="AB6" s="11" t="str">
        <f t="shared" si="0"/>
        <v>Sat</v>
      </c>
      <c r="AC6" s="11" t="str">
        <f t="shared" si="0"/>
        <v>Sun</v>
      </c>
      <c r="AD6" s="11" t="str">
        <f t="shared" si="0"/>
        <v>Mon</v>
      </c>
      <c r="AE6" s="11" t="str">
        <f t="shared" si="0"/>
        <v>Tue</v>
      </c>
      <c r="AF6" s="11" t="str">
        <f t="shared" si="0"/>
        <v>Wed</v>
      </c>
      <c r="AG6" s="11" t="str">
        <f t="shared" si="0"/>
        <v>Thu</v>
      </c>
      <c r="AH6" s="11" t="str">
        <f t="shared" si="0"/>
        <v>Fri</v>
      </c>
      <c r="AI6" s="11" t="str">
        <f t="shared" si="0"/>
        <v>Sat</v>
      </c>
      <c r="AJ6" s="11" t="str">
        <f t="shared" si="0"/>
        <v>Sun</v>
      </c>
      <c r="AK6" s="11" t="str">
        <f t="shared" si="0"/>
        <v>Mon</v>
      </c>
      <c r="AL6" s="11" t="str">
        <f t="shared" si="0"/>
        <v>Tue</v>
      </c>
      <c r="AM6" s="11" t="str">
        <f t="shared" si="0"/>
        <v>Wed</v>
      </c>
      <c r="AN6" s="12" t="str">
        <f t="shared" si="0"/>
        <v>Thu</v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45839</v>
      </c>
      <c r="K7" s="27">
        <f>IF(J7&lt;$K$4,J7+1,"")</f>
        <v>45840</v>
      </c>
      <c r="L7" s="27">
        <f t="shared" ref="L7:AN7" si="1">IF(K7&lt;$K$4,K7+1,"")</f>
        <v>45841</v>
      </c>
      <c r="M7" s="27">
        <f t="shared" si="1"/>
        <v>45842</v>
      </c>
      <c r="N7" s="27">
        <f t="shared" si="1"/>
        <v>45843</v>
      </c>
      <c r="O7" s="27">
        <f t="shared" si="1"/>
        <v>45844</v>
      </c>
      <c r="P7" s="27">
        <f t="shared" si="1"/>
        <v>45845</v>
      </c>
      <c r="Q7" s="27">
        <f t="shared" si="1"/>
        <v>45846</v>
      </c>
      <c r="R7" s="27">
        <f t="shared" si="1"/>
        <v>45847</v>
      </c>
      <c r="S7" s="27">
        <f t="shared" si="1"/>
        <v>45848</v>
      </c>
      <c r="T7" s="27">
        <f t="shared" si="1"/>
        <v>45849</v>
      </c>
      <c r="U7" s="27">
        <f t="shared" si="1"/>
        <v>45850</v>
      </c>
      <c r="V7" s="27">
        <f t="shared" si="1"/>
        <v>45851</v>
      </c>
      <c r="W7" s="27">
        <f t="shared" si="1"/>
        <v>45852</v>
      </c>
      <c r="X7" s="27">
        <f t="shared" si="1"/>
        <v>45853</v>
      </c>
      <c r="Y7" s="27">
        <f t="shared" si="1"/>
        <v>45854</v>
      </c>
      <c r="Z7" s="27">
        <f t="shared" si="1"/>
        <v>45855</v>
      </c>
      <c r="AA7" s="27">
        <f t="shared" si="1"/>
        <v>45856</v>
      </c>
      <c r="AB7" s="27">
        <f t="shared" si="1"/>
        <v>45857</v>
      </c>
      <c r="AC7" s="27">
        <f t="shared" si="1"/>
        <v>45858</v>
      </c>
      <c r="AD7" s="27">
        <f t="shared" si="1"/>
        <v>45859</v>
      </c>
      <c r="AE7" s="27">
        <f t="shared" si="1"/>
        <v>45860</v>
      </c>
      <c r="AF7" s="27">
        <f t="shared" si="1"/>
        <v>45861</v>
      </c>
      <c r="AG7" s="27">
        <f t="shared" si="1"/>
        <v>45862</v>
      </c>
      <c r="AH7" s="27">
        <f t="shared" si="1"/>
        <v>45863</v>
      </c>
      <c r="AI7" s="27">
        <f t="shared" si="1"/>
        <v>45864</v>
      </c>
      <c r="AJ7" s="27">
        <f t="shared" si="1"/>
        <v>45865</v>
      </c>
      <c r="AK7" s="27">
        <f t="shared" si="1"/>
        <v>45866</v>
      </c>
      <c r="AL7" s="27">
        <f t="shared" si="1"/>
        <v>45867</v>
      </c>
      <c r="AM7" s="27">
        <f t="shared" si="1"/>
        <v>45868</v>
      </c>
      <c r="AN7" s="16">
        <f t="shared" si="1"/>
        <v>45869</v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36</v>
      </c>
      <c r="K8" s="28" t="s">
        <v>36</v>
      </c>
      <c r="L8" s="28" t="s">
        <v>36</v>
      </c>
      <c r="M8" s="28" t="s">
        <v>36</v>
      </c>
      <c r="N8" s="28" t="s">
        <v>36</v>
      </c>
      <c r="O8" s="28" t="str">
        <f t="shared" ref="O8:AJ23" si="2">IF(O$6="Sun","WO","")</f>
        <v>WO</v>
      </c>
      <c r="P8" s="28" t="s">
        <v>36</v>
      </c>
      <c r="Q8" s="28" t="s">
        <v>36</v>
      </c>
      <c r="R8" s="28" t="s">
        <v>36</v>
      </c>
      <c r="S8" s="28" t="s">
        <v>36</v>
      </c>
      <c r="T8" s="28" t="s">
        <v>36</v>
      </c>
      <c r="U8" s="28" t="s">
        <v>36</v>
      </c>
      <c r="V8" s="28" t="str">
        <f t="shared" si="2"/>
        <v>WO</v>
      </c>
      <c r="W8" s="28" t="s">
        <v>36</v>
      </c>
      <c r="X8" s="28" t="s">
        <v>36</v>
      </c>
      <c r="Y8" s="28" t="s">
        <v>36</v>
      </c>
      <c r="Z8" s="28" t="s">
        <v>36</v>
      </c>
      <c r="AA8" s="28" t="s">
        <v>36</v>
      </c>
      <c r="AB8" s="28" t="s">
        <v>36</v>
      </c>
      <c r="AC8" s="28" t="str">
        <f t="shared" si="2"/>
        <v>WO</v>
      </c>
      <c r="AD8" s="28" t="s">
        <v>36</v>
      </c>
      <c r="AE8" s="28" t="s">
        <v>36</v>
      </c>
      <c r="AF8" s="28" t="s">
        <v>36</v>
      </c>
      <c r="AG8" s="28" t="s">
        <v>36</v>
      </c>
      <c r="AH8" s="28" t="s">
        <v>36</v>
      </c>
      <c r="AI8" s="28" t="s">
        <v>36</v>
      </c>
      <c r="AJ8" s="28" t="str">
        <f t="shared" si="2"/>
        <v>WO</v>
      </c>
      <c r="AK8" s="28" t="s">
        <v>36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July</v>
      </c>
      <c r="AU8" s="20">
        <f t="shared" ref="AU8:AU27" si="4">COUNTIF($J8:$AN8,"*P*")</f>
        <v>27</v>
      </c>
      <c r="AV8" s="20">
        <f t="shared" ref="AV8:AV27" si="5">COUNTIF($J8:$AN8,"*A*")</f>
        <v>0</v>
      </c>
      <c r="AW8" s="20">
        <f t="shared" ref="AW8:AW27" si="6">COUNTIF($J8:$AN8,"*L*")</f>
        <v>0</v>
      </c>
      <c r="AX8" s="20">
        <f t="shared" ref="AX8:AX27" si="7">$I$8</f>
        <v>4</v>
      </c>
      <c r="AY8" s="20">
        <f t="shared" ref="AY8:AY27" si="8">$O$4</f>
        <v>31</v>
      </c>
      <c r="AZ8" s="20">
        <f>July[[#This Row],[Days]]-July[[#This Row],[Absent]]</f>
        <v>31</v>
      </c>
      <c r="BA8" s="23">
        <v>15000</v>
      </c>
      <c r="BB8" s="24">
        <f>July[[#This Row],[Salary]]/July[[#This Row],[Days]]</f>
        <v>483.87096774193549</v>
      </c>
      <c r="BC8" s="24">
        <f>July[[#This Row],[PerDay Salary]]*July[[#This Row],[Absent]]</f>
        <v>0</v>
      </c>
      <c r="BD8" s="24">
        <f>July[[#This Row],[Salary]]-July[[#This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42</v>
      </c>
      <c r="K9" s="28" t="s">
        <v>36</v>
      </c>
      <c r="L9" s="28" t="s">
        <v>36</v>
      </c>
      <c r="M9" s="28" t="s">
        <v>36</v>
      </c>
      <c r="N9" s="28" t="s">
        <v>37</v>
      </c>
      <c r="O9" s="28" t="str">
        <f t="shared" ref="O9:V24" si="10">IF(O$6="Sun","WO","")</f>
        <v>WO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36</v>
      </c>
      <c r="U9" s="28" t="s">
        <v>36</v>
      </c>
      <c r="V9" s="28" t="str">
        <f t="shared" si="10"/>
        <v>WO</v>
      </c>
      <c r="W9" s="28" t="s">
        <v>36</v>
      </c>
      <c r="X9" s="28" t="s">
        <v>36</v>
      </c>
      <c r="Y9" s="28" t="s">
        <v>36</v>
      </c>
      <c r="Z9" s="28" t="s">
        <v>36</v>
      </c>
      <c r="AA9" s="28" t="s">
        <v>36</v>
      </c>
      <c r="AB9" s="28" t="s">
        <v>36</v>
      </c>
      <c r="AC9" s="28" t="str">
        <f t="shared" si="2"/>
        <v>WO</v>
      </c>
      <c r="AD9" s="28" t="s">
        <v>36</v>
      </c>
      <c r="AE9" s="28" t="s">
        <v>36</v>
      </c>
      <c r="AF9" s="28" t="s">
        <v>36</v>
      </c>
      <c r="AG9" s="28" t="s">
        <v>36</v>
      </c>
      <c r="AH9" s="28" t="s">
        <v>36</v>
      </c>
      <c r="AI9" s="28" t="s">
        <v>36</v>
      </c>
      <c r="AJ9" s="28" t="str">
        <f t="shared" si="2"/>
        <v>WO</v>
      </c>
      <c r="AK9" s="28" t="s">
        <v>36</v>
      </c>
      <c r="AL9" s="28" t="s">
        <v>36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July</v>
      </c>
      <c r="AU9" s="20">
        <f t="shared" si="4"/>
        <v>25</v>
      </c>
      <c r="AV9" s="20">
        <f t="shared" si="5"/>
        <v>1</v>
      </c>
      <c r="AW9" s="20">
        <f t="shared" si="6"/>
        <v>1</v>
      </c>
      <c r="AX9" s="20">
        <f t="shared" si="7"/>
        <v>4</v>
      </c>
      <c r="AY9" s="20">
        <f t="shared" si="8"/>
        <v>31</v>
      </c>
      <c r="AZ9" s="20">
        <f>July[[#This Row],[Days]]-July[[#This Row],[Absent]]</f>
        <v>30</v>
      </c>
      <c r="BA9" s="23">
        <v>18000</v>
      </c>
      <c r="BB9" s="24">
        <f>July[[#This Row],[Salary]]/July[[#This Row],[Days]]</f>
        <v>580.64516129032256</v>
      </c>
      <c r="BC9" s="24">
        <f>July[[#This Row],[PerDay Salary]]*July[[#This Row],[Absent]]</f>
        <v>580.64516129032256</v>
      </c>
      <c r="BD9" s="24">
        <f>July[[#This Row],[Salary]]-July[[#This Row],[Deduction]]</f>
        <v>17419.354838709678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">
        <v>36</v>
      </c>
      <c r="L10" s="28" t="s">
        <v>36</v>
      </c>
      <c r="M10" s="28" t="s">
        <v>36</v>
      </c>
      <c r="N10" s="28" t="s">
        <v>36</v>
      </c>
      <c r="O10" s="28" t="str">
        <f t="shared" si="10"/>
        <v>WO</v>
      </c>
      <c r="P10" s="28" t="s">
        <v>36</v>
      </c>
      <c r="Q10" s="28" t="s">
        <v>37</v>
      </c>
      <c r="R10" s="28" t="s">
        <v>36</v>
      </c>
      <c r="S10" s="28" t="s">
        <v>36</v>
      </c>
      <c r="T10" s="28" t="s">
        <v>36</v>
      </c>
      <c r="U10" s="28" t="s">
        <v>36</v>
      </c>
      <c r="V10" s="28" t="str">
        <f t="shared" si="10"/>
        <v>WO</v>
      </c>
      <c r="W10" s="28" t="s">
        <v>36</v>
      </c>
      <c r="X10" s="28" t="s">
        <v>36</v>
      </c>
      <c r="Y10" s="28" t="s">
        <v>37</v>
      </c>
      <c r="Z10" s="28" t="s">
        <v>36</v>
      </c>
      <c r="AA10" s="28" t="s">
        <v>36</v>
      </c>
      <c r="AB10" s="28" t="s">
        <v>36</v>
      </c>
      <c r="AC10" s="28" t="str">
        <f t="shared" si="2"/>
        <v>WO</v>
      </c>
      <c r="AD10" s="28" t="s">
        <v>36</v>
      </c>
      <c r="AE10" s="28" t="s">
        <v>36</v>
      </c>
      <c r="AF10" s="28" t="s">
        <v>36</v>
      </c>
      <c r="AG10" s="28" t="s">
        <v>36</v>
      </c>
      <c r="AH10" s="28" t="s">
        <v>36</v>
      </c>
      <c r="AI10" s="28" t="s">
        <v>36</v>
      </c>
      <c r="AJ10" s="28" t="str">
        <f t="shared" si="2"/>
        <v>WO</v>
      </c>
      <c r="AK10" s="28" t="s">
        <v>36</v>
      </c>
      <c r="AL10" s="28" t="s">
        <v>37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July</v>
      </c>
      <c r="AU10" s="20">
        <f t="shared" si="4"/>
        <v>24</v>
      </c>
      <c r="AV10" s="20">
        <f t="shared" si="5"/>
        <v>3</v>
      </c>
      <c r="AW10" s="20">
        <f t="shared" si="6"/>
        <v>0</v>
      </c>
      <c r="AX10" s="20">
        <f t="shared" si="7"/>
        <v>4</v>
      </c>
      <c r="AY10" s="20">
        <f t="shared" si="8"/>
        <v>31</v>
      </c>
      <c r="AZ10" s="20">
        <f>July[[#This Row],[Days]]-July[[#This Row],[Absent]]</f>
        <v>28</v>
      </c>
      <c r="BA10" s="23">
        <v>25000</v>
      </c>
      <c r="BB10" s="24">
        <f>July[[#This Row],[Salary]]/July[[#This Row],[Days]]</f>
        <v>806.45161290322585</v>
      </c>
      <c r="BC10" s="24">
        <f>July[[#This Row],[PerDay Salary]]*July[[#This Row],[Absent]]</f>
        <v>2419.3548387096776</v>
      </c>
      <c r="BD10" s="24">
        <f>July[[#This Row],[Salary]]-July[[#This Row],[Deduction]]</f>
        <v>22580.645161290322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">
        <v>42</v>
      </c>
      <c r="L11" s="28" t="s">
        <v>36</v>
      </c>
      <c r="M11" s="28" t="s">
        <v>36</v>
      </c>
      <c r="N11" s="28" t="s">
        <v>36</v>
      </c>
      <c r="O11" s="28" t="str">
        <f t="shared" si="10"/>
        <v>WO</v>
      </c>
      <c r="P11" s="28" t="s">
        <v>36</v>
      </c>
      <c r="Q11" s="28" t="s">
        <v>36</v>
      </c>
      <c r="R11" s="28" t="s">
        <v>36</v>
      </c>
      <c r="S11" s="28" t="s">
        <v>36</v>
      </c>
      <c r="T11" s="28" t="s">
        <v>36</v>
      </c>
      <c r="U11" s="28" t="s">
        <v>36</v>
      </c>
      <c r="V11" s="28" t="str">
        <f t="shared" si="10"/>
        <v>WO</v>
      </c>
      <c r="W11" s="28" t="s">
        <v>36</v>
      </c>
      <c r="X11" s="28" t="s">
        <v>36</v>
      </c>
      <c r="Y11" s="28" t="s">
        <v>36</v>
      </c>
      <c r="Z11" s="28" t="s">
        <v>36</v>
      </c>
      <c r="AA11" s="28" t="s">
        <v>36</v>
      </c>
      <c r="AB11" s="28" t="s">
        <v>36</v>
      </c>
      <c r="AC11" s="28" t="str">
        <f t="shared" si="2"/>
        <v>WO</v>
      </c>
      <c r="AD11" s="28" t="s">
        <v>36</v>
      </c>
      <c r="AE11" s="28" t="s">
        <v>36</v>
      </c>
      <c r="AF11" s="28" t="s">
        <v>36</v>
      </c>
      <c r="AG11" s="28" t="s">
        <v>36</v>
      </c>
      <c r="AH11" s="28" t="s">
        <v>37</v>
      </c>
      <c r="AI11" s="28" t="s">
        <v>36</v>
      </c>
      <c r="AJ11" s="28" t="str">
        <f t="shared" si="2"/>
        <v>WO</v>
      </c>
      <c r="AK11" s="28" t="s">
        <v>36</v>
      </c>
      <c r="AL11" s="28" t="s">
        <v>36</v>
      </c>
      <c r="AM11" s="28" t="s">
        <v>36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July</v>
      </c>
      <c r="AU11" s="20">
        <f t="shared" si="4"/>
        <v>25</v>
      </c>
      <c r="AV11" s="20">
        <f t="shared" si="5"/>
        <v>1</v>
      </c>
      <c r="AW11" s="20">
        <f t="shared" si="6"/>
        <v>1</v>
      </c>
      <c r="AX11" s="20">
        <f t="shared" si="7"/>
        <v>4</v>
      </c>
      <c r="AY11" s="20">
        <f t="shared" si="8"/>
        <v>31</v>
      </c>
      <c r="AZ11" s="20">
        <f>July[[#This Row],[Days]]-July[[#This Row],[Absent]]</f>
        <v>30</v>
      </c>
      <c r="BA11" s="23">
        <v>28000</v>
      </c>
      <c r="BB11" s="24">
        <f>July[[#This Row],[Salary]]/July[[#This Row],[Days]]</f>
        <v>903.22580645161293</v>
      </c>
      <c r="BC11" s="24">
        <f>July[[#This Row],[PerDay Salary]]*July[[#This Row],[Absent]]</f>
        <v>903.22580645161293</v>
      </c>
      <c r="BD11" s="24">
        <f>July[[#This Row],[Salary]]-July[[#This Row],[Deduction]]</f>
        <v>27096.774193548386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36</v>
      </c>
      <c r="K12" s="28" t="s">
        <v>36</v>
      </c>
      <c r="L12" s="28" t="s">
        <v>36</v>
      </c>
      <c r="M12" s="28" t="s">
        <v>36</v>
      </c>
      <c r="N12" s="28" t="s">
        <v>36</v>
      </c>
      <c r="O12" s="28" t="str">
        <f t="shared" si="10"/>
        <v>WO</v>
      </c>
      <c r="P12" s="28" t="s">
        <v>36</v>
      </c>
      <c r="Q12" s="28" t="s">
        <v>36</v>
      </c>
      <c r="R12" s="28" t="s">
        <v>36</v>
      </c>
      <c r="S12" s="28" t="s">
        <v>36</v>
      </c>
      <c r="T12" s="28" t="s">
        <v>36</v>
      </c>
      <c r="U12" s="28" t="s">
        <v>42</v>
      </c>
      <c r="V12" s="28" t="str">
        <f t="shared" si="10"/>
        <v>WO</v>
      </c>
      <c r="W12" s="28" t="s">
        <v>36</v>
      </c>
      <c r="X12" s="28" t="s">
        <v>36</v>
      </c>
      <c r="Y12" s="28" t="s">
        <v>36</v>
      </c>
      <c r="Z12" s="28" t="s">
        <v>36</v>
      </c>
      <c r="AA12" s="28" t="s">
        <v>36</v>
      </c>
      <c r="AB12" s="28" t="s">
        <v>36</v>
      </c>
      <c r="AC12" s="28" t="str">
        <f t="shared" si="2"/>
        <v>WO</v>
      </c>
      <c r="AD12" s="28" t="s">
        <v>36</v>
      </c>
      <c r="AE12" s="28" t="s">
        <v>36</v>
      </c>
      <c r="AF12" s="28" t="s">
        <v>36</v>
      </c>
      <c r="AG12" s="28" t="s">
        <v>36</v>
      </c>
      <c r="AH12" s="28" t="s">
        <v>36</v>
      </c>
      <c r="AI12" s="28" t="s">
        <v>36</v>
      </c>
      <c r="AJ12" s="28" t="str">
        <f t="shared" si="2"/>
        <v>WO</v>
      </c>
      <c r="AK12" s="28" t="s">
        <v>36</v>
      </c>
      <c r="AL12" s="28" t="s">
        <v>36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July</v>
      </c>
      <c r="AU12" s="20">
        <f t="shared" si="4"/>
        <v>26</v>
      </c>
      <c r="AV12" s="20">
        <f t="shared" si="5"/>
        <v>0</v>
      </c>
      <c r="AW12" s="20">
        <f t="shared" si="6"/>
        <v>1</v>
      </c>
      <c r="AX12" s="20">
        <f t="shared" si="7"/>
        <v>4</v>
      </c>
      <c r="AY12" s="20">
        <f t="shared" si="8"/>
        <v>31</v>
      </c>
      <c r="AZ12" s="20">
        <f>July[[#This Row],[Days]]-July[[#This Row],[Absent]]</f>
        <v>31</v>
      </c>
      <c r="BA12" s="23">
        <v>30000</v>
      </c>
      <c r="BB12" s="24">
        <f>July[[#This Row],[Salary]]/July[[#This Row],[Days]]</f>
        <v>967.74193548387098</v>
      </c>
      <c r="BC12" s="24">
        <f>July[[#This Row],[PerDay Salary]]*July[[#This Row],[Absent]]</f>
        <v>0</v>
      </c>
      <c r="BD12" s="24">
        <f>July[[#This Row],[Salary]]-July[[#This Row],[Deduction]]</f>
        <v>30000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">
        <v>36</v>
      </c>
      <c r="L13" s="28" t="s">
        <v>36</v>
      </c>
      <c r="M13" s="28" t="s">
        <v>36</v>
      </c>
      <c r="N13" s="28" t="s">
        <v>36</v>
      </c>
      <c r="O13" s="28" t="str">
        <f t="shared" si="10"/>
        <v>WO</v>
      </c>
      <c r="P13" s="28" t="s">
        <v>36</v>
      </c>
      <c r="Q13" s="28" t="s">
        <v>36</v>
      </c>
      <c r="R13" s="28" t="s">
        <v>36</v>
      </c>
      <c r="S13" s="28" t="s">
        <v>36</v>
      </c>
      <c r="T13" s="28" t="s">
        <v>36</v>
      </c>
      <c r="U13" s="28" t="s">
        <v>36</v>
      </c>
      <c r="V13" s="28" t="str">
        <f t="shared" si="10"/>
        <v>WO</v>
      </c>
      <c r="W13" s="28" t="s">
        <v>36</v>
      </c>
      <c r="X13" s="28" t="s">
        <v>36</v>
      </c>
      <c r="Y13" s="28" t="s">
        <v>36</v>
      </c>
      <c r="Z13" s="28" t="s">
        <v>36</v>
      </c>
      <c r="AA13" s="28" t="s">
        <v>36</v>
      </c>
      <c r="AB13" s="28" t="s">
        <v>36</v>
      </c>
      <c r="AC13" s="28" t="str">
        <f t="shared" si="2"/>
        <v>WO</v>
      </c>
      <c r="AD13" s="28" t="s">
        <v>36</v>
      </c>
      <c r="AE13" s="28" t="s">
        <v>36</v>
      </c>
      <c r="AF13" s="28" t="s">
        <v>36</v>
      </c>
      <c r="AG13" s="28" t="s">
        <v>42</v>
      </c>
      <c r="AH13" s="28" t="s">
        <v>36</v>
      </c>
      <c r="AI13" s="28" t="s">
        <v>36</v>
      </c>
      <c r="AJ13" s="28" t="str">
        <f t="shared" si="2"/>
        <v>WO</v>
      </c>
      <c r="AK13" s="28" t="s">
        <v>36</v>
      </c>
      <c r="AL13" s="28" t="s">
        <v>36</v>
      </c>
      <c r="AM13" s="28" t="s">
        <v>36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July</v>
      </c>
      <c r="AU13" s="20">
        <f t="shared" si="4"/>
        <v>26</v>
      </c>
      <c r="AV13" s="20">
        <f t="shared" si="5"/>
        <v>0</v>
      </c>
      <c r="AW13" s="20">
        <f t="shared" si="6"/>
        <v>1</v>
      </c>
      <c r="AX13" s="20">
        <f t="shared" si="7"/>
        <v>4</v>
      </c>
      <c r="AY13" s="20">
        <f t="shared" si="8"/>
        <v>31</v>
      </c>
      <c r="AZ13" s="20">
        <f>July[[#This Row],[Days]]-July[[#This Row],[Absent]]</f>
        <v>31</v>
      </c>
      <c r="BA13" s="23">
        <v>32000</v>
      </c>
      <c r="BB13" s="24">
        <f>July[[#This Row],[Salary]]/July[[#This Row],[Days]]</f>
        <v>1032.258064516129</v>
      </c>
      <c r="BC13" s="24">
        <f>July[[#This Row],[PerDay Salary]]*July[[#This Row],[Absent]]</f>
        <v>0</v>
      </c>
      <c r="BD13" s="24">
        <f>July[[#This Row],[Salary]]-July[[#This Row],[Deduction]]</f>
        <v>32000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">
        <v>36</v>
      </c>
      <c r="L14" s="28" t="s">
        <v>36</v>
      </c>
      <c r="M14" s="28" t="s">
        <v>36</v>
      </c>
      <c r="N14" s="28" t="s">
        <v>36</v>
      </c>
      <c r="O14" s="28" t="str">
        <f t="shared" si="10"/>
        <v>WO</v>
      </c>
      <c r="P14" s="28" t="s">
        <v>36</v>
      </c>
      <c r="Q14" s="28" t="s">
        <v>36</v>
      </c>
      <c r="R14" s="28" t="s">
        <v>36</v>
      </c>
      <c r="S14" s="28" t="s">
        <v>36</v>
      </c>
      <c r="T14" s="28" t="s">
        <v>36</v>
      </c>
      <c r="U14" s="28" t="s">
        <v>36</v>
      </c>
      <c r="V14" s="28" t="str">
        <f t="shared" si="10"/>
        <v>WO</v>
      </c>
      <c r="W14" s="28" t="s">
        <v>36</v>
      </c>
      <c r="X14" s="28" t="s">
        <v>36</v>
      </c>
      <c r="Y14" s="28" t="s">
        <v>36</v>
      </c>
      <c r="Z14" s="28" t="s">
        <v>36</v>
      </c>
      <c r="AA14" s="28" t="s">
        <v>36</v>
      </c>
      <c r="AB14" s="28" t="s">
        <v>36</v>
      </c>
      <c r="AC14" s="28" t="str">
        <f t="shared" si="2"/>
        <v>WO</v>
      </c>
      <c r="AD14" s="28" t="s">
        <v>36</v>
      </c>
      <c r="AE14" s="28" t="s">
        <v>36</v>
      </c>
      <c r="AF14" s="28" t="s">
        <v>36</v>
      </c>
      <c r="AG14" s="28" t="s">
        <v>36</v>
      </c>
      <c r="AH14" s="28" t="s">
        <v>36</v>
      </c>
      <c r="AI14" s="28" t="s">
        <v>36</v>
      </c>
      <c r="AJ14" s="28" t="str">
        <f t="shared" si="2"/>
        <v>WO</v>
      </c>
      <c r="AK14" s="28" t="s">
        <v>36</v>
      </c>
      <c r="AL14" s="28" t="s">
        <v>36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July</v>
      </c>
      <c r="AU14" s="20">
        <f t="shared" si="4"/>
        <v>27</v>
      </c>
      <c r="AV14" s="20">
        <f t="shared" si="5"/>
        <v>0</v>
      </c>
      <c r="AW14" s="20">
        <f t="shared" si="6"/>
        <v>0</v>
      </c>
      <c r="AX14" s="20">
        <f t="shared" si="7"/>
        <v>4</v>
      </c>
      <c r="AY14" s="20">
        <f t="shared" si="8"/>
        <v>31</v>
      </c>
      <c r="AZ14" s="20">
        <f>July[[#This Row],[Days]]-July[[#This Row],[Absent]]</f>
        <v>31</v>
      </c>
      <c r="BA14" s="23">
        <v>25000</v>
      </c>
      <c r="BB14" s="24">
        <f>July[[#This Row],[Salary]]/July[[#This Row],[Days]]</f>
        <v>806.45161290322585</v>
      </c>
      <c r="BC14" s="24">
        <f>July[[#This Row],[PerDay Salary]]*July[[#This Row],[Absent]]</f>
        <v>0</v>
      </c>
      <c r="BD14" s="24">
        <f>July[[#This Row],[Salary]]-July[[#This Row],[Deduction]]</f>
        <v>25000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">
        <v>36</v>
      </c>
      <c r="L15" s="28" t="s">
        <v>36</v>
      </c>
      <c r="M15" s="28" t="s">
        <v>36</v>
      </c>
      <c r="N15" s="28" t="s">
        <v>36</v>
      </c>
      <c r="O15" s="28" t="str">
        <f t="shared" si="10"/>
        <v>WO</v>
      </c>
      <c r="P15" s="28" t="s">
        <v>36</v>
      </c>
      <c r="Q15" s="28" t="s">
        <v>36</v>
      </c>
      <c r="R15" s="28" t="s">
        <v>36</v>
      </c>
      <c r="S15" s="28" t="s">
        <v>37</v>
      </c>
      <c r="T15" s="28" t="s">
        <v>36</v>
      </c>
      <c r="U15" s="28" t="s">
        <v>36</v>
      </c>
      <c r="V15" s="28" t="str">
        <f t="shared" si="10"/>
        <v>WO</v>
      </c>
      <c r="W15" s="28" t="s">
        <v>36</v>
      </c>
      <c r="X15" s="28" t="s">
        <v>36</v>
      </c>
      <c r="Y15" s="28" t="s">
        <v>36</v>
      </c>
      <c r="Z15" s="28" t="s">
        <v>42</v>
      </c>
      <c r="AA15" s="28" t="s">
        <v>36</v>
      </c>
      <c r="AB15" s="28" t="s">
        <v>36</v>
      </c>
      <c r="AC15" s="28" t="str">
        <f t="shared" si="2"/>
        <v>WO</v>
      </c>
      <c r="AD15" s="28" t="s">
        <v>36</v>
      </c>
      <c r="AE15" s="28" t="s">
        <v>36</v>
      </c>
      <c r="AF15" s="28" t="s">
        <v>36</v>
      </c>
      <c r="AG15" s="28" t="s">
        <v>36</v>
      </c>
      <c r="AH15" s="28" t="s">
        <v>36</v>
      </c>
      <c r="AI15" s="28" t="s">
        <v>36</v>
      </c>
      <c r="AJ15" s="28" t="str">
        <f t="shared" si="2"/>
        <v>WO</v>
      </c>
      <c r="AK15" s="28" t="s">
        <v>36</v>
      </c>
      <c r="AL15" s="28" t="s">
        <v>37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July</v>
      </c>
      <c r="AU15" s="20">
        <f t="shared" si="4"/>
        <v>24</v>
      </c>
      <c r="AV15" s="20">
        <f t="shared" si="5"/>
        <v>2</v>
      </c>
      <c r="AW15" s="20">
        <f t="shared" si="6"/>
        <v>1</v>
      </c>
      <c r="AX15" s="20">
        <f t="shared" si="7"/>
        <v>4</v>
      </c>
      <c r="AY15" s="20">
        <f t="shared" si="8"/>
        <v>31</v>
      </c>
      <c r="AZ15" s="20">
        <f>July[[#This Row],[Days]]-July[[#This Row],[Absent]]</f>
        <v>29</v>
      </c>
      <c r="BA15" s="23">
        <v>28000</v>
      </c>
      <c r="BB15" s="24">
        <f>July[[#This Row],[Salary]]/July[[#This Row],[Days]]</f>
        <v>903.22580645161293</v>
      </c>
      <c r="BC15" s="24">
        <f>July[[#This Row],[PerDay Salary]]*July[[#This Row],[Absent]]</f>
        <v>1806.4516129032259</v>
      </c>
      <c r="BD15" s="24">
        <f>July[[#This Row],[Salary]]-July[[#This Row],[Deduction]]</f>
        <v>26193.548387096773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">
        <v>36</v>
      </c>
      <c r="L16" s="28" t="s">
        <v>37</v>
      </c>
      <c r="M16" s="28" t="s">
        <v>36</v>
      </c>
      <c r="N16" s="28" t="s">
        <v>36</v>
      </c>
      <c r="O16" s="28" t="str">
        <f t="shared" si="10"/>
        <v>WO</v>
      </c>
      <c r="P16" s="28" t="s">
        <v>36</v>
      </c>
      <c r="Q16" s="28" t="s">
        <v>36</v>
      </c>
      <c r="R16" s="28" t="s">
        <v>36</v>
      </c>
      <c r="S16" s="28" t="s">
        <v>36</v>
      </c>
      <c r="T16" s="28" t="s">
        <v>36</v>
      </c>
      <c r="U16" s="28" t="s">
        <v>36</v>
      </c>
      <c r="V16" s="28" t="str">
        <f t="shared" si="10"/>
        <v>WO</v>
      </c>
      <c r="W16" s="28" t="s">
        <v>36</v>
      </c>
      <c r="X16" s="28" t="s">
        <v>36</v>
      </c>
      <c r="Y16" s="28" t="s">
        <v>36</v>
      </c>
      <c r="Z16" s="28" t="s">
        <v>36</v>
      </c>
      <c r="AA16" s="28" t="s">
        <v>36</v>
      </c>
      <c r="AB16" s="28" t="s">
        <v>36</v>
      </c>
      <c r="AC16" s="28" t="str">
        <f t="shared" si="2"/>
        <v>WO</v>
      </c>
      <c r="AD16" s="28" t="s">
        <v>37</v>
      </c>
      <c r="AE16" s="28" t="s">
        <v>36</v>
      </c>
      <c r="AF16" s="28" t="s">
        <v>36</v>
      </c>
      <c r="AG16" s="28" t="s">
        <v>36</v>
      </c>
      <c r="AH16" s="28" t="s">
        <v>36</v>
      </c>
      <c r="AI16" s="28" t="s">
        <v>36</v>
      </c>
      <c r="AJ16" s="28" t="str">
        <f t="shared" si="2"/>
        <v>WO</v>
      </c>
      <c r="AK16" s="28" t="s">
        <v>36</v>
      </c>
      <c r="AL16" s="28" t="s">
        <v>36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July</v>
      </c>
      <c r="AU16" s="20">
        <f t="shared" si="4"/>
        <v>25</v>
      </c>
      <c r="AV16" s="20">
        <f t="shared" si="5"/>
        <v>2</v>
      </c>
      <c r="AW16" s="20">
        <f t="shared" si="6"/>
        <v>0</v>
      </c>
      <c r="AX16" s="20">
        <f t="shared" si="7"/>
        <v>4</v>
      </c>
      <c r="AY16" s="20">
        <f t="shared" si="8"/>
        <v>31</v>
      </c>
      <c r="AZ16" s="20">
        <f>July[[#This Row],[Days]]-July[[#This Row],[Absent]]</f>
        <v>29</v>
      </c>
      <c r="BA16" s="23">
        <v>35000</v>
      </c>
      <c r="BB16" s="24">
        <f>July[[#This Row],[Salary]]/July[[#This Row],[Days]]</f>
        <v>1129.0322580645161</v>
      </c>
      <c r="BC16" s="24">
        <f>July[[#This Row],[PerDay Salary]]*July[[#This Row],[Absent]]</f>
        <v>2258.0645161290322</v>
      </c>
      <c r="BD16" s="24">
        <f>July[[#This Row],[Salary]]-July[[#This Row],[Deduction]]</f>
        <v>32741.93548387097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">
        <v>36</v>
      </c>
      <c r="L17" s="28" t="s">
        <v>36</v>
      </c>
      <c r="M17" s="28" t="s">
        <v>36</v>
      </c>
      <c r="N17" s="28" t="s">
        <v>36</v>
      </c>
      <c r="O17" s="28" t="str">
        <f t="shared" si="10"/>
        <v>WO</v>
      </c>
      <c r="P17" s="28" t="s">
        <v>42</v>
      </c>
      <c r="Q17" s="28" t="s">
        <v>36</v>
      </c>
      <c r="R17" s="28" t="s">
        <v>36</v>
      </c>
      <c r="S17" s="28" t="s">
        <v>36</v>
      </c>
      <c r="T17" s="28" t="s">
        <v>36</v>
      </c>
      <c r="U17" s="28" t="s">
        <v>36</v>
      </c>
      <c r="V17" s="28" t="str">
        <f t="shared" si="10"/>
        <v>WO</v>
      </c>
      <c r="W17" s="28" t="s">
        <v>36</v>
      </c>
      <c r="X17" s="28" t="s">
        <v>36</v>
      </c>
      <c r="Y17" s="28" t="s">
        <v>36</v>
      </c>
      <c r="Z17" s="28" t="s">
        <v>36</v>
      </c>
      <c r="AA17" s="28" t="s">
        <v>36</v>
      </c>
      <c r="AB17" s="28" t="s">
        <v>36</v>
      </c>
      <c r="AC17" s="28" t="str">
        <f t="shared" si="2"/>
        <v>WO</v>
      </c>
      <c r="AD17" s="28" t="s">
        <v>36</v>
      </c>
      <c r="AE17" s="28" t="s">
        <v>36</v>
      </c>
      <c r="AF17" s="28" t="s">
        <v>36</v>
      </c>
      <c r="AG17" s="28" t="s">
        <v>36</v>
      </c>
      <c r="AH17" s="28" t="s">
        <v>36</v>
      </c>
      <c r="AI17" s="28" t="s">
        <v>36</v>
      </c>
      <c r="AJ17" s="28" t="str">
        <f t="shared" si="2"/>
        <v>WO</v>
      </c>
      <c r="AK17" s="28" t="s">
        <v>36</v>
      </c>
      <c r="AL17" s="28" t="s">
        <v>36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July</v>
      </c>
      <c r="AU17" s="20">
        <f t="shared" si="4"/>
        <v>26</v>
      </c>
      <c r="AV17" s="20">
        <f t="shared" si="5"/>
        <v>0</v>
      </c>
      <c r="AW17" s="20">
        <f t="shared" si="6"/>
        <v>1</v>
      </c>
      <c r="AX17" s="20">
        <f t="shared" si="7"/>
        <v>4</v>
      </c>
      <c r="AY17" s="20">
        <f t="shared" si="8"/>
        <v>31</v>
      </c>
      <c r="AZ17" s="20">
        <f>July[[#This Row],[Days]]-July[[#This Row],[Absent]]</f>
        <v>31</v>
      </c>
      <c r="BA17" s="23">
        <v>20000</v>
      </c>
      <c r="BB17" s="24">
        <f>July[[#This Row],[Salary]]/July[[#This Row],[Days]]</f>
        <v>645.16129032258061</v>
      </c>
      <c r="BC17" s="24">
        <f>July[[#This Row],[PerDay Salary]]*July[[#This Row],[Absent]]</f>
        <v>0</v>
      </c>
      <c r="BD17" s="24">
        <f>July[[#This Row],[Salary]]-July[[#This Row],[Deduction]]</f>
        <v>20000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">
        <v>36</v>
      </c>
      <c r="L18" s="28" t="s">
        <v>36</v>
      </c>
      <c r="M18" s="28" t="s">
        <v>36</v>
      </c>
      <c r="N18" s="28" t="s">
        <v>36</v>
      </c>
      <c r="O18" s="28" t="str">
        <f t="shared" si="10"/>
        <v>WO</v>
      </c>
      <c r="P18" s="28" t="s">
        <v>36</v>
      </c>
      <c r="Q18" s="28" t="s">
        <v>36</v>
      </c>
      <c r="R18" s="28" t="s">
        <v>36</v>
      </c>
      <c r="S18" s="28" t="s">
        <v>36</v>
      </c>
      <c r="T18" s="28" t="s">
        <v>36</v>
      </c>
      <c r="U18" s="28" t="s">
        <v>36</v>
      </c>
      <c r="V18" s="28" t="str">
        <f t="shared" si="10"/>
        <v>WO</v>
      </c>
      <c r="W18" s="28" t="s">
        <v>36</v>
      </c>
      <c r="X18" s="28" t="s">
        <v>36</v>
      </c>
      <c r="Y18" s="28" t="s">
        <v>36</v>
      </c>
      <c r="Z18" s="28" t="s">
        <v>36</v>
      </c>
      <c r="AA18" s="28" t="s">
        <v>36</v>
      </c>
      <c r="AB18" s="28" t="s">
        <v>36</v>
      </c>
      <c r="AC18" s="28" t="str">
        <f t="shared" si="2"/>
        <v>WO</v>
      </c>
      <c r="AD18" s="28" t="s">
        <v>36</v>
      </c>
      <c r="AE18" s="28" t="s">
        <v>36</v>
      </c>
      <c r="AF18" s="28" t="s">
        <v>36</v>
      </c>
      <c r="AG18" s="28" t="s">
        <v>36</v>
      </c>
      <c r="AH18" s="28" t="s">
        <v>36</v>
      </c>
      <c r="AI18" s="28" t="s">
        <v>36</v>
      </c>
      <c r="AJ18" s="28" t="str">
        <f t="shared" si="2"/>
        <v>WO</v>
      </c>
      <c r="AK18" s="28" t="s">
        <v>36</v>
      </c>
      <c r="AL18" s="28" t="s">
        <v>36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July</v>
      </c>
      <c r="AU18" s="20">
        <f t="shared" si="4"/>
        <v>27</v>
      </c>
      <c r="AV18" s="20">
        <f t="shared" si="5"/>
        <v>0</v>
      </c>
      <c r="AW18" s="20">
        <f t="shared" si="6"/>
        <v>0</v>
      </c>
      <c r="AX18" s="20">
        <f t="shared" si="7"/>
        <v>4</v>
      </c>
      <c r="AY18" s="20">
        <f t="shared" si="8"/>
        <v>31</v>
      </c>
      <c r="AZ18" s="20">
        <f>July[[#This Row],[Days]]-July[[#This Row],[Absent]]</f>
        <v>31</v>
      </c>
      <c r="BA18" s="23">
        <v>18000</v>
      </c>
      <c r="BB18" s="24">
        <f>July[[#This Row],[Salary]]/July[[#This Row],[Days]]</f>
        <v>580.64516129032256</v>
      </c>
      <c r="BC18" s="24">
        <f>July[[#This Row],[PerDay Salary]]*July[[#This Row],[Absent]]</f>
        <v>0</v>
      </c>
      <c r="BD18" s="24">
        <f>July[[#This Row],[Salary]]-July[[#This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">
        <v>36</v>
      </c>
      <c r="L19" s="28" t="s">
        <v>36</v>
      </c>
      <c r="M19" s="28" t="s">
        <v>36</v>
      </c>
      <c r="N19" s="28" t="s">
        <v>36</v>
      </c>
      <c r="O19" s="28" t="str">
        <f t="shared" si="10"/>
        <v>WO</v>
      </c>
      <c r="P19" s="28" t="s">
        <v>36</v>
      </c>
      <c r="Q19" s="28" t="s">
        <v>36</v>
      </c>
      <c r="R19" s="28" t="s">
        <v>36</v>
      </c>
      <c r="S19" s="28" t="s">
        <v>36</v>
      </c>
      <c r="T19" s="28" t="s">
        <v>36</v>
      </c>
      <c r="U19" s="28" t="s">
        <v>36</v>
      </c>
      <c r="V19" s="28" t="str">
        <f t="shared" si="10"/>
        <v>WO</v>
      </c>
      <c r="W19" s="28" t="s">
        <v>36</v>
      </c>
      <c r="X19" s="28" t="s">
        <v>36</v>
      </c>
      <c r="Y19" s="28" t="s">
        <v>36</v>
      </c>
      <c r="Z19" s="28" t="s">
        <v>36</v>
      </c>
      <c r="AA19" s="28" t="s">
        <v>36</v>
      </c>
      <c r="AB19" s="28" t="s">
        <v>36</v>
      </c>
      <c r="AC19" s="28" t="str">
        <f t="shared" si="2"/>
        <v>WO</v>
      </c>
      <c r="AD19" s="28" t="s">
        <v>36</v>
      </c>
      <c r="AE19" s="28" t="s">
        <v>36</v>
      </c>
      <c r="AF19" s="28" t="s">
        <v>36</v>
      </c>
      <c r="AG19" s="28" t="s">
        <v>36</v>
      </c>
      <c r="AH19" s="28" t="s">
        <v>36</v>
      </c>
      <c r="AI19" s="28" t="s">
        <v>36</v>
      </c>
      <c r="AJ19" s="28" t="str">
        <f t="shared" si="2"/>
        <v>WO</v>
      </c>
      <c r="AK19" s="28" t="s">
        <v>36</v>
      </c>
      <c r="AL19" s="28" t="s">
        <v>42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July</v>
      </c>
      <c r="AU19" s="20">
        <f t="shared" si="4"/>
        <v>26</v>
      </c>
      <c r="AV19" s="20">
        <f t="shared" si="5"/>
        <v>0</v>
      </c>
      <c r="AW19" s="20">
        <f t="shared" si="6"/>
        <v>1</v>
      </c>
      <c r="AX19" s="20">
        <f t="shared" si="7"/>
        <v>4</v>
      </c>
      <c r="AY19" s="20">
        <f t="shared" si="8"/>
        <v>31</v>
      </c>
      <c r="AZ19" s="20">
        <f>July[[#This Row],[Days]]-July[[#This Row],[Absent]]</f>
        <v>31</v>
      </c>
      <c r="BA19" s="23">
        <v>27000</v>
      </c>
      <c r="BB19" s="24">
        <f>July[[#This Row],[Salary]]/July[[#This Row],[Days]]</f>
        <v>870.9677419354839</v>
      </c>
      <c r="BC19" s="24">
        <f>July[[#This Row],[PerDay Salary]]*July[[#This Row],[Absent]]</f>
        <v>0</v>
      </c>
      <c r="BD19" s="24">
        <f>July[[#This Row],[Salary]]-July[[#This Row],[Deduction]]</f>
        <v>27000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">
        <v>36</v>
      </c>
      <c r="L20" s="28" t="s">
        <v>36</v>
      </c>
      <c r="M20" s="28" t="s">
        <v>36</v>
      </c>
      <c r="N20" s="28" t="s">
        <v>36</v>
      </c>
      <c r="O20" s="28" t="str">
        <f t="shared" si="10"/>
        <v>WO</v>
      </c>
      <c r="P20" s="28" t="s">
        <v>36</v>
      </c>
      <c r="Q20" s="28" t="s">
        <v>36</v>
      </c>
      <c r="R20" s="28" t="s">
        <v>36</v>
      </c>
      <c r="S20" s="28" t="s">
        <v>36</v>
      </c>
      <c r="T20" s="28" t="s">
        <v>36</v>
      </c>
      <c r="U20" s="28" t="s">
        <v>36</v>
      </c>
      <c r="V20" s="28" t="str">
        <f t="shared" si="10"/>
        <v>WO</v>
      </c>
      <c r="W20" s="28" t="s">
        <v>36</v>
      </c>
      <c r="X20" s="28" t="s">
        <v>36</v>
      </c>
      <c r="Y20" s="28" t="s">
        <v>37</v>
      </c>
      <c r="Z20" s="28" t="s">
        <v>36</v>
      </c>
      <c r="AA20" s="28" t="s">
        <v>36</v>
      </c>
      <c r="AB20" s="28" t="s">
        <v>36</v>
      </c>
      <c r="AC20" s="28" t="str">
        <f t="shared" si="2"/>
        <v>WO</v>
      </c>
      <c r="AD20" s="28" t="s">
        <v>36</v>
      </c>
      <c r="AE20" s="28" t="s">
        <v>36</v>
      </c>
      <c r="AF20" s="28" t="s">
        <v>36</v>
      </c>
      <c r="AG20" s="28" t="s">
        <v>36</v>
      </c>
      <c r="AH20" s="28" t="s">
        <v>36</v>
      </c>
      <c r="AI20" s="28" t="s">
        <v>36</v>
      </c>
      <c r="AJ20" s="28" t="str">
        <f t="shared" si="2"/>
        <v>WO</v>
      </c>
      <c r="AK20" s="28" t="s">
        <v>36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July</v>
      </c>
      <c r="AU20" s="20">
        <f t="shared" si="4"/>
        <v>26</v>
      </c>
      <c r="AV20" s="20">
        <f t="shared" si="5"/>
        <v>1</v>
      </c>
      <c r="AW20" s="20">
        <f t="shared" si="6"/>
        <v>0</v>
      </c>
      <c r="AX20" s="20">
        <f t="shared" si="7"/>
        <v>4</v>
      </c>
      <c r="AY20" s="20">
        <f t="shared" si="8"/>
        <v>31</v>
      </c>
      <c r="AZ20" s="20">
        <f>July[[#This Row],[Days]]-July[[#This Row],[Absent]]</f>
        <v>30</v>
      </c>
      <c r="BA20" s="23">
        <v>40000</v>
      </c>
      <c r="BB20" s="24">
        <f>July[[#This Row],[Salary]]/July[[#This Row],[Days]]</f>
        <v>1290.3225806451612</v>
      </c>
      <c r="BC20" s="24">
        <f>July[[#This Row],[PerDay Salary]]*July[[#This Row],[Absent]]</f>
        <v>1290.3225806451612</v>
      </c>
      <c r="BD20" s="24">
        <f>July[[#This Row],[Salary]]-July[[#This Row],[Deduction]]</f>
        <v>38709.677419354841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">
        <v>36</v>
      </c>
      <c r="L21" s="28" t="s">
        <v>36</v>
      </c>
      <c r="M21" s="28" t="s">
        <v>36</v>
      </c>
      <c r="N21" s="28" t="s">
        <v>36</v>
      </c>
      <c r="O21" s="28" t="str">
        <f t="shared" si="10"/>
        <v>WO</v>
      </c>
      <c r="P21" s="28" t="s">
        <v>37</v>
      </c>
      <c r="Q21" s="28" t="s">
        <v>36</v>
      </c>
      <c r="R21" s="28" t="s">
        <v>36</v>
      </c>
      <c r="S21" s="28" t="s">
        <v>36</v>
      </c>
      <c r="T21" s="28" t="s">
        <v>36</v>
      </c>
      <c r="U21" s="28" t="s">
        <v>36</v>
      </c>
      <c r="V21" s="28" t="str">
        <f t="shared" si="10"/>
        <v>WO</v>
      </c>
      <c r="W21" s="28" t="s">
        <v>36</v>
      </c>
      <c r="X21" s="28" t="s">
        <v>36</v>
      </c>
      <c r="Y21" s="28" t="s">
        <v>36</v>
      </c>
      <c r="Z21" s="28" t="s">
        <v>36</v>
      </c>
      <c r="AA21" s="28" t="s">
        <v>36</v>
      </c>
      <c r="AB21" s="28" t="s">
        <v>36</v>
      </c>
      <c r="AC21" s="28" t="str">
        <f t="shared" si="2"/>
        <v>WO</v>
      </c>
      <c r="AD21" s="28" t="s">
        <v>36</v>
      </c>
      <c r="AE21" s="28" t="s">
        <v>36</v>
      </c>
      <c r="AF21" s="28" t="s">
        <v>36</v>
      </c>
      <c r="AG21" s="28" t="s">
        <v>36</v>
      </c>
      <c r="AH21" s="28" t="s">
        <v>36</v>
      </c>
      <c r="AI21" s="28" t="s">
        <v>36</v>
      </c>
      <c r="AJ21" s="28" t="str">
        <f t="shared" si="2"/>
        <v>WO</v>
      </c>
      <c r="AK21" s="28" t="s">
        <v>36</v>
      </c>
      <c r="AL21" s="28" t="s">
        <v>36</v>
      </c>
      <c r="AM21" s="28" t="s">
        <v>36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July</v>
      </c>
      <c r="AU21" s="20">
        <f t="shared" si="4"/>
        <v>26</v>
      </c>
      <c r="AV21" s="20">
        <f t="shared" si="5"/>
        <v>1</v>
      </c>
      <c r="AW21" s="20">
        <f t="shared" si="6"/>
        <v>0</v>
      </c>
      <c r="AX21" s="20">
        <f t="shared" si="7"/>
        <v>4</v>
      </c>
      <c r="AY21" s="20">
        <f t="shared" si="8"/>
        <v>31</v>
      </c>
      <c r="AZ21" s="20">
        <f>July[[#This Row],[Days]]-July[[#This Row],[Absent]]</f>
        <v>30</v>
      </c>
      <c r="BA21" s="23">
        <v>30000</v>
      </c>
      <c r="BB21" s="24">
        <f>July[[#This Row],[Salary]]/July[[#This Row],[Days]]</f>
        <v>967.74193548387098</v>
      </c>
      <c r="BC21" s="24">
        <f>July[[#This Row],[PerDay Salary]]*July[[#This Row],[Absent]]</f>
        <v>967.74193548387098</v>
      </c>
      <c r="BD21" s="24">
        <f>July[[#This Row],[Salary]]-July[[#This Row],[Deduction]]</f>
        <v>29032.258064516129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">
        <v>36</v>
      </c>
      <c r="L22" s="28" t="s">
        <v>42</v>
      </c>
      <c r="M22" s="28" t="s">
        <v>36</v>
      </c>
      <c r="N22" s="28" t="s">
        <v>36</v>
      </c>
      <c r="O22" s="28" t="str">
        <f t="shared" si="10"/>
        <v>WO</v>
      </c>
      <c r="P22" s="28" t="s">
        <v>36</v>
      </c>
      <c r="Q22" s="28" t="s">
        <v>36</v>
      </c>
      <c r="R22" s="28" t="s">
        <v>36</v>
      </c>
      <c r="S22" s="28" t="s">
        <v>36</v>
      </c>
      <c r="T22" s="28" t="s">
        <v>36</v>
      </c>
      <c r="U22" s="28" t="s">
        <v>36</v>
      </c>
      <c r="V22" s="28" t="str">
        <f t="shared" si="10"/>
        <v>WO</v>
      </c>
      <c r="W22" s="28" t="s">
        <v>36</v>
      </c>
      <c r="X22" s="28" t="s">
        <v>36</v>
      </c>
      <c r="Y22" s="28" t="s">
        <v>36</v>
      </c>
      <c r="Z22" s="28" t="s">
        <v>36</v>
      </c>
      <c r="AA22" s="28" t="s">
        <v>36</v>
      </c>
      <c r="AB22" s="28" t="s">
        <v>36</v>
      </c>
      <c r="AC22" s="28" t="str">
        <f t="shared" si="2"/>
        <v>WO</v>
      </c>
      <c r="AD22" s="28" t="s">
        <v>36</v>
      </c>
      <c r="AE22" s="28" t="s">
        <v>36</v>
      </c>
      <c r="AF22" s="28" t="s">
        <v>36</v>
      </c>
      <c r="AG22" s="28" t="s">
        <v>36</v>
      </c>
      <c r="AH22" s="28" t="s">
        <v>36</v>
      </c>
      <c r="AI22" s="28" t="s">
        <v>36</v>
      </c>
      <c r="AJ22" s="28" t="str">
        <f t="shared" si="2"/>
        <v>WO</v>
      </c>
      <c r="AK22" s="28" t="s">
        <v>36</v>
      </c>
      <c r="AL22" s="28" t="s">
        <v>36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July</v>
      </c>
      <c r="AU22" s="20">
        <f t="shared" si="4"/>
        <v>26</v>
      </c>
      <c r="AV22" s="20">
        <f t="shared" si="5"/>
        <v>0</v>
      </c>
      <c r="AW22" s="20">
        <f t="shared" si="6"/>
        <v>1</v>
      </c>
      <c r="AX22" s="20">
        <f t="shared" si="7"/>
        <v>4</v>
      </c>
      <c r="AY22" s="20">
        <f t="shared" si="8"/>
        <v>31</v>
      </c>
      <c r="AZ22" s="20">
        <f>July[[#This Row],[Days]]-July[[#This Row],[Absent]]</f>
        <v>31</v>
      </c>
      <c r="BA22" s="23">
        <v>22000</v>
      </c>
      <c r="BB22" s="24">
        <f>July[[#This Row],[Salary]]/July[[#This Row],[Days]]</f>
        <v>709.67741935483866</v>
      </c>
      <c r="BC22" s="24">
        <f>July[[#This Row],[PerDay Salary]]*July[[#This Row],[Absent]]</f>
        <v>0</v>
      </c>
      <c r="BD22" s="24">
        <f>July[[#This Row],[Salary]]-July[[#This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36</v>
      </c>
      <c r="K23" s="28" t="s">
        <v>36</v>
      </c>
      <c r="L23" s="28" t="s">
        <v>36</v>
      </c>
      <c r="M23" s="28" t="s">
        <v>36</v>
      </c>
      <c r="N23" s="28" t="s">
        <v>36</v>
      </c>
      <c r="O23" s="28" t="str">
        <f t="shared" si="10"/>
        <v>WO</v>
      </c>
      <c r="P23" s="28" t="s">
        <v>36</v>
      </c>
      <c r="Q23" s="28" t="s">
        <v>36</v>
      </c>
      <c r="R23" s="28" t="s">
        <v>36</v>
      </c>
      <c r="S23" s="28" t="s">
        <v>36</v>
      </c>
      <c r="T23" s="28" t="s">
        <v>36</v>
      </c>
      <c r="U23" s="28" t="s">
        <v>36</v>
      </c>
      <c r="V23" s="28" t="str">
        <f t="shared" si="10"/>
        <v>WO</v>
      </c>
      <c r="W23" s="28" t="s">
        <v>36</v>
      </c>
      <c r="X23" s="28" t="s">
        <v>36</v>
      </c>
      <c r="Y23" s="28" t="s">
        <v>36</v>
      </c>
      <c r="Z23" s="28" t="s">
        <v>36</v>
      </c>
      <c r="AA23" s="28" t="s">
        <v>36</v>
      </c>
      <c r="AB23" s="28" t="s">
        <v>36</v>
      </c>
      <c r="AC23" s="28" t="str">
        <f t="shared" si="2"/>
        <v>WO</v>
      </c>
      <c r="AD23" s="28" t="s">
        <v>36</v>
      </c>
      <c r="AE23" s="28" t="s">
        <v>36</v>
      </c>
      <c r="AF23" s="28" t="s">
        <v>36</v>
      </c>
      <c r="AG23" s="28" t="s">
        <v>36</v>
      </c>
      <c r="AH23" s="28" t="s">
        <v>36</v>
      </c>
      <c r="AI23" s="28" t="s">
        <v>36</v>
      </c>
      <c r="AJ23" s="28" t="str">
        <f t="shared" si="2"/>
        <v>WO</v>
      </c>
      <c r="AK23" s="28" t="s">
        <v>37</v>
      </c>
      <c r="AL23" s="28" t="s">
        <v>36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July</v>
      </c>
      <c r="AU23" s="20">
        <f t="shared" si="4"/>
        <v>26</v>
      </c>
      <c r="AV23" s="20">
        <f t="shared" si="5"/>
        <v>1</v>
      </c>
      <c r="AW23" s="20">
        <f t="shared" si="6"/>
        <v>0</v>
      </c>
      <c r="AX23" s="20">
        <f t="shared" si="7"/>
        <v>4</v>
      </c>
      <c r="AY23" s="20">
        <f t="shared" si="8"/>
        <v>31</v>
      </c>
      <c r="AZ23" s="20">
        <f>July[[#This Row],[Days]]-July[[#This Row],[Absent]]</f>
        <v>30</v>
      </c>
      <c r="BA23" s="23">
        <v>18000</v>
      </c>
      <c r="BB23" s="24">
        <f>July[[#This Row],[Salary]]/July[[#This Row],[Days]]</f>
        <v>580.64516129032256</v>
      </c>
      <c r="BC23" s="24">
        <f>July[[#This Row],[PerDay Salary]]*July[[#This Row],[Absent]]</f>
        <v>580.64516129032256</v>
      </c>
      <c r="BD23" s="24">
        <f>July[[#This Row],[Salary]]-July[[#This Row],[Deduction]]</f>
        <v>17419.354838709678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">
        <v>36</v>
      </c>
      <c r="L24" s="28" t="s">
        <v>36</v>
      </c>
      <c r="M24" s="28" t="s">
        <v>36</v>
      </c>
      <c r="N24" s="28" t="s">
        <v>36</v>
      </c>
      <c r="O24" s="28" t="str">
        <f t="shared" si="10"/>
        <v>WO</v>
      </c>
      <c r="P24" s="28" t="s">
        <v>36</v>
      </c>
      <c r="Q24" s="28" t="s">
        <v>36</v>
      </c>
      <c r="R24" s="28" t="s">
        <v>36</v>
      </c>
      <c r="S24" s="28" t="s">
        <v>36</v>
      </c>
      <c r="T24" s="28" t="s">
        <v>36</v>
      </c>
      <c r="U24" s="28" t="s">
        <v>36</v>
      </c>
      <c r="V24" s="28" t="str">
        <f t="shared" si="10"/>
        <v>WO</v>
      </c>
      <c r="W24" s="28" t="s">
        <v>36</v>
      </c>
      <c r="X24" s="28" t="s">
        <v>36</v>
      </c>
      <c r="Y24" s="28" t="s">
        <v>36</v>
      </c>
      <c r="Z24" s="28" t="s">
        <v>36</v>
      </c>
      <c r="AA24" s="28" t="s">
        <v>37</v>
      </c>
      <c r="AB24" s="28" t="s">
        <v>36</v>
      </c>
      <c r="AC24" s="28" t="str">
        <f t="shared" ref="AC24:AJ27" si="11">IF(AC$6="Sun","WO","")</f>
        <v>WO</v>
      </c>
      <c r="AD24" s="28" t="s">
        <v>36</v>
      </c>
      <c r="AE24" s="28" t="s">
        <v>37</v>
      </c>
      <c r="AF24" s="28" t="s">
        <v>36</v>
      </c>
      <c r="AG24" s="28" t="s">
        <v>36</v>
      </c>
      <c r="AH24" s="28" t="s">
        <v>36</v>
      </c>
      <c r="AI24" s="28" t="s">
        <v>36</v>
      </c>
      <c r="AJ24" s="28" t="str">
        <f t="shared" si="11"/>
        <v>WO</v>
      </c>
      <c r="AK24" s="28" t="s">
        <v>36</v>
      </c>
      <c r="AL24" s="28" t="s">
        <v>36</v>
      </c>
      <c r="AM24" s="28" t="s">
        <v>36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July</v>
      </c>
      <c r="AU24" s="20">
        <f t="shared" si="4"/>
        <v>25</v>
      </c>
      <c r="AV24" s="20">
        <f t="shared" si="5"/>
        <v>2</v>
      </c>
      <c r="AW24" s="20">
        <f t="shared" si="6"/>
        <v>0</v>
      </c>
      <c r="AX24" s="20">
        <f t="shared" si="7"/>
        <v>4</v>
      </c>
      <c r="AY24" s="20">
        <f t="shared" si="8"/>
        <v>31</v>
      </c>
      <c r="AZ24" s="20">
        <f>July[[#This Row],[Days]]-July[[#This Row],[Absent]]</f>
        <v>29</v>
      </c>
      <c r="BA24" s="23">
        <v>20000</v>
      </c>
      <c r="BB24" s="24">
        <f>July[[#This Row],[Salary]]/July[[#This Row],[Days]]</f>
        <v>645.16129032258061</v>
      </c>
      <c r="BC24" s="24">
        <f>July[[#This Row],[PerDay Salary]]*July[[#This Row],[Absent]]</f>
        <v>1290.3225806451612</v>
      </c>
      <c r="BD24" s="24">
        <f>July[[#This Row],[Salary]]-July[[#This Row],[Deduction]]</f>
        <v>18709.677419354837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">
        <v>36</v>
      </c>
      <c r="L25" s="28" t="s">
        <v>36</v>
      </c>
      <c r="M25" s="28" t="s">
        <v>36</v>
      </c>
      <c r="N25" s="28" t="s">
        <v>36</v>
      </c>
      <c r="O25" s="28" t="str">
        <f t="shared" ref="O25:V27" si="12">IF(O$6="Sun","WO","")</f>
        <v>WO</v>
      </c>
      <c r="P25" s="28" t="s">
        <v>36</v>
      </c>
      <c r="Q25" s="28" t="s">
        <v>36</v>
      </c>
      <c r="R25" s="28" t="s">
        <v>36</v>
      </c>
      <c r="S25" s="28" t="s">
        <v>36</v>
      </c>
      <c r="T25" s="28" t="s">
        <v>36</v>
      </c>
      <c r="U25" s="28" t="s">
        <v>36</v>
      </c>
      <c r="V25" s="28" t="str">
        <f t="shared" si="12"/>
        <v>WO</v>
      </c>
      <c r="W25" s="28" t="s">
        <v>36</v>
      </c>
      <c r="X25" s="28" t="s">
        <v>36</v>
      </c>
      <c r="Y25" s="28" t="s">
        <v>36</v>
      </c>
      <c r="Z25" s="28" t="s">
        <v>36</v>
      </c>
      <c r="AA25" s="28" t="s">
        <v>36</v>
      </c>
      <c r="AB25" s="28" t="s">
        <v>36</v>
      </c>
      <c r="AC25" s="28" t="str">
        <f t="shared" si="11"/>
        <v>WO</v>
      </c>
      <c r="AD25" s="28" t="s">
        <v>36</v>
      </c>
      <c r="AE25" s="28" t="s">
        <v>36</v>
      </c>
      <c r="AF25" s="28" t="s">
        <v>36</v>
      </c>
      <c r="AG25" s="28" t="s">
        <v>36</v>
      </c>
      <c r="AH25" s="28" t="s">
        <v>36</v>
      </c>
      <c r="AI25" s="28" t="s">
        <v>36</v>
      </c>
      <c r="AJ25" s="28" t="str">
        <f t="shared" si="11"/>
        <v>WO</v>
      </c>
      <c r="AK25" s="28" t="s">
        <v>36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July</v>
      </c>
      <c r="AU25" s="20">
        <f t="shared" si="4"/>
        <v>27</v>
      </c>
      <c r="AV25" s="20">
        <f t="shared" si="5"/>
        <v>0</v>
      </c>
      <c r="AW25" s="20">
        <f t="shared" si="6"/>
        <v>0</v>
      </c>
      <c r="AX25" s="20">
        <f t="shared" si="7"/>
        <v>4</v>
      </c>
      <c r="AY25" s="20">
        <f t="shared" si="8"/>
        <v>31</v>
      </c>
      <c r="AZ25" s="20">
        <f>July[[#This Row],[Days]]-July[[#This Row],[Absent]]</f>
        <v>31</v>
      </c>
      <c r="BA25" s="23">
        <v>15000</v>
      </c>
      <c r="BB25" s="24">
        <f>July[[#This Row],[Salary]]/July[[#This Row],[Days]]</f>
        <v>483.87096774193549</v>
      </c>
      <c r="BC25" s="24">
        <f>July[[#This Row],[PerDay Salary]]*July[[#This Row],[Absent]]</f>
        <v>0</v>
      </c>
      <c r="BD25" s="24">
        <f>July[[#This Row],[Salary]]-July[[#This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">
        <v>37</v>
      </c>
      <c r="L26" s="28" t="s">
        <v>36</v>
      </c>
      <c r="M26" s="28" t="s">
        <v>36</v>
      </c>
      <c r="N26" s="28" t="s">
        <v>36</v>
      </c>
      <c r="O26" s="28" t="str">
        <f t="shared" si="12"/>
        <v>WO</v>
      </c>
      <c r="P26" s="28" t="s">
        <v>36</v>
      </c>
      <c r="Q26" s="28" t="s">
        <v>36</v>
      </c>
      <c r="R26" s="28" t="s">
        <v>36</v>
      </c>
      <c r="S26" s="28" t="s">
        <v>36</v>
      </c>
      <c r="T26" s="28" t="s">
        <v>42</v>
      </c>
      <c r="U26" s="28" t="s">
        <v>36</v>
      </c>
      <c r="V26" s="28" t="str">
        <f t="shared" si="12"/>
        <v>WO</v>
      </c>
      <c r="W26" s="28" t="s">
        <v>36</v>
      </c>
      <c r="X26" s="28" t="s">
        <v>36</v>
      </c>
      <c r="Y26" s="28" t="s">
        <v>36</v>
      </c>
      <c r="Z26" s="28" t="s">
        <v>36</v>
      </c>
      <c r="AA26" s="28" t="s">
        <v>36</v>
      </c>
      <c r="AB26" s="28" t="s">
        <v>36</v>
      </c>
      <c r="AC26" s="28" t="str">
        <f t="shared" si="11"/>
        <v>WO</v>
      </c>
      <c r="AD26" s="28" t="s">
        <v>36</v>
      </c>
      <c r="AE26" s="28" t="s">
        <v>36</v>
      </c>
      <c r="AF26" s="28" t="s">
        <v>36</v>
      </c>
      <c r="AG26" s="28" t="s">
        <v>36</v>
      </c>
      <c r="AH26" s="28" t="s">
        <v>36</v>
      </c>
      <c r="AI26" s="28" t="s">
        <v>36</v>
      </c>
      <c r="AJ26" s="28" t="str">
        <f t="shared" si="11"/>
        <v>WO</v>
      </c>
      <c r="AK26" s="28" t="s">
        <v>36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July</v>
      </c>
      <c r="AU26" s="20">
        <f t="shared" si="4"/>
        <v>25</v>
      </c>
      <c r="AV26" s="20">
        <f t="shared" si="5"/>
        <v>1</v>
      </c>
      <c r="AW26" s="20">
        <f t="shared" si="6"/>
        <v>1</v>
      </c>
      <c r="AX26" s="20">
        <f t="shared" si="7"/>
        <v>4</v>
      </c>
      <c r="AY26" s="20">
        <f t="shared" si="8"/>
        <v>31</v>
      </c>
      <c r="AZ26" s="20">
        <f>July[[#This Row],[Days]]-July[[#This Row],[Absent]]</f>
        <v>30</v>
      </c>
      <c r="BA26" s="23">
        <v>22000</v>
      </c>
      <c r="BB26" s="24">
        <f>July[[#This Row],[Salary]]/July[[#This Row],[Days]]</f>
        <v>709.67741935483866</v>
      </c>
      <c r="BC26" s="24">
        <f>July[[#This Row],[PerDay Salary]]*July[[#This Row],[Absent]]</f>
        <v>709.67741935483866</v>
      </c>
      <c r="BD26" s="24">
        <f>July[[#This Row],[Salary]]-July[[#This Row],[Deduction]]</f>
        <v>21290.322580645163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tr">
        <f t="shared" si="12"/>
        <v>WO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">
        <v>36</v>
      </c>
      <c r="U27" s="18" t="s">
        <v>36</v>
      </c>
      <c r="V27" s="18" t="str">
        <f t="shared" si="12"/>
        <v>WO</v>
      </c>
      <c r="W27" s="18" t="s">
        <v>36</v>
      </c>
      <c r="X27" s="18" t="s">
        <v>36</v>
      </c>
      <c r="Y27" s="18" t="s">
        <v>36</v>
      </c>
      <c r="Z27" s="18" t="s">
        <v>36</v>
      </c>
      <c r="AA27" s="18" t="s">
        <v>36</v>
      </c>
      <c r="AB27" s="18" t="s">
        <v>36</v>
      </c>
      <c r="AC27" s="18" t="str">
        <f t="shared" si="11"/>
        <v>WO</v>
      </c>
      <c r="AD27" s="18" t="s">
        <v>36</v>
      </c>
      <c r="AE27" s="18" t="s">
        <v>36</v>
      </c>
      <c r="AF27" s="18" t="s">
        <v>36</v>
      </c>
      <c r="AG27" s="18" t="s">
        <v>36</v>
      </c>
      <c r="AH27" s="18" t="s">
        <v>36</v>
      </c>
      <c r="AI27" s="18" t="s">
        <v>36</v>
      </c>
      <c r="AJ27" s="18" t="str">
        <f t="shared" si="11"/>
        <v>WO</v>
      </c>
      <c r="AK27" s="18" t="s">
        <v>36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July</v>
      </c>
      <c r="AU27" s="20">
        <f t="shared" si="4"/>
        <v>27</v>
      </c>
      <c r="AV27" s="20">
        <f t="shared" si="5"/>
        <v>0</v>
      </c>
      <c r="AW27" s="20">
        <f t="shared" si="6"/>
        <v>0</v>
      </c>
      <c r="AX27" s="20">
        <f t="shared" si="7"/>
        <v>4</v>
      </c>
      <c r="AY27" s="20">
        <f t="shared" si="8"/>
        <v>31</v>
      </c>
      <c r="AZ27" s="20">
        <f>July[[#This Row],[Days]]-July[[#This Row],[Absent]]</f>
        <v>31</v>
      </c>
      <c r="BA27" s="23">
        <v>38000</v>
      </c>
      <c r="BB27" s="24">
        <f>July[[#This Row],[Salary]]/July[[#This Row],[Days]]</f>
        <v>1225.8064516129032</v>
      </c>
      <c r="BC27" s="24">
        <f>July[[#This Row],[PerDay Salary]]*July[[#This Row],[Absent]]</f>
        <v>0</v>
      </c>
      <c r="BD27" s="24">
        <f>July[[#This Row],[Salary]]-July[[#This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29" priority="5" operator="equal">
      <formula>"WO"</formula>
    </cfRule>
  </conditionalFormatting>
  <conditionalFormatting sqref="J8:AN27">
    <cfRule type="containsText" dxfId="28" priority="1" stopIfTrue="1" operator="containsText" text="L">
      <formula>NOT(ISERROR(SEARCH("L",J8)))</formula>
    </cfRule>
    <cfRule type="containsText" dxfId="27" priority="2" stopIfTrue="1" operator="containsText" text="A">
      <formula>NOT(ISERROR(SEARCH("A",J8)))</formula>
    </cfRule>
    <cfRule type="containsText" dxfId="26" priority="3" stopIfTrue="1" operator="containsText" text="P">
      <formula>NOT(ISERROR(SEARCH("P",J8)))</formula>
    </cfRule>
    <cfRule type="containsText" dxfId="25" priority="4" stopIfTrue="1" operator="containsText" text="WO">
      <formula>NOT(ISERROR(SEARCH("WO",J8)))</formula>
    </cfRule>
  </conditionalFormatting>
  <dataValidations disablePrompts="1" count="1">
    <dataValidation type="list" allowBlank="1" showInputMessage="1" showErrorMessage="1" sqref="J8:N27 P8:U27 W8:AB27 AD8:AI27 AK8:AN27" xr:uid="{556A5A3A-3DF9-4E9C-BF22-D82B864C99BF}">
      <formula1>"P,L,A"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A45963A-4D0E-4AFD-A421-C87A01FF91D5}">
          <x14:formula1>
            <xm:f>Rough!$A$1:$A$12</xm:f>
          </x14:formula1>
          <xm:sqref>G4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9CB7-21B0-43EC-8454-997CE1D3C9F3}">
  <dimension ref="E1:BD28"/>
  <sheetViews>
    <sheetView topLeftCell="AJ1" workbookViewId="0">
      <selection activeCell="AT20" sqref="AT20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45870</v>
      </c>
      <c r="H4" s="14" t="str">
        <f>TEXT($G$4,"MMMM")</f>
        <v>August</v>
      </c>
      <c r="J4" s="13" t="s">
        <v>41</v>
      </c>
      <c r="K4" s="14">
        <f>EOMONTH(G4,0)</f>
        <v>45900</v>
      </c>
      <c r="O4" s="13">
        <f>DATEDIF($G$4,$K$4,"D")+1</f>
        <v>31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Fri</v>
      </c>
      <c r="K6" s="11" t="str">
        <f t="shared" ref="K6:AN6" si="0">TEXT(K7,"ddd")</f>
        <v>Sat</v>
      </c>
      <c r="L6" s="11" t="str">
        <f t="shared" si="0"/>
        <v>Sun</v>
      </c>
      <c r="M6" s="11" t="str">
        <f t="shared" si="0"/>
        <v>Mon</v>
      </c>
      <c r="N6" s="11" t="str">
        <f t="shared" si="0"/>
        <v>Tue</v>
      </c>
      <c r="O6" s="11" t="str">
        <f t="shared" si="0"/>
        <v>Wed</v>
      </c>
      <c r="P6" s="11" t="str">
        <f t="shared" si="0"/>
        <v>Thu</v>
      </c>
      <c r="Q6" s="11" t="str">
        <f t="shared" si="0"/>
        <v>Fri</v>
      </c>
      <c r="R6" s="11" t="str">
        <f t="shared" si="0"/>
        <v>Sat</v>
      </c>
      <c r="S6" s="11" t="str">
        <f t="shared" si="0"/>
        <v>Sun</v>
      </c>
      <c r="T6" s="11" t="str">
        <f t="shared" si="0"/>
        <v>Mon</v>
      </c>
      <c r="U6" s="11" t="str">
        <f t="shared" si="0"/>
        <v>Tue</v>
      </c>
      <c r="V6" s="11" t="str">
        <f t="shared" si="0"/>
        <v>Wed</v>
      </c>
      <c r="W6" s="11" t="str">
        <f t="shared" si="0"/>
        <v>Thu</v>
      </c>
      <c r="X6" s="11" t="str">
        <f t="shared" si="0"/>
        <v>Fri</v>
      </c>
      <c r="Y6" s="11" t="str">
        <f t="shared" si="0"/>
        <v>Sat</v>
      </c>
      <c r="Z6" s="11" t="str">
        <f t="shared" si="0"/>
        <v>Sun</v>
      </c>
      <c r="AA6" s="11" t="str">
        <f t="shared" si="0"/>
        <v>Mon</v>
      </c>
      <c r="AB6" s="11" t="str">
        <f t="shared" si="0"/>
        <v>Tue</v>
      </c>
      <c r="AC6" s="11" t="str">
        <f t="shared" si="0"/>
        <v>Wed</v>
      </c>
      <c r="AD6" s="11" t="str">
        <f t="shared" si="0"/>
        <v>Thu</v>
      </c>
      <c r="AE6" s="11" t="str">
        <f t="shared" si="0"/>
        <v>Fri</v>
      </c>
      <c r="AF6" s="11" t="str">
        <f t="shared" si="0"/>
        <v>Sat</v>
      </c>
      <c r="AG6" s="11" t="str">
        <f t="shared" si="0"/>
        <v>Sun</v>
      </c>
      <c r="AH6" s="11" t="str">
        <f t="shared" si="0"/>
        <v>Mon</v>
      </c>
      <c r="AI6" s="11" t="str">
        <f t="shared" si="0"/>
        <v>Tue</v>
      </c>
      <c r="AJ6" s="11" t="str">
        <f t="shared" si="0"/>
        <v>Wed</v>
      </c>
      <c r="AK6" s="11" t="str">
        <f t="shared" si="0"/>
        <v>Thu</v>
      </c>
      <c r="AL6" s="11" t="str">
        <f t="shared" si="0"/>
        <v>Fri</v>
      </c>
      <c r="AM6" s="11" t="str">
        <f t="shared" si="0"/>
        <v>Sat</v>
      </c>
      <c r="AN6" s="12" t="str">
        <f t="shared" si="0"/>
        <v>Sun</v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45870</v>
      </c>
      <c r="K7" s="27">
        <f>IF(J7&lt;$K$4,J7+1,"")</f>
        <v>45871</v>
      </c>
      <c r="L7" s="27">
        <f t="shared" ref="L7:AN7" si="1">IF(K7&lt;$K$4,K7+1,"")</f>
        <v>45872</v>
      </c>
      <c r="M7" s="27">
        <f t="shared" si="1"/>
        <v>45873</v>
      </c>
      <c r="N7" s="27">
        <f t="shared" si="1"/>
        <v>45874</v>
      </c>
      <c r="O7" s="27">
        <f t="shared" si="1"/>
        <v>45875</v>
      </c>
      <c r="P7" s="27">
        <f t="shared" si="1"/>
        <v>45876</v>
      </c>
      <c r="Q7" s="27">
        <f t="shared" si="1"/>
        <v>45877</v>
      </c>
      <c r="R7" s="27">
        <f t="shared" si="1"/>
        <v>45878</v>
      </c>
      <c r="S7" s="27">
        <f t="shared" si="1"/>
        <v>45879</v>
      </c>
      <c r="T7" s="27">
        <f t="shared" si="1"/>
        <v>45880</v>
      </c>
      <c r="U7" s="27">
        <f t="shared" si="1"/>
        <v>45881</v>
      </c>
      <c r="V7" s="27">
        <f t="shared" si="1"/>
        <v>45882</v>
      </c>
      <c r="W7" s="27">
        <f t="shared" si="1"/>
        <v>45883</v>
      </c>
      <c r="X7" s="27">
        <f t="shared" si="1"/>
        <v>45884</v>
      </c>
      <c r="Y7" s="27">
        <f t="shared" si="1"/>
        <v>45885</v>
      </c>
      <c r="Z7" s="27">
        <f t="shared" si="1"/>
        <v>45886</v>
      </c>
      <c r="AA7" s="27">
        <f t="shared" si="1"/>
        <v>45887</v>
      </c>
      <c r="AB7" s="27">
        <f t="shared" si="1"/>
        <v>45888</v>
      </c>
      <c r="AC7" s="27">
        <f t="shared" si="1"/>
        <v>45889</v>
      </c>
      <c r="AD7" s="27">
        <f t="shared" si="1"/>
        <v>45890</v>
      </c>
      <c r="AE7" s="27">
        <f t="shared" si="1"/>
        <v>45891</v>
      </c>
      <c r="AF7" s="27">
        <f t="shared" si="1"/>
        <v>45892</v>
      </c>
      <c r="AG7" s="27">
        <f t="shared" si="1"/>
        <v>45893</v>
      </c>
      <c r="AH7" s="27">
        <f t="shared" si="1"/>
        <v>45894</v>
      </c>
      <c r="AI7" s="27">
        <f t="shared" si="1"/>
        <v>45895</v>
      </c>
      <c r="AJ7" s="27">
        <f t="shared" si="1"/>
        <v>45896</v>
      </c>
      <c r="AK7" s="27">
        <f t="shared" si="1"/>
        <v>45897</v>
      </c>
      <c r="AL7" s="27">
        <f t="shared" si="1"/>
        <v>45898</v>
      </c>
      <c r="AM7" s="27">
        <f t="shared" si="1"/>
        <v>45899</v>
      </c>
      <c r="AN7" s="16">
        <f t="shared" si="1"/>
        <v>45900</v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5</v>
      </c>
      <c r="J8" s="28" t="s">
        <v>36</v>
      </c>
      <c r="K8" s="28" t="s">
        <v>36</v>
      </c>
      <c r="L8" s="28" t="str">
        <f t="shared" ref="L8:AN23" si="2">IF(L$6="Sun","WO","")</f>
        <v>WO</v>
      </c>
      <c r="M8" s="28" t="s">
        <v>36</v>
      </c>
      <c r="N8" s="28" t="s">
        <v>36</v>
      </c>
      <c r="O8" s="28" t="s">
        <v>36</v>
      </c>
      <c r="P8" s="28" t="s">
        <v>36</v>
      </c>
      <c r="Q8" s="28" t="s">
        <v>36</v>
      </c>
      <c r="R8" s="28" t="s">
        <v>36</v>
      </c>
      <c r="S8" s="28" t="str">
        <f t="shared" si="2"/>
        <v>WO</v>
      </c>
      <c r="T8" s="28" t="s">
        <v>36</v>
      </c>
      <c r="U8" s="28" t="s">
        <v>36</v>
      </c>
      <c r="V8" s="28" t="s">
        <v>36</v>
      </c>
      <c r="W8" s="28" t="s">
        <v>36</v>
      </c>
      <c r="X8" s="28" t="s">
        <v>36</v>
      </c>
      <c r="Y8" s="28" t="s">
        <v>36</v>
      </c>
      <c r="Z8" s="28" t="str">
        <f t="shared" si="2"/>
        <v>WO</v>
      </c>
      <c r="AA8" s="28" t="s">
        <v>36</v>
      </c>
      <c r="AB8" s="28" t="s">
        <v>36</v>
      </c>
      <c r="AC8" s="28" t="s">
        <v>36</v>
      </c>
      <c r="AD8" s="28" t="s">
        <v>36</v>
      </c>
      <c r="AE8" s="28" t="s">
        <v>36</v>
      </c>
      <c r="AF8" s="28" t="s">
        <v>36</v>
      </c>
      <c r="AG8" s="28" t="str">
        <f t="shared" si="2"/>
        <v>WO</v>
      </c>
      <c r="AH8" s="28" t="s">
        <v>36</v>
      </c>
      <c r="AI8" s="28" t="s">
        <v>36</v>
      </c>
      <c r="AJ8" s="28" t="s">
        <v>36</v>
      </c>
      <c r="AK8" s="28" t="s">
        <v>36</v>
      </c>
      <c r="AL8" s="28" t="s">
        <v>36</v>
      </c>
      <c r="AM8" s="28" t="s">
        <v>36</v>
      </c>
      <c r="AN8" s="17" t="str">
        <f t="shared" si="2"/>
        <v>WO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August</v>
      </c>
      <c r="AU8" s="20">
        <f t="shared" ref="AU8:AU27" si="4">COUNTIF($J8:$AN8,"*P*")</f>
        <v>26</v>
      </c>
      <c r="AV8" s="20">
        <f t="shared" ref="AV8:AV27" si="5">COUNTIF($J8:$AN8,"*A*")</f>
        <v>0</v>
      </c>
      <c r="AW8" s="20">
        <f t="shared" ref="AW8:AW27" si="6">COUNTIF($J8:$AN8,"*L*")</f>
        <v>0</v>
      </c>
      <c r="AX8" s="20">
        <f t="shared" ref="AX8:AX27" si="7">$I$8</f>
        <v>5</v>
      </c>
      <c r="AY8" s="20">
        <f t="shared" ref="AY8:AY27" si="8">$O$4</f>
        <v>31</v>
      </c>
      <c r="AZ8" s="20">
        <f>August[[#This Row],[Days]]-August[[#This Row],[Absent]]</f>
        <v>31</v>
      </c>
      <c r="BA8" s="23">
        <v>15000</v>
      </c>
      <c r="BB8" s="24">
        <f>August[[#This Row],[Salary]]/August[[#This Row],[Days]]</f>
        <v>483.87096774193549</v>
      </c>
      <c r="BC8" s="24">
        <f>August[[#This Row],[PerDay Salary]]*August[[#This Row],[Absent]]</f>
        <v>0</v>
      </c>
      <c r="BD8" s="24">
        <f>August[[#This Row],[Salary]]-August[[#This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5</v>
      </c>
      <c r="J9" s="28" t="s">
        <v>36</v>
      </c>
      <c r="K9" s="28" t="s">
        <v>36</v>
      </c>
      <c r="L9" s="28" t="str">
        <f t="shared" ref="L9:S24" si="10">IF(L$6="Sun","WO","")</f>
        <v>WO</v>
      </c>
      <c r="M9" s="28" t="s">
        <v>36</v>
      </c>
      <c r="N9" s="28" t="s">
        <v>36</v>
      </c>
      <c r="O9" s="28" t="s">
        <v>37</v>
      </c>
      <c r="P9" s="28" t="s">
        <v>36</v>
      </c>
      <c r="Q9" s="28" t="s">
        <v>36</v>
      </c>
      <c r="R9" s="28" t="s">
        <v>36</v>
      </c>
      <c r="S9" s="28" t="str">
        <f t="shared" si="10"/>
        <v>WO</v>
      </c>
      <c r="T9" s="28" t="s">
        <v>36</v>
      </c>
      <c r="U9" s="28" t="s">
        <v>36</v>
      </c>
      <c r="V9" s="28" t="s">
        <v>36</v>
      </c>
      <c r="W9" s="28" t="s">
        <v>36</v>
      </c>
      <c r="X9" s="28" t="s">
        <v>36</v>
      </c>
      <c r="Y9" s="28" t="s">
        <v>36</v>
      </c>
      <c r="Z9" s="28" t="str">
        <f t="shared" si="2"/>
        <v>WO</v>
      </c>
      <c r="AA9" s="28" t="s">
        <v>36</v>
      </c>
      <c r="AB9" s="28" t="s">
        <v>36</v>
      </c>
      <c r="AC9" s="28" t="s">
        <v>36</v>
      </c>
      <c r="AD9" s="28" t="s">
        <v>36</v>
      </c>
      <c r="AE9" s="28" t="s">
        <v>36</v>
      </c>
      <c r="AF9" s="28" t="s">
        <v>36</v>
      </c>
      <c r="AG9" s="28" t="str">
        <f t="shared" si="2"/>
        <v>WO</v>
      </c>
      <c r="AH9" s="28" t="s">
        <v>36</v>
      </c>
      <c r="AI9" s="28" t="s">
        <v>36</v>
      </c>
      <c r="AJ9" s="28" t="s">
        <v>36</v>
      </c>
      <c r="AK9" s="28" t="s">
        <v>36</v>
      </c>
      <c r="AL9" s="28" t="s">
        <v>36</v>
      </c>
      <c r="AM9" s="28" t="s">
        <v>36</v>
      </c>
      <c r="AN9" s="17" t="str">
        <f t="shared" si="2"/>
        <v>WO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August</v>
      </c>
      <c r="AU9" s="20">
        <f t="shared" si="4"/>
        <v>25</v>
      </c>
      <c r="AV9" s="20">
        <f t="shared" si="5"/>
        <v>1</v>
      </c>
      <c r="AW9" s="20">
        <f t="shared" si="6"/>
        <v>0</v>
      </c>
      <c r="AX9" s="20">
        <f t="shared" si="7"/>
        <v>5</v>
      </c>
      <c r="AY9" s="20">
        <f t="shared" si="8"/>
        <v>31</v>
      </c>
      <c r="AZ9" s="20">
        <f>August[[#This Row],[Days]]-August[[#This Row],[Absent]]</f>
        <v>30</v>
      </c>
      <c r="BA9" s="23">
        <v>18000</v>
      </c>
      <c r="BB9" s="24">
        <f>August[[#This Row],[Salary]]/August[[#This Row],[Days]]</f>
        <v>580.64516129032256</v>
      </c>
      <c r="BC9" s="24">
        <f>August[[#This Row],[PerDay Salary]]*August[[#This Row],[Absent]]</f>
        <v>580.64516129032256</v>
      </c>
      <c r="BD9" s="24">
        <f>August[[#This Row],[Salary]]-August[[#This Row],[Deduction]]</f>
        <v>17419.354838709678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5</v>
      </c>
      <c r="J10" s="28" t="s">
        <v>36</v>
      </c>
      <c r="K10" s="28" t="s">
        <v>36</v>
      </c>
      <c r="L10" s="28" t="str">
        <f t="shared" si="10"/>
        <v>WO</v>
      </c>
      <c r="M10" s="28" t="s">
        <v>36</v>
      </c>
      <c r="N10" s="28" t="s">
        <v>36</v>
      </c>
      <c r="O10" s="28" t="s">
        <v>36</v>
      </c>
      <c r="P10" s="28" t="s">
        <v>36</v>
      </c>
      <c r="Q10" s="28" t="s">
        <v>36</v>
      </c>
      <c r="R10" s="28" t="s">
        <v>36</v>
      </c>
      <c r="S10" s="28" t="str">
        <f t="shared" si="10"/>
        <v>WO</v>
      </c>
      <c r="T10" s="28" t="s">
        <v>36</v>
      </c>
      <c r="U10" s="28" t="s">
        <v>36</v>
      </c>
      <c r="V10" s="28" t="s">
        <v>36</v>
      </c>
      <c r="W10" s="28" t="s">
        <v>37</v>
      </c>
      <c r="X10" s="28" t="s">
        <v>36</v>
      </c>
      <c r="Y10" s="28" t="s">
        <v>36</v>
      </c>
      <c r="Z10" s="28" t="str">
        <f t="shared" si="2"/>
        <v>WO</v>
      </c>
      <c r="AA10" s="28" t="s">
        <v>36</v>
      </c>
      <c r="AB10" s="28" t="s">
        <v>36</v>
      </c>
      <c r="AC10" s="28" t="s">
        <v>36</v>
      </c>
      <c r="AD10" s="28" t="s">
        <v>36</v>
      </c>
      <c r="AE10" s="28" t="s">
        <v>36</v>
      </c>
      <c r="AF10" s="28" t="s">
        <v>36</v>
      </c>
      <c r="AG10" s="28" t="str">
        <f t="shared" si="2"/>
        <v>WO</v>
      </c>
      <c r="AH10" s="28" t="s">
        <v>36</v>
      </c>
      <c r="AI10" s="28" t="s">
        <v>37</v>
      </c>
      <c r="AJ10" s="28" t="s">
        <v>36</v>
      </c>
      <c r="AK10" s="28" t="s">
        <v>42</v>
      </c>
      <c r="AL10" s="28" t="s">
        <v>36</v>
      </c>
      <c r="AM10" s="28" t="s">
        <v>36</v>
      </c>
      <c r="AN10" s="17" t="str">
        <f t="shared" si="2"/>
        <v>WO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August</v>
      </c>
      <c r="AU10" s="20">
        <f t="shared" si="4"/>
        <v>23</v>
      </c>
      <c r="AV10" s="20">
        <f t="shared" si="5"/>
        <v>2</v>
      </c>
      <c r="AW10" s="20">
        <f t="shared" si="6"/>
        <v>1</v>
      </c>
      <c r="AX10" s="20">
        <f t="shared" si="7"/>
        <v>5</v>
      </c>
      <c r="AY10" s="20">
        <f t="shared" si="8"/>
        <v>31</v>
      </c>
      <c r="AZ10" s="20">
        <f>August[[#This Row],[Days]]-August[[#This Row],[Absent]]</f>
        <v>29</v>
      </c>
      <c r="BA10" s="23">
        <v>25000</v>
      </c>
      <c r="BB10" s="24">
        <f>August[[#This Row],[Salary]]/August[[#This Row],[Days]]</f>
        <v>806.45161290322585</v>
      </c>
      <c r="BC10" s="24">
        <f>August[[#This Row],[PerDay Salary]]*August[[#This Row],[Absent]]</f>
        <v>1612.9032258064517</v>
      </c>
      <c r="BD10" s="24">
        <f>August[[#This Row],[Salary]]-August[[#This Row],[Deduction]]</f>
        <v>23387.096774193549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5</v>
      </c>
      <c r="J11" s="28" t="s">
        <v>36</v>
      </c>
      <c r="K11" s="28" t="s">
        <v>36</v>
      </c>
      <c r="L11" s="28" t="str">
        <f t="shared" si="10"/>
        <v>WO</v>
      </c>
      <c r="M11" s="28" t="s">
        <v>36</v>
      </c>
      <c r="N11" s="28" t="s">
        <v>36</v>
      </c>
      <c r="O11" s="28" t="s">
        <v>36</v>
      </c>
      <c r="P11" s="28" t="s">
        <v>36</v>
      </c>
      <c r="Q11" s="28" t="s">
        <v>36</v>
      </c>
      <c r="R11" s="28" t="s">
        <v>36</v>
      </c>
      <c r="S11" s="28" t="str">
        <f t="shared" si="10"/>
        <v>WO</v>
      </c>
      <c r="T11" s="28" t="s">
        <v>36</v>
      </c>
      <c r="U11" s="28" t="s">
        <v>36</v>
      </c>
      <c r="V11" s="28" t="s">
        <v>36</v>
      </c>
      <c r="W11" s="28" t="s">
        <v>36</v>
      </c>
      <c r="X11" s="28" t="s">
        <v>36</v>
      </c>
      <c r="Y11" s="28" t="s">
        <v>36</v>
      </c>
      <c r="Z11" s="28" t="str">
        <f t="shared" si="2"/>
        <v>WO</v>
      </c>
      <c r="AA11" s="28" t="s">
        <v>36</v>
      </c>
      <c r="AB11" s="28" t="s">
        <v>36</v>
      </c>
      <c r="AC11" s="28" t="s">
        <v>36</v>
      </c>
      <c r="AD11" s="28" t="s">
        <v>36</v>
      </c>
      <c r="AE11" s="28" t="s">
        <v>36</v>
      </c>
      <c r="AF11" s="28" t="s">
        <v>36</v>
      </c>
      <c r="AG11" s="28" t="str">
        <f t="shared" si="2"/>
        <v>WO</v>
      </c>
      <c r="AH11" s="28" t="s">
        <v>36</v>
      </c>
      <c r="AI11" s="28" t="s">
        <v>36</v>
      </c>
      <c r="AJ11" s="28" t="s">
        <v>36</v>
      </c>
      <c r="AK11" s="28" t="s">
        <v>36</v>
      </c>
      <c r="AL11" s="28" t="s">
        <v>36</v>
      </c>
      <c r="AM11" s="28" t="s">
        <v>36</v>
      </c>
      <c r="AN11" s="17" t="str">
        <f t="shared" si="2"/>
        <v>WO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August</v>
      </c>
      <c r="AU11" s="20">
        <f t="shared" si="4"/>
        <v>26</v>
      </c>
      <c r="AV11" s="20">
        <f t="shared" si="5"/>
        <v>0</v>
      </c>
      <c r="AW11" s="20">
        <f t="shared" si="6"/>
        <v>0</v>
      </c>
      <c r="AX11" s="20">
        <f t="shared" si="7"/>
        <v>5</v>
      </c>
      <c r="AY11" s="20">
        <f t="shared" si="8"/>
        <v>31</v>
      </c>
      <c r="AZ11" s="20">
        <f>August[[#This Row],[Days]]-August[[#This Row],[Absent]]</f>
        <v>31</v>
      </c>
      <c r="BA11" s="23">
        <v>28000</v>
      </c>
      <c r="BB11" s="24">
        <f>August[[#This Row],[Salary]]/August[[#This Row],[Days]]</f>
        <v>903.22580645161293</v>
      </c>
      <c r="BC11" s="24">
        <f>August[[#This Row],[PerDay Salary]]*August[[#This Row],[Absent]]</f>
        <v>0</v>
      </c>
      <c r="BD11" s="24">
        <f>August[[#This Row],[Salary]]-August[[#This Row],[Deduction]]</f>
        <v>28000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5</v>
      </c>
      <c r="J12" s="28" t="s">
        <v>36</v>
      </c>
      <c r="K12" s="28" t="s">
        <v>36</v>
      </c>
      <c r="L12" s="28" t="str">
        <f t="shared" si="10"/>
        <v>WO</v>
      </c>
      <c r="M12" s="28" t="s">
        <v>36</v>
      </c>
      <c r="N12" s="28" t="s">
        <v>36</v>
      </c>
      <c r="O12" s="28" t="s">
        <v>36</v>
      </c>
      <c r="P12" s="28" t="s">
        <v>36</v>
      </c>
      <c r="Q12" s="28" t="s">
        <v>36</v>
      </c>
      <c r="R12" s="28" t="s">
        <v>36</v>
      </c>
      <c r="S12" s="28" t="str">
        <f t="shared" si="10"/>
        <v>WO</v>
      </c>
      <c r="T12" s="28" t="s">
        <v>36</v>
      </c>
      <c r="U12" s="28" t="s">
        <v>36</v>
      </c>
      <c r="V12" s="28" t="s">
        <v>36</v>
      </c>
      <c r="W12" s="28" t="s">
        <v>36</v>
      </c>
      <c r="X12" s="28" t="s">
        <v>36</v>
      </c>
      <c r="Y12" s="28" t="s">
        <v>36</v>
      </c>
      <c r="Z12" s="28" t="str">
        <f t="shared" si="2"/>
        <v>WO</v>
      </c>
      <c r="AA12" s="28" t="s">
        <v>36</v>
      </c>
      <c r="AB12" s="28" t="s">
        <v>36</v>
      </c>
      <c r="AC12" s="28" t="s">
        <v>36</v>
      </c>
      <c r="AD12" s="28" t="s">
        <v>36</v>
      </c>
      <c r="AE12" s="28" t="s">
        <v>37</v>
      </c>
      <c r="AF12" s="28" t="s">
        <v>36</v>
      </c>
      <c r="AG12" s="28" t="str">
        <f t="shared" si="2"/>
        <v>WO</v>
      </c>
      <c r="AH12" s="28" t="s">
        <v>36</v>
      </c>
      <c r="AI12" s="28" t="s">
        <v>36</v>
      </c>
      <c r="AJ12" s="28" t="s">
        <v>36</v>
      </c>
      <c r="AK12" s="28" t="s">
        <v>36</v>
      </c>
      <c r="AL12" s="28" t="s">
        <v>37</v>
      </c>
      <c r="AM12" s="28" t="s">
        <v>36</v>
      </c>
      <c r="AN12" s="17" t="str">
        <f t="shared" si="2"/>
        <v>WO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August</v>
      </c>
      <c r="AU12" s="20">
        <f t="shared" si="4"/>
        <v>24</v>
      </c>
      <c r="AV12" s="20">
        <f t="shared" si="5"/>
        <v>2</v>
      </c>
      <c r="AW12" s="20">
        <f t="shared" si="6"/>
        <v>0</v>
      </c>
      <c r="AX12" s="20">
        <f t="shared" si="7"/>
        <v>5</v>
      </c>
      <c r="AY12" s="20">
        <f t="shared" si="8"/>
        <v>31</v>
      </c>
      <c r="AZ12" s="20">
        <f>August[[#This Row],[Days]]-August[[#This Row],[Absent]]</f>
        <v>29</v>
      </c>
      <c r="BA12" s="23">
        <v>30000</v>
      </c>
      <c r="BB12" s="24">
        <f>August[[#This Row],[Salary]]/August[[#This Row],[Days]]</f>
        <v>967.74193548387098</v>
      </c>
      <c r="BC12" s="24">
        <f>August[[#This Row],[PerDay Salary]]*August[[#This Row],[Absent]]</f>
        <v>1935.483870967742</v>
      </c>
      <c r="BD12" s="24">
        <f>August[[#This Row],[Salary]]-August[[#This Row],[Deduction]]</f>
        <v>28064.516129032258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5</v>
      </c>
      <c r="J13" s="28" t="s">
        <v>42</v>
      </c>
      <c r="K13" s="28" t="s">
        <v>36</v>
      </c>
      <c r="L13" s="28" t="str">
        <f t="shared" si="10"/>
        <v>WO</v>
      </c>
      <c r="M13" s="28" t="s">
        <v>36</v>
      </c>
      <c r="N13" s="28" t="s">
        <v>36</v>
      </c>
      <c r="O13" s="28" t="s">
        <v>36</v>
      </c>
      <c r="P13" s="28" t="s">
        <v>36</v>
      </c>
      <c r="Q13" s="28" t="s">
        <v>36</v>
      </c>
      <c r="R13" s="28" t="s">
        <v>36</v>
      </c>
      <c r="S13" s="28" t="str">
        <f t="shared" si="10"/>
        <v>WO</v>
      </c>
      <c r="T13" s="28" t="s">
        <v>42</v>
      </c>
      <c r="U13" s="28" t="s">
        <v>36</v>
      </c>
      <c r="V13" s="28" t="s">
        <v>36</v>
      </c>
      <c r="W13" s="28" t="s">
        <v>36</v>
      </c>
      <c r="X13" s="28" t="s">
        <v>36</v>
      </c>
      <c r="Y13" s="28" t="s">
        <v>36</v>
      </c>
      <c r="Z13" s="28" t="str">
        <f t="shared" si="2"/>
        <v>WO</v>
      </c>
      <c r="AA13" s="28" t="s">
        <v>36</v>
      </c>
      <c r="AB13" s="28" t="s">
        <v>36</v>
      </c>
      <c r="AC13" s="28" t="s">
        <v>42</v>
      </c>
      <c r="AD13" s="28" t="s">
        <v>36</v>
      </c>
      <c r="AE13" s="28" t="s">
        <v>36</v>
      </c>
      <c r="AF13" s="28" t="s">
        <v>36</v>
      </c>
      <c r="AG13" s="28" t="str">
        <f t="shared" si="2"/>
        <v>WO</v>
      </c>
      <c r="AH13" s="28" t="s">
        <v>36</v>
      </c>
      <c r="AI13" s="28" t="s">
        <v>36</v>
      </c>
      <c r="AJ13" s="28" t="s">
        <v>36</v>
      </c>
      <c r="AK13" s="28" t="s">
        <v>36</v>
      </c>
      <c r="AL13" s="28" t="s">
        <v>36</v>
      </c>
      <c r="AM13" s="28" t="s">
        <v>36</v>
      </c>
      <c r="AN13" s="17" t="str">
        <f t="shared" si="2"/>
        <v>WO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August</v>
      </c>
      <c r="AU13" s="20">
        <f t="shared" si="4"/>
        <v>23</v>
      </c>
      <c r="AV13" s="20">
        <f t="shared" si="5"/>
        <v>0</v>
      </c>
      <c r="AW13" s="20">
        <f t="shared" si="6"/>
        <v>3</v>
      </c>
      <c r="AX13" s="20">
        <f t="shared" si="7"/>
        <v>5</v>
      </c>
      <c r="AY13" s="20">
        <f t="shared" si="8"/>
        <v>31</v>
      </c>
      <c r="AZ13" s="20">
        <f>August[[#This Row],[Days]]-August[[#This Row],[Absent]]</f>
        <v>31</v>
      </c>
      <c r="BA13" s="23">
        <v>32000</v>
      </c>
      <c r="BB13" s="24">
        <f>August[[#This Row],[Salary]]/August[[#This Row],[Days]]</f>
        <v>1032.258064516129</v>
      </c>
      <c r="BC13" s="24">
        <f>August[[#This Row],[PerDay Salary]]*August[[#This Row],[Absent]]</f>
        <v>0</v>
      </c>
      <c r="BD13" s="24">
        <f>August[[#This Row],[Salary]]-August[[#This Row],[Deduction]]</f>
        <v>32000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5</v>
      </c>
      <c r="J14" s="28" t="s">
        <v>36</v>
      </c>
      <c r="K14" s="28" t="s">
        <v>36</v>
      </c>
      <c r="L14" s="28" t="str">
        <f t="shared" si="10"/>
        <v>WO</v>
      </c>
      <c r="M14" s="28" t="s">
        <v>36</v>
      </c>
      <c r="N14" s="28" t="s">
        <v>36</v>
      </c>
      <c r="O14" s="28" t="s">
        <v>36</v>
      </c>
      <c r="P14" s="28" t="s">
        <v>36</v>
      </c>
      <c r="Q14" s="28" t="s">
        <v>36</v>
      </c>
      <c r="R14" s="28" t="s">
        <v>36</v>
      </c>
      <c r="S14" s="28" t="str">
        <f t="shared" si="10"/>
        <v>WO</v>
      </c>
      <c r="T14" s="28" t="s">
        <v>36</v>
      </c>
      <c r="U14" s="28" t="s">
        <v>36</v>
      </c>
      <c r="V14" s="28" t="s">
        <v>36</v>
      </c>
      <c r="W14" s="28" t="s">
        <v>36</v>
      </c>
      <c r="X14" s="28" t="s">
        <v>36</v>
      </c>
      <c r="Y14" s="28" t="s">
        <v>36</v>
      </c>
      <c r="Z14" s="28" t="str">
        <f t="shared" si="2"/>
        <v>WO</v>
      </c>
      <c r="AA14" s="28" t="s">
        <v>36</v>
      </c>
      <c r="AB14" s="28" t="s">
        <v>36</v>
      </c>
      <c r="AC14" s="28" t="s">
        <v>36</v>
      </c>
      <c r="AD14" s="28" t="s">
        <v>36</v>
      </c>
      <c r="AE14" s="28" t="s">
        <v>36</v>
      </c>
      <c r="AF14" s="28" t="s">
        <v>36</v>
      </c>
      <c r="AG14" s="28" t="str">
        <f t="shared" si="2"/>
        <v>WO</v>
      </c>
      <c r="AH14" s="28" t="s">
        <v>36</v>
      </c>
      <c r="AI14" s="28" t="s">
        <v>36</v>
      </c>
      <c r="AJ14" s="28" t="s">
        <v>36</v>
      </c>
      <c r="AK14" s="28" t="s">
        <v>36</v>
      </c>
      <c r="AL14" s="28" t="s">
        <v>36</v>
      </c>
      <c r="AM14" s="28" t="s">
        <v>36</v>
      </c>
      <c r="AN14" s="17" t="str">
        <f t="shared" si="2"/>
        <v>WO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August</v>
      </c>
      <c r="AU14" s="20">
        <f t="shared" si="4"/>
        <v>26</v>
      </c>
      <c r="AV14" s="20">
        <f t="shared" si="5"/>
        <v>0</v>
      </c>
      <c r="AW14" s="20">
        <f t="shared" si="6"/>
        <v>0</v>
      </c>
      <c r="AX14" s="20">
        <f t="shared" si="7"/>
        <v>5</v>
      </c>
      <c r="AY14" s="20">
        <f t="shared" si="8"/>
        <v>31</v>
      </c>
      <c r="AZ14" s="20">
        <f>August[[#This Row],[Days]]-August[[#This Row],[Absent]]</f>
        <v>31</v>
      </c>
      <c r="BA14" s="23">
        <v>25000</v>
      </c>
      <c r="BB14" s="24">
        <f>August[[#This Row],[Salary]]/August[[#This Row],[Days]]</f>
        <v>806.45161290322585</v>
      </c>
      <c r="BC14" s="24">
        <f>August[[#This Row],[PerDay Salary]]*August[[#This Row],[Absent]]</f>
        <v>0</v>
      </c>
      <c r="BD14" s="24">
        <f>August[[#This Row],[Salary]]-August[[#This Row],[Deduction]]</f>
        <v>25000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5</v>
      </c>
      <c r="J15" s="28" t="s">
        <v>36</v>
      </c>
      <c r="K15" s="28" t="s">
        <v>37</v>
      </c>
      <c r="L15" s="28" t="str">
        <f t="shared" si="10"/>
        <v>WO</v>
      </c>
      <c r="M15" s="28" t="s">
        <v>36</v>
      </c>
      <c r="N15" s="28" t="s">
        <v>36</v>
      </c>
      <c r="O15" s="28" t="s">
        <v>36</v>
      </c>
      <c r="P15" s="28" t="s">
        <v>37</v>
      </c>
      <c r="Q15" s="28" t="s">
        <v>36</v>
      </c>
      <c r="R15" s="28" t="s">
        <v>36</v>
      </c>
      <c r="S15" s="28" t="str">
        <f t="shared" si="10"/>
        <v>WO</v>
      </c>
      <c r="T15" s="28" t="s">
        <v>36</v>
      </c>
      <c r="U15" s="28" t="s">
        <v>36</v>
      </c>
      <c r="V15" s="28" t="s">
        <v>36</v>
      </c>
      <c r="W15" s="28" t="s">
        <v>36</v>
      </c>
      <c r="X15" s="28" t="s">
        <v>36</v>
      </c>
      <c r="Y15" s="28" t="s">
        <v>36</v>
      </c>
      <c r="Z15" s="28" t="str">
        <f t="shared" si="2"/>
        <v>WO</v>
      </c>
      <c r="AA15" s="28" t="s">
        <v>36</v>
      </c>
      <c r="AB15" s="28" t="s">
        <v>36</v>
      </c>
      <c r="AC15" s="28" t="s">
        <v>36</v>
      </c>
      <c r="AD15" s="28" t="s">
        <v>36</v>
      </c>
      <c r="AE15" s="28" t="s">
        <v>36</v>
      </c>
      <c r="AF15" s="28" t="s">
        <v>36</v>
      </c>
      <c r="AG15" s="28" t="str">
        <f t="shared" si="2"/>
        <v>WO</v>
      </c>
      <c r="AH15" s="28" t="s">
        <v>36</v>
      </c>
      <c r="AI15" s="28" t="s">
        <v>36</v>
      </c>
      <c r="AJ15" s="28" t="s">
        <v>36</v>
      </c>
      <c r="AK15" s="28" t="s">
        <v>36</v>
      </c>
      <c r="AL15" s="28" t="s">
        <v>36</v>
      </c>
      <c r="AM15" s="28" t="s">
        <v>36</v>
      </c>
      <c r="AN15" s="17" t="str">
        <f t="shared" si="2"/>
        <v>WO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August</v>
      </c>
      <c r="AU15" s="20">
        <f t="shared" si="4"/>
        <v>24</v>
      </c>
      <c r="AV15" s="20">
        <f t="shared" si="5"/>
        <v>2</v>
      </c>
      <c r="AW15" s="20">
        <f t="shared" si="6"/>
        <v>0</v>
      </c>
      <c r="AX15" s="20">
        <f t="shared" si="7"/>
        <v>5</v>
      </c>
      <c r="AY15" s="20">
        <f t="shared" si="8"/>
        <v>31</v>
      </c>
      <c r="AZ15" s="20">
        <f>August[[#This Row],[Days]]-August[[#This Row],[Absent]]</f>
        <v>29</v>
      </c>
      <c r="BA15" s="23">
        <v>28000</v>
      </c>
      <c r="BB15" s="24">
        <f>August[[#This Row],[Salary]]/August[[#This Row],[Days]]</f>
        <v>903.22580645161293</v>
      </c>
      <c r="BC15" s="24">
        <f>August[[#This Row],[PerDay Salary]]*August[[#This Row],[Absent]]</f>
        <v>1806.4516129032259</v>
      </c>
      <c r="BD15" s="24">
        <f>August[[#This Row],[Salary]]-August[[#This Row],[Deduction]]</f>
        <v>26193.548387096773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5</v>
      </c>
      <c r="J16" s="28" t="s">
        <v>36</v>
      </c>
      <c r="K16" s="28" t="s">
        <v>36</v>
      </c>
      <c r="L16" s="28" t="str">
        <f t="shared" si="10"/>
        <v>WO</v>
      </c>
      <c r="M16" s="28" t="s">
        <v>36</v>
      </c>
      <c r="N16" s="28" t="s">
        <v>36</v>
      </c>
      <c r="O16" s="28" t="s">
        <v>36</v>
      </c>
      <c r="P16" s="28" t="s">
        <v>36</v>
      </c>
      <c r="Q16" s="28" t="s">
        <v>36</v>
      </c>
      <c r="R16" s="28" t="s">
        <v>36</v>
      </c>
      <c r="S16" s="28" t="str">
        <f t="shared" si="10"/>
        <v>WO</v>
      </c>
      <c r="T16" s="28" t="s">
        <v>36</v>
      </c>
      <c r="U16" s="28" t="s">
        <v>36</v>
      </c>
      <c r="V16" s="28" t="s">
        <v>36</v>
      </c>
      <c r="W16" s="28" t="s">
        <v>36</v>
      </c>
      <c r="X16" s="28" t="s">
        <v>36</v>
      </c>
      <c r="Y16" s="28" t="s">
        <v>36</v>
      </c>
      <c r="Z16" s="28" t="str">
        <f t="shared" si="2"/>
        <v>WO</v>
      </c>
      <c r="AA16" s="28" t="s">
        <v>36</v>
      </c>
      <c r="AB16" s="28" t="s">
        <v>36</v>
      </c>
      <c r="AC16" s="28" t="s">
        <v>36</v>
      </c>
      <c r="AD16" s="28" t="s">
        <v>36</v>
      </c>
      <c r="AE16" s="28" t="s">
        <v>36</v>
      </c>
      <c r="AF16" s="28" t="s">
        <v>36</v>
      </c>
      <c r="AG16" s="28" t="str">
        <f t="shared" si="2"/>
        <v>WO</v>
      </c>
      <c r="AH16" s="28" t="s">
        <v>36</v>
      </c>
      <c r="AI16" s="28" t="s">
        <v>36</v>
      </c>
      <c r="AJ16" s="28" t="s">
        <v>36</v>
      </c>
      <c r="AK16" s="28" t="s">
        <v>36</v>
      </c>
      <c r="AL16" s="28" t="s">
        <v>36</v>
      </c>
      <c r="AM16" s="28" t="s">
        <v>36</v>
      </c>
      <c r="AN16" s="17" t="str">
        <f t="shared" si="2"/>
        <v>WO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August</v>
      </c>
      <c r="AU16" s="20">
        <f t="shared" si="4"/>
        <v>26</v>
      </c>
      <c r="AV16" s="20">
        <f t="shared" si="5"/>
        <v>0</v>
      </c>
      <c r="AW16" s="20">
        <f t="shared" si="6"/>
        <v>0</v>
      </c>
      <c r="AX16" s="20">
        <f t="shared" si="7"/>
        <v>5</v>
      </c>
      <c r="AY16" s="20">
        <f t="shared" si="8"/>
        <v>31</v>
      </c>
      <c r="AZ16" s="20">
        <f>August[[#This Row],[Days]]-August[[#This Row],[Absent]]</f>
        <v>31</v>
      </c>
      <c r="BA16" s="23">
        <v>35000</v>
      </c>
      <c r="BB16" s="24">
        <f>August[[#This Row],[Salary]]/August[[#This Row],[Days]]</f>
        <v>1129.0322580645161</v>
      </c>
      <c r="BC16" s="24">
        <f>August[[#This Row],[PerDay Salary]]*August[[#This Row],[Absent]]</f>
        <v>0</v>
      </c>
      <c r="BD16" s="24">
        <f>August[[#This Row],[Salary]]-August[[#This Row],[Deduction]]</f>
        <v>35000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5</v>
      </c>
      <c r="J17" s="28" t="s">
        <v>36</v>
      </c>
      <c r="K17" s="28" t="s">
        <v>36</v>
      </c>
      <c r="L17" s="28" t="str">
        <f t="shared" si="10"/>
        <v>WO</v>
      </c>
      <c r="M17" s="28" t="s">
        <v>36</v>
      </c>
      <c r="N17" s="28" t="s">
        <v>36</v>
      </c>
      <c r="O17" s="28" t="s">
        <v>36</v>
      </c>
      <c r="P17" s="28" t="s">
        <v>36</v>
      </c>
      <c r="Q17" s="28" t="s">
        <v>36</v>
      </c>
      <c r="R17" s="28" t="s">
        <v>36</v>
      </c>
      <c r="S17" s="28" t="str">
        <f t="shared" si="10"/>
        <v>WO</v>
      </c>
      <c r="T17" s="28" t="s">
        <v>36</v>
      </c>
      <c r="U17" s="28" t="s">
        <v>36</v>
      </c>
      <c r="V17" s="28" t="s">
        <v>36</v>
      </c>
      <c r="W17" s="28" t="s">
        <v>36</v>
      </c>
      <c r="X17" s="28" t="s">
        <v>36</v>
      </c>
      <c r="Y17" s="28" t="s">
        <v>36</v>
      </c>
      <c r="Z17" s="28" t="str">
        <f t="shared" si="2"/>
        <v>WO</v>
      </c>
      <c r="AA17" s="28" t="s">
        <v>36</v>
      </c>
      <c r="AB17" s="28" t="s">
        <v>36</v>
      </c>
      <c r="AC17" s="28" t="s">
        <v>36</v>
      </c>
      <c r="AD17" s="28" t="s">
        <v>36</v>
      </c>
      <c r="AE17" s="28" t="s">
        <v>36</v>
      </c>
      <c r="AF17" s="28" t="s">
        <v>36</v>
      </c>
      <c r="AG17" s="28" t="str">
        <f t="shared" si="2"/>
        <v>WO</v>
      </c>
      <c r="AH17" s="28" t="s">
        <v>36</v>
      </c>
      <c r="AI17" s="28" t="s">
        <v>36</v>
      </c>
      <c r="AJ17" s="28" t="s">
        <v>36</v>
      </c>
      <c r="AK17" s="28" t="s">
        <v>36</v>
      </c>
      <c r="AL17" s="28" t="s">
        <v>36</v>
      </c>
      <c r="AM17" s="28" t="s">
        <v>36</v>
      </c>
      <c r="AN17" s="17" t="str">
        <f t="shared" si="2"/>
        <v>WO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August</v>
      </c>
      <c r="AU17" s="20">
        <f t="shared" si="4"/>
        <v>26</v>
      </c>
      <c r="AV17" s="20">
        <f t="shared" si="5"/>
        <v>0</v>
      </c>
      <c r="AW17" s="20">
        <f t="shared" si="6"/>
        <v>0</v>
      </c>
      <c r="AX17" s="20">
        <f t="shared" si="7"/>
        <v>5</v>
      </c>
      <c r="AY17" s="20">
        <f t="shared" si="8"/>
        <v>31</v>
      </c>
      <c r="AZ17" s="20">
        <f>August[[#This Row],[Days]]-August[[#This Row],[Absent]]</f>
        <v>31</v>
      </c>
      <c r="BA17" s="23">
        <v>20000</v>
      </c>
      <c r="BB17" s="24">
        <f>August[[#This Row],[Salary]]/August[[#This Row],[Days]]</f>
        <v>645.16129032258061</v>
      </c>
      <c r="BC17" s="24">
        <f>August[[#This Row],[PerDay Salary]]*August[[#This Row],[Absent]]</f>
        <v>0</v>
      </c>
      <c r="BD17" s="24">
        <f>August[[#This Row],[Salary]]-August[[#This Row],[Deduction]]</f>
        <v>20000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5</v>
      </c>
      <c r="J18" s="28" t="s">
        <v>36</v>
      </c>
      <c r="K18" s="28" t="s">
        <v>36</v>
      </c>
      <c r="L18" s="28" t="str">
        <f t="shared" si="10"/>
        <v>WO</v>
      </c>
      <c r="M18" s="28" t="s">
        <v>36</v>
      </c>
      <c r="N18" s="28" t="s">
        <v>36</v>
      </c>
      <c r="O18" s="28" t="s">
        <v>36</v>
      </c>
      <c r="P18" s="28" t="s">
        <v>36</v>
      </c>
      <c r="Q18" s="28" t="s">
        <v>36</v>
      </c>
      <c r="R18" s="28" t="s">
        <v>36</v>
      </c>
      <c r="S18" s="28" t="str">
        <f t="shared" si="10"/>
        <v>WO</v>
      </c>
      <c r="T18" s="28" t="s">
        <v>36</v>
      </c>
      <c r="U18" s="28" t="s">
        <v>36</v>
      </c>
      <c r="V18" s="28" t="s">
        <v>36</v>
      </c>
      <c r="W18" s="28" t="s">
        <v>36</v>
      </c>
      <c r="X18" s="28" t="s">
        <v>36</v>
      </c>
      <c r="Y18" s="28" t="s">
        <v>36</v>
      </c>
      <c r="Z18" s="28" t="str">
        <f t="shared" si="2"/>
        <v>WO</v>
      </c>
      <c r="AA18" s="28" t="s">
        <v>36</v>
      </c>
      <c r="AB18" s="28" t="s">
        <v>36</v>
      </c>
      <c r="AC18" s="28" t="s">
        <v>36</v>
      </c>
      <c r="AD18" s="28" t="s">
        <v>36</v>
      </c>
      <c r="AE18" s="28" t="s">
        <v>36</v>
      </c>
      <c r="AF18" s="28" t="s">
        <v>36</v>
      </c>
      <c r="AG18" s="28" t="str">
        <f t="shared" si="2"/>
        <v>WO</v>
      </c>
      <c r="AH18" s="28" t="s">
        <v>36</v>
      </c>
      <c r="AI18" s="28" t="s">
        <v>36</v>
      </c>
      <c r="AJ18" s="28" t="s">
        <v>36</v>
      </c>
      <c r="AK18" s="28" t="s">
        <v>36</v>
      </c>
      <c r="AL18" s="28" t="s">
        <v>36</v>
      </c>
      <c r="AM18" s="28" t="s">
        <v>36</v>
      </c>
      <c r="AN18" s="17" t="str">
        <f t="shared" si="2"/>
        <v>WO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August</v>
      </c>
      <c r="AU18" s="20">
        <f t="shared" si="4"/>
        <v>26</v>
      </c>
      <c r="AV18" s="20">
        <f t="shared" si="5"/>
        <v>0</v>
      </c>
      <c r="AW18" s="20">
        <f t="shared" si="6"/>
        <v>0</v>
      </c>
      <c r="AX18" s="20">
        <f t="shared" si="7"/>
        <v>5</v>
      </c>
      <c r="AY18" s="20">
        <f t="shared" si="8"/>
        <v>31</v>
      </c>
      <c r="AZ18" s="20">
        <f>August[[#This Row],[Days]]-August[[#This Row],[Absent]]</f>
        <v>31</v>
      </c>
      <c r="BA18" s="23">
        <v>18000</v>
      </c>
      <c r="BB18" s="24">
        <f>August[[#This Row],[Salary]]/August[[#This Row],[Days]]</f>
        <v>580.64516129032256</v>
      </c>
      <c r="BC18" s="24">
        <f>August[[#This Row],[PerDay Salary]]*August[[#This Row],[Absent]]</f>
        <v>0</v>
      </c>
      <c r="BD18" s="24">
        <f>August[[#This Row],[Salary]]-August[[#This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5</v>
      </c>
      <c r="J19" s="28" t="s">
        <v>36</v>
      </c>
      <c r="K19" s="28" t="s">
        <v>36</v>
      </c>
      <c r="L19" s="28" t="str">
        <f t="shared" si="10"/>
        <v>WO</v>
      </c>
      <c r="M19" s="28" t="s">
        <v>36</v>
      </c>
      <c r="N19" s="28" t="s">
        <v>36</v>
      </c>
      <c r="O19" s="28" t="s">
        <v>36</v>
      </c>
      <c r="P19" s="28" t="s">
        <v>36</v>
      </c>
      <c r="Q19" s="28" t="s">
        <v>36</v>
      </c>
      <c r="R19" s="28" t="s">
        <v>36</v>
      </c>
      <c r="S19" s="28" t="str">
        <f t="shared" si="10"/>
        <v>WO</v>
      </c>
      <c r="T19" s="28" t="s">
        <v>36</v>
      </c>
      <c r="U19" s="28" t="s">
        <v>36</v>
      </c>
      <c r="V19" s="28" t="s">
        <v>37</v>
      </c>
      <c r="W19" s="28" t="s">
        <v>36</v>
      </c>
      <c r="X19" s="28" t="s">
        <v>36</v>
      </c>
      <c r="Y19" s="28" t="s">
        <v>36</v>
      </c>
      <c r="Z19" s="28" t="str">
        <f t="shared" si="2"/>
        <v>WO</v>
      </c>
      <c r="AA19" s="28" t="s">
        <v>36</v>
      </c>
      <c r="AB19" s="28" t="s">
        <v>36</v>
      </c>
      <c r="AC19" s="28" t="s">
        <v>36</v>
      </c>
      <c r="AD19" s="28" t="s">
        <v>36</v>
      </c>
      <c r="AE19" s="28" t="s">
        <v>36</v>
      </c>
      <c r="AF19" s="28" t="s">
        <v>36</v>
      </c>
      <c r="AG19" s="28" t="str">
        <f t="shared" si="2"/>
        <v>WO</v>
      </c>
      <c r="AH19" s="28" t="s">
        <v>36</v>
      </c>
      <c r="AI19" s="28" t="s">
        <v>36</v>
      </c>
      <c r="AJ19" s="28" t="s">
        <v>36</v>
      </c>
      <c r="AK19" s="28" t="s">
        <v>36</v>
      </c>
      <c r="AL19" s="28" t="s">
        <v>36</v>
      </c>
      <c r="AM19" s="28" t="s">
        <v>36</v>
      </c>
      <c r="AN19" s="17" t="str">
        <f t="shared" si="2"/>
        <v>WO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August</v>
      </c>
      <c r="AU19" s="20">
        <f t="shared" si="4"/>
        <v>25</v>
      </c>
      <c r="AV19" s="20">
        <f t="shared" si="5"/>
        <v>1</v>
      </c>
      <c r="AW19" s="20">
        <f t="shared" si="6"/>
        <v>0</v>
      </c>
      <c r="AX19" s="20">
        <f t="shared" si="7"/>
        <v>5</v>
      </c>
      <c r="AY19" s="20">
        <f t="shared" si="8"/>
        <v>31</v>
      </c>
      <c r="AZ19" s="20">
        <f>August[[#This Row],[Days]]-August[[#This Row],[Absent]]</f>
        <v>30</v>
      </c>
      <c r="BA19" s="23">
        <v>27000</v>
      </c>
      <c r="BB19" s="24">
        <f>August[[#This Row],[Salary]]/August[[#This Row],[Days]]</f>
        <v>870.9677419354839</v>
      </c>
      <c r="BC19" s="24">
        <f>August[[#This Row],[PerDay Salary]]*August[[#This Row],[Absent]]</f>
        <v>870.9677419354839</v>
      </c>
      <c r="BD19" s="24">
        <f>August[[#This Row],[Salary]]-August[[#This Row],[Deduction]]</f>
        <v>26129.032258064515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5</v>
      </c>
      <c r="J20" s="28" t="s">
        <v>36</v>
      </c>
      <c r="K20" s="28" t="s">
        <v>36</v>
      </c>
      <c r="L20" s="28" t="str">
        <f t="shared" si="10"/>
        <v>WO</v>
      </c>
      <c r="M20" s="28" t="s">
        <v>36</v>
      </c>
      <c r="N20" s="28" t="s">
        <v>36</v>
      </c>
      <c r="O20" s="28" t="s">
        <v>36</v>
      </c>
      <c r="P20" s="28" t="s">
        <v>36</v>
      </c>
      <c r="Q20" s="28" t="s">
        <v>36</v>
      </c>
      <c r="R20" s="28" t="s">
        <v>36</v>
      </c>
      <c r="S20" s="28" t="str">
        <f t="shared" si="10"/>
        <v>WO</v>
      </c>
      <c r="T20" s="28" t="s">
        <v>36</v>
      </c>
      <c r="U20" s="28" t="s">
        <v>36</v>
      </c>
      <c r="V20" s="28" t="s">
        <v>36</v>
      </c>
      <c r="W20" s="28" t="s">
        <v>36</v>
      </c>
      <c r="X20" s="28" t="s">
        <v>36</v>
      </c>
      <c r="Y20" s="28" t="s">
        <v>36</v>
      </c>
      <c r="Z20" s="28" t="str">
        <f t="shared" si="2"/>
        <v>WO</v>
      </c>
      <c r="AA20" s="28" t="s">
        <v>36</v>
      </c>
      <c r="AB20" s="28" t="s">
        <v>36</v>
      </c>
      <c r="AC20" s="28" t="s">
        <v>37</v>
      </c>
      <c r="AD20" s="28" t="s">
        <v>36</v>
      </c>
      <c r="AE20" s="28" t="s">
        <v>36</v>
      </c>
      <c r="AF20" s="28" t="s">
        <v>36</v>
      </c>
      <c r="AG20" s="28" t="str">
        <f t="shared" si="2"/>
        <v>WO</v>
      </c>
      <c r="AH20" s="28" t="s">
        <v>36</v>
      </c>
      <c r="AI20" s="28" t="s">
        <v>36</v>
      </c>
      <c r="AJ20" s="28" t="s">
        <v>42</v>
      </c>
      <c r="AK20" s="28" t="s">
        <v>36</v>
      </c>
      <c r="AL20" s="28" t="s">
        <v>36</v>
      </c>
      <c r="AM20" s="28" t="s">
        <v>36</v>
      </c>
      <c r="AN20" s="17" t="str">
        <f t="shared" si="2"/>
        <v>WO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August</v>
      </c>
      <c r="AU20" s="20">
        <f t="shared" si="4"/>
        <v>24</v>
      </c>
      <c r="AV20" s="20">
        <f t="shared" si="5"/>
        <v>1</v>
      </c>
      <c r="AW20" s="20">
        <f t="shared" si="6"/>
        <v>1</v>
      </c>
      <c r="AX20" s="20">
        <f t="shared" si="7"/>
        <v>5</v>
      </c>
      <c r="AY20" s="20">
        <f t="shared" si="8"/>
        <v>31</v>
      </c>
      <c r="AZ20" s="20">
        <f>August[[#This Row],[Days]]-August[[#This Row],[Absent]]</f>
        <v>30</v>
      </c>
      <c r="BA20" s="23">
        <v>40000</v>
      </c>
      <c r="BB20" s="24">
        <f>August[[#This Row],[Salary]]/August[[#This Row],[Days]]</f>
        <v>1290.3225806451612</v>
      </c>
      <c r="BC20" s="24">
        <f>August[[#This Row],[PerDay Salary]]*August[[#This Row],[Absent]]</f>
        <v>1290.3225806451612</v>
      </c>
      <c r="BD20" s="24">
        <f>August[[#This Row],[Salary]]-August[[#This Row],[Deduction]]</f>
        <v>38709.677419354841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5</v>
      </c>
      <c r="J21" s="28" t="s">
        <v>36</v>
      </c>
      <c r="K21" s="28" t="s">
        <v>42</v>
      </c>
      <c r="L21" s="28" t="str">
        <f t="shared" si="10"/>
        <v>WO</v>
      </c>
      <c r="M21" s="28" t="s">
        <v>36</v>
      </c>
      <c r="N21" s="28" t="s">
        <v>36</v>
      </c>
      <c r="O21" s="28" t="s">
        <v>36</v>
      </c>
      <c r="P21" s="28" t="s">
        <v>36</v>
      </c>
      <c r="Q21" s="28" t="s">
        <v>42</v>
      </c>
      <c r="R21" s="28" t="s">
        <v>36</v>
      </c>
      <c r="S21" s="28" t="str">
        <f t="shared" si="10"/>
        <v>WO</v>
      </c>
      <c r="T21" s="28" t="s">
        <v>36</v>
      </c>
      <c r="U21" s="28" t="s">
        <v>36</v>
      </c>
      <c r="V21" s="28" t="s">
        <v>36</v>
      </c>
      <c r="W21" s="28" t="s">
        <v>36</v>
      </c>
      <c r="X21" s="28" t="s">
        <v>36</v>
      </c>
      <c r="Y21" s="28" t="s">
        <v>36</v>
      </c>
      <c r="Z21" s="28" t="str">
        <f t="shared" si="2"/>
        <v>WO</v>
      </c>
      <c r="AA21" s="28" t="s">
        <v>36</v>
      </c>
      <c r="AB21" s="28" t="s">
        <v>36</v>
      </c>
      <c r="AC21" s="28" t="s">
        <v>36</v>
      </c>
      <c r="AD21" s="28" t="s">
        <v>36</v>
      </c>
      <c r="AE21" s="28" t="s">
        <v>36</v>
      </c>
      <c r="AF21" s="28" t="s">
        <v>36</v>
      </c>
      <c r="AG21" s="28" t="str">
        <f t="shared" si="2"/>
        <v>WO</v>
      </c>
      <c r="AH21" s="28" t="s">
        <v>36</v>
      </c>
      <c r="AI21" s="28" t="s">
        <v>36</v>
      </c>
      <c r="AJ21" s="28" t="s">
        <v>36</v>
      </c>
      <c r="AK21" s="28" t="s">
        <v>36</v>
      </c>
      <c r="AL21" s="28" t="s">
        <v>36</v>
      </c>
      <c r="AM21" s="28" t="s">
        <v>36</v>
      </c>
      <c r="AN21" s="17" t="str">
        <f t="shared" si="2"/>
        <v>WO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August</v>
      </c>
      <c r="AU21" s="20">
        <f t="shared" si="4"/>
        <v>24</v>
      </c>
      <c r="AV21" s="20">
        <f t="shared" si="5"/>
        <v>0</v>
      </c>
      <c r="AW21" s="20">
        <f t="shared" si="6"/>
        <v>2</v>
      </c>
      <c r="AX21" s="20">
        <f t="shared" si="7"/>
        <v>5</v>
      </c>
      <c r="AY21" s="20">
        <f t="shared" si="8"/>
        <v>31</v>
      </c>
      <c r="AZ21" s="20">
        <f>August[[#This Row],[Days]]-August[[#This Row],[Absent]]</f>
        <v>31</v>
      </c>
      <c r="BA21" s="23">
        <v>30000</v>
      </c>
      <c r="BB21" s="24">
        <f>August[[#This Row],[Salary]]/August[[#This Row],[Days]]</f>
        <v>967.74193548387098</v>
      </c>
      <c r="BC21" s="24">
        <f>August[[#This Row],[PerDay Salary]]*August[[#This Row],[Absent]]</f>
        <v>0</v>
      </c>
      <c r="BD21" s="24">
        <f>August[[#This Row],[Salary]]-August[[#This Row],[Deduction]]</f>
        <v>30000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5</v>
      </c>
      <c r="J22" s="28" t="s">
        <v>36</v>
      </c>
      <c r="K22" s="28" t="s">
        <v>36</v>
      </c>
      <c r="L22" s="28" t="str">
        <f t="shared" si="10"/>
        <v>WO</v>
      </c>
      <c r="M22" s="28" t="s">
        <v>36</v>
      </c>
      <c r="N22" s="28" t="s">
        <v>36</v>
      </c>
      <c r="O22" s="28" t="s">
        <v>36</v>
      </c>
      <c r="P22" s="28" t="s">
        <v>36</v>
      </c>
      <c r="Q22" s="28" t="s">
        <v>36</v>
      </c>
      <c r="R22" s="28" t="s">
        <v>36</v>
      </c>
      <c r="S22" s="28" t="str">
        <f t="shared" si="10"/>
        <v>WO</v>
      </c>
      <c r="T22" s="28" t="s">
        <v>36</v>
      </c>
      <c r="U22" s="28" t="s">
        <v>36</v>
      </c>
      <c r="V22" s="28" t="s">
        <v>36</v>
      </c>
      <c r="W22" s="28" t="s">
        <v>36</v>
      </c>
      <c r="X22" s="28" t="s">
        <v>36</v>
      </c>
      <c r="Y22" s="28" t="s">
        <v>36</v>
      </c>
      <c r="Z22" s="28" t="str">
        <f t="shared" si="2"/>
        <v>WO</v>
      </c>
      <c r="AA22" s="28" t="s">
        <v>36</v>
      </c>
      <c r="AB22" s="28" t="s">
        <v>36</v>
      </c>
      <c r="AC22" s="28" t="s">
        <v>36</v>
      </c>
      <c r="AD22" s="28" t="s">
        <v>36</v>
      </c>
      <c r="AE22" s="28" t="s">
        <v>36</v>
      </c>
      <c r="AF22" s="28" t="s">
        <v>36</v>
      </c>
      <c r="AG22" s="28" t="str">
        <f t="shared" si="2"/>
        <v>WO</v>
      </c>
      <c r="AH22" s="28" t="s">
        <v>36</v>
      </c>
      <c r="AI22" s="28" t="s">
        <v>36</v>
      </c>
      <c r="AJ22" s="28" t="s">
        <v>36</v>
      </c>
      <c r="AK22" s="28" t="s">
        <v>36</v>
      </c>
      <c r="AL22" s="28" t="s">
        <v>36</v>
      </c>
      <c r="AM22" s="28" t="s">
        <v>36</v>
      </c>
      <c r="AN22" s="17" t="str">
        <f t="shared" si="2"/>
        <v>WO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August</v>
      </c>
      <c r="AU22" s="20">
        <f t="shared" si="4"/>
        <v>26</v>
      </c>
      <c r="AV22" s="20">
        <f t="shared" si="5"/>
        <v>0</v>
      </c>
      <c r="AW22" s="20">
        <f t="shared" si="6"/>
        <v>0</v>
      </c>
      <c r="AX22" s="20">
        <f t="shared" si="7"/>
        <v>5</v>
      </c>
      <c r="AY22" s="20">
        <f t="shared" si="8"/>
        <v>31</v>
      </c>
      <c r="AZ22" s="20">
        <f>August[[#This Row],[Days]]-August[[#This Row],[Absent]]</f>
        <v>31</v>
      </c>
      <c r="BA22" s="23">
        <v>22000</v>
      </c>
      <c r="BB22" s="24">
        <f>August[[#This Row],[Salary]]/August[[#This Row],[Days]]</f>
        <v>709.67741935483866</v>
      </c>
      <c r="BC22" s="24">
        <f>August[[#This Row],[PerDay Salary]]*August[[#This Row],[Absent]]</f>
        <v>0</v>
      </c>
      <c r="BD22" s="24">
        <f>August[[#This Row],[Salary]]-August[[#This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5</v>
      </c>
      <c r="J23" s="28" t="s">
        <v>36</v>
      </c>
      <c r="K23" s="28" t="s">
        <v>36</v>
      </c>
      <c r="L23" s="28" t="str">
        <f t="shared" si="10"/>
        <v>WO</v>
      </c>
      <c r="M23" s="28" t="s">
        <v>36</v>
      </c>
      <c r="N23" s="28" t="s">
        <v>36</v>
      </c>
      <c r="O23" s="28" t="s">
        <v>36</v>
      </c>
      <c r="P23" s="28" t="s">
        <v>36</v>
      </c>
      <c r="Q23" s="28" t="s">
        <v>36</v>
      </c>
      <c r="R23" s="28" t="s">
        <v>36</v>
      </c>
      <c r="S23" s="28" t="str">
        <f t="shared" si="10"/>
        <v>WO</v>
      </c>
      <c r="T23" s="28" t="s">
        <v>36</v>
      </c>
      <c r="U23" s="28" t="s">
        <v>36</v>
      </c>
      <c r="V23" s="28" t="s">
        <v>36</v>
      </c>
      <c r="W23" s="28" t="s">
        <v>36</v>
      </c>
      <c r="X23" s="28" t="s">
        <v>36</v>
      </c>
      <c r="Y23" s="28" t="s">
        <v>36</v>
      </c>
      <c r="Z23" s="28" t="str">
        <f t="shared" si="2"/>
        <v>WO</v>
      </c>
      <c r="AA23" s="28" t="s">
        <v>36</v>
      </c>
      <c r="AB23" s="28" t="s">
        <v>36</v>
      </c>
      <c r="AC23" s="28" t="s">
        <v>36</v>
      </c>
      <c r="AD23" s="28" t="s">
        <v>36</v>
      </c>
      <c r="AE23" s="28" t="s">
        <v>36</v>
      </c>
      <c r="AF23" s="28" t="s">
        <v>36</v>
      </c>
      <c r="AG23" s="28" t="str">
        <f t="shared" si="2"/>
        <v>WO</v>
      </c>
      <c r="AH23" s="28" t="s">
        <v>36</v>
      </c>
      <c r="AI23" s="28" t="s">
        <v>36</v>
      </c>
      <c r="AJ23" s="28" t="s">
        <v>36</v>
      </c>
      <c r="AK23" s="28" t="s">
        <v>36</v>
      </c>
      <c r="AL23" s="28" t="s">
        <v>36</v>
      </c>
      <c r="AM23" s="28" t="s">
        <v>36</v>
      </c>
      <c r="AN23" s="17" t="str">
        <f t="shared" si="2"/>
        <v>WO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August</v>
      </c>
      <c r="AU23" s="20">
        <f t="shared" si="4"/>
        <v>26</v>
      </c>
      <c r="AV23" s="20">
        <f t="shared" si="5"/>
        <v>0</v>
      </c>
      <c r="AW23" s="20">
        <f t="shared" si="6"/>
        <v>0</v>
      </c>
      <c r="AX23" s="20">
        <f t="shared" si="7"/>
        <v>5</v>
      </c>
      <c r="AY23" s="20">
        <f t="shared" si="8"/>
        <v>31</v>
      </c>
      <c r="AZ23" s="20">
        <f>August[[#This Row],[Days]]-August[[#This Row],[Absent]]</f>
        <v>31</v>
      </c>
      <c r="BA23" s="23">
        <v>18000</v>
      </c>
      <c r="BB23" s="24">
        <f>August[[#This Row],[Salary]]/August[[#This Row],[Days]]</f>
        <v>580.64516129032256</v>
      </c>
      <c r="BC23" s="24">
        <f>August[[#This Row],[PerDay Salary]]*August[[#This Row],[Absent]]</f>
        <v>0</v>
      </c>
      <c r="BD23" s="24">
        <f>August[[#This Row],[Salary]]-August[[#This Row],[Deduction]]</f>
        <v>18000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5</v>
      </c>
      <c r="J24" s="28" t="s">
        <v>36</v>
      </c>
      <c r="K24" s="28" t="s">
        <v>36</v>
      </c>
      <c r="L24" s="28" t="str">
        <f t="shared" si="10"/>
        <v>WO</v>
      </c>
      <c r="M24" s="28" t="s">
        <v>36</v>
      </c>
      <c r="N24" s="28" t="s">
        <v>36</v>
      </c>
      <c r="O24" s="28" t="s">
        <v>36</v>
      </c>
      <c r="P24" s="28" t="s">
        <v>36</v>
      </c>
      <c r="Q24" s="28" t="s">
        <v>36</v>
      </c>
      <c r="R24" s="28" t="s">
        <v>36</v>
      </c>
      <c r="S24" s="28" t="str">
        <f t="shared" si="10"/>
        <v>WO</v>
      </c>
      <c r="T24" s="28" t="s">
        <v>36</v>
      </c>
      <c r="U24" s="28" t="s">
        <v>36</v>
      </c>
      <c r="V24" s="28" t="s">
        <v>36</v>
      </c>
      <c r="W24" s="28" t="s">
        <v>36</v>
      </c>
      <c r="X24" s="28" t="s">
        <v>36</v>
      </c>
      <c r="Y24" s="28" t="s">
        <v>36</v>
      </c>
      <c r="Z24" s="28" t="str">
        <f t="shared" ref="Z24:AN27" si="11">IF(Z$6="Sun","WO","")</f>
        <v>WO</v>
      </c>
      <c r="AA24" s="28" t="s">
        <v>36</v>
      </c>
      <c r="AB24" s="28" t="s">
        <v>36</v>
      </c>
      <c r="AC24" s="28" t="s">
        <v>36</v>
      </c>
      <c r="AD24" s="28" t="s">
        <v>36</v>
      </c>
      <c r="AE24" s="28" t="s">
        <v>36</v>
      </c>
      <c r="AF24" s="28" t="s">
        <v>36</v>
      </c>
      <c r="AG24" s="28" t="str">
        <f t="shared" si="11"/>
        <v>WO</v>
      </c>
      <c r="AH24" s="28" t="s">
        <v>36</v>
      </c>
      <c r="AI24" s="28" t="s">
        <v>36</v>
      </c>
      <c r="AJ24" s="28" t="s">
        <v>36</v>
      </c>
      <c r="AK24" s="28" t="s">
        <v>36</v>
      </c>
      <c r="AL24" s="28" t="s">
        <v>36</v>
      </c>
      <c r="AM24" s="28" t="s">
        <v>36</v>
      </c>
      <c r="AN24" s="17" t="str">
        <f t="shared" si="11"/>
        <v>WO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August</v>
      </c>
      <c r="AU24" s="20">
        <f t="shared" si="4"/>
        <v>26</v>
      </c>
      <c r="AV24" s="20">
        <f t="shared" si="5"/>
        <v>0</v>
      </c>
      <c r="AW24" s="20">
        <f t="shared" si="6"/>
        <v>0</v>
      </c>
      <c r="AX24" s="20">
        <f t="shared" si="7"/>
        <v>5</v>
      </c>
      <c r="AY24" s="20">
        <f t="shared" si="8"/>
        <v>31</v>
      </c>
      <c r="AZ24" s="20">
        <f>August[[#This Row],[Days]]-August[[#This Row],[Absent]]</f>
        <v>31</v>
      </c>
      <c r="BA24" s="23">
        <v>20000</v>
      </c>
      <c r="BB24" s="24">
        <f>August[[#This Row],[Salary]]/August[[#This Row],[Days]]</f>
        <v>645.16129032258061</v>
      </c>
      <c r="BC24" s="24">
        <f>August[[#This Row],[PerDay Salary]]*August[[#This Row],[Absent]]</f>
        <v>0</v>
      </c>
      <c r="BD24" s="24">
        <f>August[[#This Row],[Salary]]-August[[#This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5</v>
      </c>
      <c r="J25" s="28" t="s">
        <v>36</v>
      </c>
      <c r="K25" s="28" t="s">
        <v>36</v>
      </c>
      <c r="L25" s="28" t="str">
        <f t="shared" ref="L25:S27" si="12">IF(L$6="Sun","WO","")</f>
        <v>WO</v>
      </c>
      <c r="M25" s="28" t="s">
        <v>36</v>
      </c>
      <c r="N25" s="28" t="s">
        <v>37</v>
      </c>
      <c r="O25" s="28" t="s">
        <v>36</v>
      </c>
      <c r="P25" s="28" t="s">
        <v>36</v>
      </c>
      <c r="Q25" s="28" t="s">
        <v>36</v>
      </c>
      <c r="R25" s="28" t="s">
        <v>36</v>
      </c>
      <c r="S25" s="28" t="str">
        <f t="shared" si="12"/>
        <v>WO</v>
      </c>
      <c r="T25" s="28" t="s">
        <v>36</v>
      </c>
      <c r="U25" s="28" t="s">
        <v>36</v>
      </c>
      <c r="V25" s="28" t="s">
        <v>36</v>
      </c>
      <c r="W25" s="28" t="s">
        <v>36</v>
      </c>
      <c r="X25" s="28" t="s">
        <v>36</v>
      </c>
      <c r="Y25" s="28" t="s">
        <v>36</v>
      </c>
      <c r="Z25" s="28" t="str">
        <f t="shared" si="11"/>
        <v>WO</v>
      </c>
      <c r="AA25" s="28" t="s">
        <v>36</v>
      </c>
      <c r="AB25" s="28" t="s">
        <v>36</v>
      </c>
      <c r="AC25" s="28" t="s">
        <v>36</v>
      </c>
      <c r="AD25" s="28" t="s">
        <v>36</v>
      </c>
      <c r="AE25" s="28" t="s">
        <v>36</v>
      </c>
      <c r="AF25" s="28" t="s">
        <v>36</v>
      </c>
      <c r="AG25" s="28" t="str">
        <f t="shared" si="11"/>
        <v>WO</v>
      </c>
      <c r="AH25" s="28" t="s">
        <v>36</v>
      </c>
      <c r="AI25" s="28" t="s">
        <v>37</v>
      </c>
      <c r="AJ25" s="28" t="s">
        <v>36</v>
      </c>
      <c r="AK25" s="28" t="s">
        <v>36</v>
      </c>
      <c r="AL25" s="28" t="s">
        <v>36</v>
      </c>
      <c r="AM25" s="28" t="s">
        <v>36</v>
      </c>
      <c r="AN25" s="17" t="str">
        <f t="shared" si="11"/>
        <v>WO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August</v>
      </c>
      <c r="AU25" s="20">
        <f t="shared" si="4"/>
        <v>24</v>
      </c>
      <c r="AV25" s="20">
        <f t="shared" si="5"/>
        <v>2</v>
      </c>
      <c r="AW25" s="20">
        <f t="shared" si="6"/>
        <v>0</v>
      </c>
      <c r="AX25" s="20">
        <f t="shared" si="7"/>
        <v>5</v>
      </c>
      <c r="AY25" s="20">
        <f t="shared" si="8"/>
        <v>31</v>
      </c>
      <c r="AZ25" s="20">
        <f>August[[#This Row],[Days]]-August[[#This Row],[Absent]]</f>
        <v>29</v>
      </c>
      <c r="BA25" s="23">
        <v>15000</v>
      </c>
      <c r="BB25" s="24">
        <f>August[[#This Row],[Salary]]/August[[#This Row],[Days]]</f>
        <v>483.87096774193549</v>
      </c>
      <c r="BC25" s="24">
        <f>August[[#This Row],[PerDay Salary]]*August[[#This Row],[Absent]]</f>
        <v>967.74193548387098</v>
      </c>
      <c r="BD25" s="24">
        <f>August[[#This Row],[Salary]]-August[[#This Row],[Deduction]]</f>
        <v>14032.258064516129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5</v>
      </c>
      <c r="J26" s="28" t="s">
        <v>36</v>
      </c>
      <c r="K26" s="28" t="s">
        <v>36</v>
      </c>
      <c r="L26" s="28" t="str">
        <f t="shared" si="12"/>
        <v>WO</v>
      </c>
      <c r="M26" s="28" t="s">
        <v>36</v>
      </c>
      <c r="N26" s="28" t="s">
        <v>36</v>
      </c>
      <c r="O26" s="28" t="s">
        <v>36</v>
      </c>
      <c r="P26" s="28" t="s">
        <v>36</v>
      </c>
      <c r="Q26" s="28" t="s">
        <v>36</v>
      </c>
      <c r="R26" s="28" t="s">
        <v>36</v>
      </c>
      <c r="S26" s="28" t="str">
        <f t="shared" si="12"/>
        <v>WO</v>
      </c>
      <c r="T26" s="28" t="s">
        <v>36</v>
      </c>
      <c r="U26" s="28" t="s">
        <v>36</v>
      </c>
      <c r="V26" s="28" t="s">
        <v>36</v>
      </c>
      <c r="W26" s="28" t="s">
        <v>36</v>
      </c>
      <c r="X26" s="28" t="s">
        <v>36</v>
      </c>
      <c r="Y26" s="28" t="s">
        <v>36</v>
      </c>
      <c r="Z26" s="28" t="str">
        <f t="shared" si="11"/>
        <v>WO</v>
      </c>
      <c r="AA26" s="28" t="s">
        <v>36</v>
      </c>
      <c r="AB26" s="28" t="s">
        <v>36</v>
      </c>
      <c r="AC26" s="28" t="s">
        <v>36</v>
      </c>
      <c r="AD26" s="28" t="s">
        <v>36</v>
      </c>
      <c r="AE26" s="28" t="s">
        <v>36</v>
      </c>
      <c r="AF26" s="28" t="s">
        <v>36</v>
      </c>
      <c r="AG26" s="28" t="str">
        <f t="shared" si="11"/>
        <v>WO</v>
      </c>
      <c r="AH26" s="28" t="s">
        <v>36</v>
      </c>
      <c r="AI26" s="28" t="s">
        <v>36</v>
      </c>
      <c r="AJ26" s="28" t="s">
        <v>36</v>
      </c>
      <c r="AK26" s="28" t="s">
        <v>36</v>
      </c>
      <c r="AL26" s="28" t="s">
        <v>36</v>
      </c>
      <c r="AM26" s="28" t="s">
        <v>36</v>
      </c>
      <c r="AN26" s="17" t="str">
        <f t="shared" si="11"/>
        <v>WO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August</v>
      </c>
      <c r="AU26" s="20">
        <f t="shared" si="4"/>
        <v>26</v>
      </c>
      <c r="AV26" s="20">
        <f t="shared" si="5"/>
        <v>0</v>
      </c>
      <c r="AW26" s="20">
        <f t="shared" si="6"/>
        <v>0</v>
      </c>
      <c r="AX26" s="20">
        <f t="shared" si="7"/>
        <v>5</v>
      </c>
      <c r="AY26" s="20">
        <f t="shared" si="8"/>
        <v>31</v>
      </c>
      <c r="AZ26" s="20">
        <f>August[[#This Row],[Days]]-August[[#This Row],[Absent]]</f>
        <v>31</v>
      </c>
      <c r="BA26" s="23">
        <v>22000</v>
      </c>
      <c r="BB26" s="24">
        <f>August[[#This Row],[Salary]]/August[[#This Row],[Days]]</f>
        <v>709.67741935483866</v>
      </c>
      <c r="BC26" s="24">
        <f>August[[#This Row],[PerDay Salary]]*August[[#This Row],[Absent]]</f>
        <v>0</v>
      </c>
      <c r="BD26" s="24">
        <f>August[[#This Row],[Salary]]-August[[#This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5</v>
      </c>
      <c r="J27" s="18" t="s">
        <v>36</v>
      </c>
      <c r="K27" s="18" t="s">
        <v>36</v>
      </c>
      <c r="L27" s="18" t="str">
        <f t="shared" si="12"/>
        <v>WO</v>
      </c>
      <c r="M27" s="18" t="s">
        <v>36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">
        <v>36</v>
      </c>
      <c r="S27" s="18" t="str">
        <f t="shared" si="12"/>
        <v>WO</v>
      </c>
      <c r="T27" s="18" t="s">
        <v>36</v>
      </c>
      <c r="U27" s="18" t="s">
        <v>36</v>
      </c>
      <c r="V27" s="18" t="s">
        <v>36</v>
      </c>
      <c r="W27" s="18" t="s">
        <v>36</v>
      </c>
      <c r="X27" s="18" t="s">
        <v>36</v>
      </c>
      <c r="Y27" s="18" t="s">
        <v>36</v>
      </c>
      <c r="Z27" s="18" t="str">
        <f t="shared" si="11"/>
        <v>WO</v>
      </c>
      <c r="AA27" s="18" t="s">
        <v>36</v>
      </c>
      <c r="AB27" s="18" t="s">
        <v>36</v>
      </c>
      <c r="AC27" s="18" t="s">
        <v>36</v>
      </c>
      <c r="AD27" s="18" t="s">
        <v>36</v>
      </c>
      <c r="AE27" s="18" t="s">
        <v>36</v>
      </c>
      <c r="AF27" s="18" t="s">
        <v>36</v>
      </c>
      <c r="AG27" s="18" t="str">
        <f t="shared" si="11"/>
        <v>WO</v>
      </c>
      <c r="AH27" s="18" t="s">
        <v>36</v>
      </c>
      <c r="AI27" s="18" t="s">
        <v>36</v>
      </c>
      <c r="AJ27" s="18" t="s">
        <v>36</v>
      </c>
      <c r="AK27" s="18" t="s">
        <v>36</v>
      </c>
      <c r="AL27" s="18" t="s">
        <v>36</v>
      </c>
      <c r="AM27" s="18" t="s">
        <v>36</v>
      </c>
      <c r="AN27" s="19" t="str">
        <f t="shared" si="11"/>
        <v>WO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August</v>
      </c>
      <c r="AU27" s="20">
        <f t="shared" si="4"/>
        <v>26</v>
      </c>
      <c r="AV27" s="20">
        <f t="shared" si="5"/>
        <v>0</v>
      </c>
      <c r="AW27" s="20">
        <f t="shared" si="6"/>
        <v>0</v>
      </c>
      <c r="AX27" s="20">
        <f t="shared" si="7"/>
        <v>5</v>
      </c>
      <c r="AY27" s="20">
        <f t="shared" si="8"/>
        <v>31</v>
      </c>
      <c r="AZ27" s="20">
        <f>August[[#This Row],[Days]]-August[[#This Row],[Absent]]</f>
        <v>31</v>
      </c>
      <c r="BA27" s="23">
        <v>38000</v>
      </c>
      <c r="BB27" s="24">
        <f>August[[#This Row],[Salary]]/August[[#This Row],[Days]]</f>
        <v>1225.8064516129032</v>
      </c>
      <c r="BC27" s="24">
        <f>August[[#This Row],[PerDay Salary]]*August[[#This Row],[Absent]]</f>
        <v>0</v>
      </c>
      <c r="BD27" s="24">
        <f>August[[#This Row],[Salary]]-August[[#This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24" priority="5" operator="equal">
      <formula>"WO"</formula>
    </cfRule>
  </conditionalFormatting>
  <conditionalFormatting sqref="J8:AN27">
    <cfRule type="containsText" dxfId="23" priority="1" stopIfTrue="1" operator="containsText" text="L">
      <formula>NOT(ISERROR(SEARCH("L",J8)))</formula>
    </cfRule>
    <cfRule type="containsText" dxfId="22" priority="2" stopIfTrue="1" operator="containsText" text="A">
      <formula>NOT(ISERROR(SEARCH("A",J8)))</formula>
    </cfRule>
    <cfRule type="containsText" dxfId="21" priority="3" stopIfTrue="1" operator="containsText" text="P">
      <formula>NOT(ISERROR(SEARCH("P",J8)))</formula>
    </cfRule>
    <cfRule type="containsText" dxfId="20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J8:K27 M8:R27 T8:Y27 AA8:AF27 AH8:AM27" xr:uid="{F24B0A08-6B3E-4B9C-B342-0848E2DBA9E1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C9148B-9633-4417-883C-4583C99EC710}">
          <x14:formula1>
            <xm:f>Rough!$A$1:$A$12</xm:f>
          </x14:formula1>
          <xm:sqref>G4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DEFC-3DF5-4A73-A51B-5E19BA55C9B7}">
  <dimension ref="E1:BD28"/>
  <sheetViews>
    <sheetView topLeftCell="AJ7" workbookViewId="0">
      <selection activeCell="AT16" sqref="AT16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45901</v>
      </c>
      <c r="H4" s="14" t="str">
        <f>TEXT($G$4,"MMMM")</f>
        <v>September</v>
      </c>
      <c r="J4" s="13" t="s">
        <v>41</v>
      </c>
      <c r="K4" s="14">
        <f>EOMONTH(G4,0)</f>
        <v>45930</v>
      </c>
      <c r="O4" s="13">
        <f>DATEDIF($G$4,$K$4,"D")+1</f>
        <v>30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Mon</v>
      </c>
      <c r="K6" s="11" t="str">
        <f t="shared" ref="K6:AN6" si="0">TEXT(K7,"ddd")</f>
        <v>Tue</v>
      </c>
      <c r="L6" s="11" t="str">
        <f t="shared" si="0"/>
        <v>Wed</v>
      </c>
      <c r="M6" s="11" t="str">
        <f t="shared" si="0"/>
        <v>Thu</v>
      </c>
      <c r="N6" s="11" t="str">
        <f t="shared" si="0"/>
        <v>Fri</v>
      </c>
      <c r="O6" s="11" t="str">
        <f t="shared" si="0"/>
        <v>Sat</v>
      </c>
      <c r="P6" s="11" t="str">
        <f t="shared" si="0"/>
        <v>Sun</v>
      </c>
      <c r="Q6" s="11" t="str">
        <f t="shared" si="0"/>
        <v>Mon</v>
      </c>
      <c r="R6" s="11" t="str">
        <f t="shared" si="0"/>
        <v>Tue</v>
      </c>
      <c r="S6" s="11" t="str">
        <f t="shared" si="0"/>
        <v>Wed</v>
      </c>
      <c r="T6" s="11" t="str">
        <f t="shared" si="0"/>
        <v>Thu</v>
      </c>
      <c r="U6" s="11" t="str">
        <f t="shared" si="0"/>
        <v>Fri</v>
      </c>
      <c r="V6" s="11" t="str">
        <f t="shared" si="0"/>
        <v>Sat</v>
      </c>
      <c r="W6" s="11" t="str">
        <f t="shared" si="0"/>
        <v>Sun</v>
      </c>
      <c r="X6" s="11" t="str">
        <f t="shared" si="0"/>
        <v>Mon</v>
      </c>
      <c r="Y6" s="11" t="str">
        <f t="shared" si="0"/>
        <v>Tue</v>
      </c>
      <c r="Z6" s="11" t="str">
        <f t="shared" si="0"/>
        <v>Wed</v>
      </c>
      <c r="AA6" s="11" t="str">
        <f t="shared" si="0"/>
        <v>Thu</v>
      </c>
      <c r="AB6" s="11" t="str">
        <f t="shared" si="0"/>
        <v>Fri</v>
      </c>
      <c r="AC6" s="11" t="str">
        <f t="shared" si="0"/>
        <v>Sat</v>
      </c>
      <c r="AD6" s="11" t="str">
        <f t="shared" si="0"/>
        <v>Sun</v>
      </c>
      <c r="AE6" s="11" t="str">
        <f t="shared" si="0"/>
        <v>Mon</v>
      </c>
      <c r="AF6" s="11" t="str">
        <f t="shared" si="0"/>
        <v>Tue</v>
      </c>
      <c r="AG6" s="11" t="str">
        <f t="shared" si="0"/>
        <v>Wed</v>
      </c>
      <c r="AH6" s="11" t="str">
        <f t="shared" si="0"/>
        <v>Thu</v>
      </c>
      <c r="AI6" s="11" t="str">
        <f t="shared" si="0"/>
        <v>Fri</v>
      </c>
      <c r="AJ6" s="11" t="str">
        <f t="shared" si="0"/>
        <v>Sat</v>
      </c>
      <c r="AK6" s="11" t="str">
        <f t="shared" si="0"/>
        <v>Sun</v>
      </c>
      <c r="AL6" s="11" t="str">
        <f t="shared" si="0"/>
        <v>Mon</v>
      </c>
      <c r="AM6" s="11" t="str">
        <f t="shared" si="0"/>
        <v>Tue</v>
      </c>
      <c r="AN6" s="12" t="str">
        <f t="shared" si="0"/>
        <v/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45901</v>
      </c>
      <c r="K7" s="27">
        <f>IF(J7&lt;$K$4,J7+1,"")</f>
        <v>45902</v>
      </c>
      <c r="L7" s="27">
        <f t="shared" ref="L7:AN7" si="1">IF(K7&lt;$K$4,K7+1,"")</f>
        <v>45903</v>
      </c>
      <c r="M7" s="27">
        <f t="shared" si="1"/>
        <v>45904</v>
      </c>
      <c r="N7" s="27">
        <f t="shared" si="1"/>
        <v>45905</v>
      </c>
      <c r="O7" s="27">
        <f t="shared" si="1"/>
        <v>45906</v>
      </c>
      <c r="P7" s="27">
        <f t="shared" si="1"/>
        <v>45907</v>
      </c>
      <c r="Q7" s="27">
        <f t="shared" si="1"/>
        <v>45908</v>
      </c>
      <c r="R7" s="27">
        <f t="shared" si="1"/>
        <v>45909</v>
      </c>
      <c r="S7" s="27">
        <f t="shared" si="1"/>
        <v>45910</v>
      </c>
      <c r="T7" s="27">
        <f t="shared" si="1"/>
        <v>45911</v>
      </c>
      <c r="U7" s="27">
        <f t="shared" si="1"/>
        <v>45912</v>
      </c>
      <c r="V7" s="27">
        <f t="shared" si="1"/>
        <v>45913</v>
      </c>
      <c r="W7" s="27">
        <f t="shared" si="1"/>
        <v>45914</v>
      </c>
      <c r="X7" s="27">
        <f t="shared" si="1"/>
        <v>45915</v>
      </c>
      <c r="Y7" s="27">
        <f t="shared" si="1"/>
        <v>45916</v>
      </c>
      <c r="Z7" s="27">
        <f t="shared" si="1"/>
        <v>45917</v>
      </c>
      <c r="AA7" s="27">
        <f t="shared" si="1"/>
        <v>45918</v>
      </c>
      <c r="AB7" s="27">
        <f t="shared" si="1"/>
        <v>45919</v>
      </c>
      <c r="AC7" s="27">
        <f t="shared" si="1"/>
        <v>45920</v>
      </c>
      <c r="AD7" s="27">
        <f t="shared" si="1"/>
        <v>45921</v>
      </c>
      <c r="AE7" s="27">
        <f t="shared" si="1"/>
        <v>45922</v>
      </c>
      <c r="AF7" s="27">
        <f t="shared" si="1"/>
        <v>45923</v>
      </c>
      <c r="AG7" s="27">
        <f t="shared" si="1"/>
        <v>45924</v>
      </c>
      <c r="AH7" s="27">
        <f t="shared" si="1"/>
        <v>45925</v>
      </c>
      <c r="AI7" s="27">
        <f t="shared" si="1"/>
        <v>45926</v>
      </c>
      <c r="AJ7" s="27">
        <f t="shared" si="1"/>
        <v>45927</v>
      </c>
      <c r="AK7" s="27">
        <f t="shared" si="1"/>
        <v>45928</v>
      </c>
      <c r="AL7" s="27">
        <f t="shared" si="1"/>
        <v>45929</v>
      </c>
      <c r="AM7" s="27">
        <f t="shared" si="1"/>
        <v>45930</v>
      </c>
      <c r="AN7" s="16" t="str">
        <f t="shared" si="1"/>
        <v/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36</v>
      </c>
      <c r="K8" s="28" t="s">
        <v>42</v>
      </c>
      <c r="L8" s="28" t="s">
        <v>36</v>
      </c>
      <c r="M8" s="28" t="s">
        <v>36</v>
      </c>
      <c r="N8" s="28" t="s">
        <v>36</v>
      </c>
      <c r="O8" s="28" t="s">
        <v>36</v>
      </c>
      <c r="P8" s="28" t="str">
        <f t="shared" ref="P8:AK23" si="2">IF(P$6="Sun","WO","")</f>
        <v>WO</v>
      </c>
      <c r="Q8" s="28" t="s">
        <v>36</v>
      </c>
      <c r="R8" s="28" t="s">
        <v>36</v>
      </c>
      <c r="S8" s="28" t="s">
        <v>36</v>
      </c>
      <c r="T8" s="28" t="s">
        <v>36</v>
      </c>
      <c r="U8" s="28" t="s">
        <v>36</v>
      </c>
      <c r="V8" s="28" t="s">
        <v>36</v>
      </c>
      <c r="W8" s="28" t="str">
        <f t="shared" si="2"/>
        <v>WO</v>
      </c>
      <c r="X8" s="28" t="s">
        <v>36</v>
      </c>
      <c r="Y8" s="28" t="s">
        <v>36</v>
      </c>
      <c r="Z8" s="28" t="s">
        <v>36</v>
      </c>
      <c r="AA8" s="28" t="s">
        <v>36</v>
      </c>
      <c r="AB8" s="28" t="s">
        <v>36</v>
      </c>
      <c r="AC8" s="28" t="s">
        <v>36</v>
      </c>
      <c r="AD8" s="28" t="str">
        <f t="shared" si="2"/>
        <v>WO</v>
      </c>
      <c r="AE8" s="28" t="s">
        <v>36</v>
      </c>
      <c r="AF8" s="28" t="s">
        <v>36</v>
      </c>
      <c r="AG8" s="28" t="s">
        <v>36</v>
      </c>
      <c r="AH8" s="28" t="s">
        <v>36</v>
      </c>
      <c r="AI8" s="28" t="s">
        <v>36</v>
      </c>
      <c r="AJ8" s="28" t="s">
        <v>36</v>
      </c>
      <c r="AK8" s="28" t="str">
        <f t="shared" si="2"/>
        <v>WO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September</v>
      </c>
      <c r="AU8" s="20">
        <f t="shared" ref="AU8:AU27" si="4">COUNTIF($J8:$AN8,"*P*")</f>
        <v>26</v>
      </c>
      <c r="AV8" s="20">
        <f t="shared" ref="AV8:AV27" si="5">COUNTIF($J8:$AN8,"*A*")</f>
        <v>0</v>
      </c>
      <c r="AW8" s="20">
        <f t="shared" ref="AW8:AW27" si="6">COUNTIF($J8:$AN8,"*L*")</f>
        <v>1</v>
      </c>
      <c r="AX8" s="20">
        <f t="shared" ref="AX8:AX27" si="7">$I$8</f>
        <v>4</v>
      </c>
      <c r="AY8" s="20">
        <f t="shared" ref="AY8:AY27" si="8">$O$4</f>
        <v>30</v>
      </c>
      <c r="AZ8" s="20">
        <f>September[[#This Row],[Days]]-September[[#This Row],[Absent]]</f>
        <v>30</v>
      </c>
      <c r="BA8" s="23">
        <v>15000</v>
      </c>
      <c r="BB8" s="24">
        <f>September[[#This Row],[Salary]]/September[[#This Row],[Days]]</f>
        <v>500</v>
      </c>
      <c r="BC8" s="24">
        <f>September[[#This Row],[PerDay Salary]]*September[[#This Row],[Absent]]</f>
        <v>0</v>
      </c>
      <c r="BD8" s="24">
        <f>September[[#This Row],[Salary]]-September[[#This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36</v>
      </c>
      <c r="K9" s="28" t="s">
        <v>36</v>
      </c>
      <c r="L9" s="28" t="s">
        <v>36</v>
      </c>
      <c r="M9" s="28" t="s">
        <v>36</v>
      </c>
      <c r="N9" s="28" t="s">
        <v>36</v>
      </c>
      <c r="O9" s="28" t="s">
        <v>36</v>
      </c>
      <c r="P9" s="28" t="str">
        <f t="shared" ref="P9:W24" si="10">IF(P$6="Sun","WO","")</f>
        <v>WO</v>
      </c>
      <c r="Q9" s="28" t="s">
        <v>36</v>
      </c>
      <c r="R9" s="28" t="s">
        <v>36</v>
      </c>
      <c r="S9" s="28" t="s">
        <v>36</v>
      </c>
      <c r="T9" s="28" t="s">
        <v>36</v>
      </c>
      <c r="U9" s="28" t="s">
        <v>36</v>
      </c>
      <c r="V9" s="28" t="s">
        <v>36</v>
      </c>
      <c r="W9" s="28" t="str">
        <f t="shared" si="10"/>
        <v>WO</v>
      </c>
      <c r="X9" s="28" t="s">
        <v>36</v>
      </c>
      <c r="Y9" s="28" t="s">
        <v>36</v>
      </c>
      <c r="Z9" s="28" t="s">
        <v>36</v>
      </c>
      <c r="AA9" s="28" t="s">
        <v>36</v>
      </c>
      <c r="AB9" s="28" t="s">
        <v>36</v>
      </c>
      <c r="AC9" s="28" t="s">
        <v>36</v>
      </c>
      <c r="AD9" s="28" t="str">
        <f t="shared" si="2"/>
        <v>WO</v>
      </c>
      <c r="AE9" s="28" t="s">
        <v>36</v>
      </c>
      <c r="AF9" s="28" t="s">
        <v>37</v>
      </c>
      <c r="AG9" s="28" t="s">
        <v>36</v>
      </c>
      <c r="AH9" s="28" t="s">
        <v>36</v>
      </c>
      <c r="AI9" s="28" t="s">
        <v>36</v>
      </c>
      <c r="AJ9" s="28" t="s">
        <v>36</v>
      </c>
      <c r="AK9" s="28" t="str">
        <f t="shared" si="2"/>
        <v>WO</v>
      </c>
      <c r="AL9" s="28" t="s">
        <v>36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September</v>
      </c>
      <c r="AU9" s="20">
        <f t="shared" si="4"/>
        <v>26</v>
      </c>
      <c r="AV9" s="20">
        <f t="shared" si="5"/>
        <v>1</v>
      </c>
      <c r="AW9" s="20">
        <f t="shared" si="6"/>
        <v>0</v>
      </c>
      <c r="AX9" s="20">
        <f t="shared" si="7"/>
        <v>4</v>
      </c>
      <c r="AY9" s="20">
        <f t="shared" si="8"/>
        <v>30</v>
      </c>
      <c r="AZ9" s="20">
        <f>September[[#This Row],[Days]]-September[[#This Row],[Absent]]</f>
        <v>29</v>
      </c>
      <c r="BA9" s="23">
        <v>18000</v>
      </c>
      <c r="BB9" s="24">
        <f>September[[#This Row],[Salary]]/September[[#This Row],[Days]]</f>
        <v>600</v>
      </c>
      <c r="BC9" s="24">
        <f>September[[#This Row],[PerDay Salary]]*September[[#This Row],[Absent]]</f>
        <v>600</v>
      </c>
      <c r="BD9" s="24">
        <f>September[[#This Row],[Salary]]-September[[#This Row],[Deduction]]</f>
        <v>17400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">
        <v>36</v>
      </c>
      <c r="L10" s="28" t="s">
        <v>36</v>
      </c>
      <c r="M10" s="28" t="s">
        <v>36</v>
      </c>
      <c r="N10" s="28" t="s">
        <v>36</v>
      </c>
      <c r="O10" s="28" t="s">
        <v>36</v>
      </c>
      <c r="P10" s="28" t="str">
        <f t="shared" si="10"/>
        <v>WO</v>
      </c>
      <c r="Q10" s="28" t="s">
        <v>36</v>
      </c>
      <c r="R10" s="28" t="s">
        <v>36</v>
      </c>
      <c r="S10" s="28" t="s">
        <v>36</v>
      </c>
      <c r="T10" s="28" t="s">
        <v>36</v>
      </c>
      <c r="U10" s="28" t="s">
        <v>36</v>
      </c>
      <c r="V10" s="28" t="s">
        <v>36</v>
      </c>
      <c r="W10" s="28" t="str">
        <f t="shared" si="10"/>
        <v>WO</v>
      </c>
      <c r="X10" s="28" t="s">
        <v>36</v>
      </c>
      <c r="Y10" s="28" t="s">
        <v>36</v>
      </c>
      <c r="Z10" s="28" t="s">
        <v>36</v>
      </c>
      <c r="AA10" s="28" t="s">
        <v>36</v>
      </c>
      <c r="AB10" s="28" t="s">
        <v>36</v>
      </c>
      <c r="AC10" s="28" t="s">
        <v>36</v>
      </c>
      <c r="AD10" s="28" t="str">
        <f t="shared" si="2"/>
        <v>WO</v>
      </c>
      <c r="AE10" s="28" t="s">
        <v>36</v>
      </c>
      <c r="AF10" s="28" t="s">
        <v>36</v>
      </c>
      <c r="AG10" s="28" t="s">
        <v>36</v>
      </c>
      <c r="AH10" s="28" t="s">
        <v>36</v>
      </c>
      <c r="AI10" s="28" t="s">
        <v>36</v>
      </c>
      <c r="AJ10" s="28" t="s">
        <v>36</v>
      </c>
      <c r="AK10" s="28" t="str">
        <f t="shared" si="2"/>
        <v>WO</v>
      </c>
      <c r="AL10" s="28" t="s">
        <v>42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September</v>
      </c>
      <c r="AU10" s="20">
        <f t="shared" si="4"/>
        <v>26</v>
      </c>
      <c r="AV10" s="20">
        <f t="shared" si="5"/>
        <v>0</v>
      </c>
      <c r="AW10" s="20">
        <f t="shared" si="6"/>
        <v>1</v>
      </c>
      <c r="AX10" s="20">
        <f t="shared" si="7"/>
        <v>4</v>
      </c>
      <c r="AY10" s="20">
        <f t="shared" si="8"/>
        <v>30</v>
      </c>
      <c r="AZ10" s="20">
        <f>September[[#This Row],[Days]]-September[[#This Row],[Absent]]</f>
        <v>30</v>
      </c>
      <c r="BA10" s="23">
        <v>25000</v>
      </c>
      <c r="BB10" s="24">
        <f>September[[#This Row],[Salary]]/September[[#This Row],[Days]]</f>
        <v>833.33333333333337</v>
      </c>
      <c r="BC10" s="24">
        <f>September[[#This Row],[PerDay Salary]]*September[[#This Row],[Absent]]</f>
        <v>0</v>
      </c>
      <c r="BD10" s="24">
        <f>September[[#This Row],[Salary]]-September[[#This Row],[Deduction]]</f>
        <v>25000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">
        <v>37</v>
      </c>
      <c r="L11" s="28" t="s">
        <v>36</v>
      </c>
      <c r="M11" s="28" t="s">
        <v>36</v>
      </c>
      <c r="N11" s="28" t="s">
        <v>36</v>
      </c>
      <c r="O11" s="28" t="s">
        <v>36</v>
      </c>
      <c r="P11" s="28" t="str">
        <f t="shared" si="10"/>
        <v>WO</v>
      </c>
      <c r="Q11" s="28" t="s">
        <v>36</v>
      </c>
      <c r="R11" s="28" t="s">
        <v>36</v>
      </c>
      <c r="S11" s="28" t="s">
        <v>36</v>
      </c>
      <c r="T11" s="28" t="s">
        <v>36</v>
      </c>
      <c r="U11" s="28" t="s">
        <v>42</v>
      </c>
      <c r="V11" s="28" t="s">
        <v>36</v>
      </c>
      <c r="W11" s="28" t="str">
        <f t="shared" si="10"/>
        <v>WO</v>
      </c>
      <c r="X11" s="28" t="s">
        <v>36</v>
      </c>
      <c r="Y11" s="28" t="s">
        <v>36</v>
      </c>
      <c r="Z11" s="28" t="s">
        <v>36</v>
      </c>
      <c r="AA11" s="28" t="s">
        <v>37</v>
      </c>
      <c r="AB11" s="28" t="s">
        <v>36</v>
      </c>
      <c r="AC11" s="28" t="s">
        <v>36</v>
      </c>
      <c r="AD11" s="28" t="str">
        <f t="shared" si="2"/>
        <v>WO</v>
      </c>
      <c r="AE11" s="28" t="s">
        <v>36</v>
      </c>
      <c r="AF11" s="28" t="s">
        <v>36</v>
      </c>
      <c r="AG11" s="28" t="s">
        <v>36</v>
      </c>
      <c r="AH11" s="28" t="s">
        <v>36</v>
      </c>
      <c r="AI11" s="28" t="s">
        <v>42</v>
      </c>
      <c r="AJ11" s="28" t="s">
        <v>36</v>
      </c>
      <c r="AK11" s="28" t="str">
        <f t="shared" si="2"/>
        <v>WO</v>
      </c>
      <c r="AL11" s="28" t="s">
        <v>36</v>
      </c>
      <c r="AM11" s="28" t="s">
        <v>36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September</v>
      </c>
      <c r="AU11" s="20">
        <f t="shared" si="4"/>
        <v>23</v>
      </c>
      <c r="AV11" s="20">
        <f t="shared" si="5"/>
        <v>2</v>
      </c>
      <c r="AW11" s="20">
        <f t="shared" si="6"/>
        <v>2</v>
      </c>
      <c r="AX11" s="20">
        <f t="shared" si="7"/>
        <v>4</v>
      </c>
      <c r="AY11" s="20">
        <f t="shared" si="8"/>
        <v>30</v>
      </c>
      <c r="AZ11" s="20">
        <f>September[[#This Row],[Days]]-September[[#This Row],[Absent]]</f>
        <v>28</v>
      </c>
      <c r="BA11" s="23">
        <v>28000</v>
      </c>
      <c r="BB11" s="24">
        <f>September[[#This Row],[Salary]]/September[[#This Row],[Days]]</f>
        <v>933.33333333333337</v>
      </c>
      <c r="BC11" s="24">
        <f>September[[#This Row],[PerDay Salary]]*September[[#This Row],[Absent]]</f>
        <v>1866.6666666666667</v>
      </c>
      <c r="BD11" s="24">
        <f>September[[#This Row],[Salary]]-September[[#This Row],[Deduction]]</f>
        <v>26133.333333333332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36</v>
      </c>
      <c r="K12" s="28" t="s">
        <v>36</v>
      </c>
      <c r="L12" s="28" t="s">
        <v>36</v>
      </c>
      <c r="M12" s="28" t="s">
        <v>36</v>
      </c>
      <c r="N12" s="28" t="s">
        <v>36</v>
      </c>
      <c r="O12" s="28" t="s">
        <v>36</v>
      </c>
      <c r="P12" s="28" t="str">
        <f t="shared" si="10"/>
        <v>WO</v>
      </c>
      <c r="Q12" s="28" t="s">
        <v>36</v>
      </c>
      <c r="R12" s="28" t="s">
        <v>36</v>
      </c>
      <c r="S12" s="28" t="s">
        <v>36</v>
      </c>
      <c r="T12" s="28" t="s">
        <v>36</v>
      </c>
      <c r="U12" s="28" t="s">
        <v>36</v>
      </c>
      <c r="V12" s="28" t="s">
        <v>36</v>
      </c>
      <c r="W12" s="28" t="str">
        <f t="shared" si="10"/>
        <v>WO</v>
      </c>
      <c r="X12" s="28" t="s">
        <v>36</v>
      </c>
      <c r="Y12" s="28" t="s">
        <v>36</v>
      </c>
      <c r="Z12" s="28" t="s">
        <v>42</v>
      </c>
      <c r="AA12" s="28" t="s">
        <v>36</v>
      </c>
      <c r="AB12" s="28" t="s">
        <v>36</v>
      </c>
      <c r="AC12" s="28" t="s">
        <v>36</v>
      </c>
      <c r="AD12" s="28" t="str">
        <f t="shared" si="2"/>
        <v>WO</v>
      </c>
      <c r="AE12" s="28" t="s">
        <v>36</v>
      </c>
      <c r="AF12" s="28" t="s">
        <v>36</v>
      </c>
      <c r="AG12" s="28" t="s">
        <v>36</v>
      </c>
      <c r="AH12" s="28" t="s">
        <v>37</v>
      </c>
      <c r="AI12" s="28" t="s">
        <v>36</v>
      </c>
      <c r="AJ12" s="28" t="s">
        <v>36</v>
      </c>
      <c r="AK12" s="28" t="str">
        <f t="shared" si="2"/>
        <v>WO</v>
      </c>
      <c r="AL12" s="28" t="s">
        <v>36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September</v>
      </c>
      <c r="AU12" s="20">
        <f t="shared" si="4"/>
        <v>25</v>
      </c>
      <c r="AV12" s="20">
        <f t="shared" si="5"/>
        <v>1</v>
      </c>
      <c r="AW12" s="20">
        <f t="shared" si="6"/>
        <v>1</v>
      </c>
      <c r="AX12" s="20">
        <f t="shared" si="7"/>
        <v>4</v>
      </c>
      <c r="AY12" s="20">
        <f t="shared" si="8"/>
        <v>30</v>
      </c>
      <c r="AZ12" s="20">
        <f>September[[#This Row],[Days]]-September[[#This Row],[Absent]]</f>
        <v>29</v>
      </c>
      <c r="BA12" s="23">
        <v>30000</v>
      </c>
      <c r="BB12" s="24">
        <f>September[[#This Row],[Salary]]/September[[#This Row],[Days]]</f>
        <v>1000</v>
      </c>
      <c r="BC12" s="24">
        <f>September[[#This Row],[PerDay Salary]]*September[[#This Row],[Absent]]</f>
        <v>1000</v>
      </c>
      <c r="BD12" s="24">
        <f>September[[#This Row],[Salary]]-September[[#This Row],[Deduction]]</f>
        <v>29000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">
        <v>36</v>
      </c>
      <c r="L13" s="28" t="s">
        <v>36</v>
      </c>
      <c r="M13" s="28" t="s">
        <v>36</v>
      </c>
      <c r="N13" s="28" t="s">
        <v>36</v>
      </c>
      <c r="O13" s="28" t="s">
        <v>36</v>
      </c>
      <c r="P13" s="28" t="str">
        <f t="shared" si="10"/>
        <v>WO</v>
      </c>
      <c r="Q13" s="28" t="s">
        <v>36</v>
      </c>
      <c r="R13" s="28" t="s">
        <v>36</v>
      </c>
      <c r="S13" s="28" t="s">
        <v>36</v>
      </c>
      <c r="T13" s="28" t="s">
        <v>36</v>
      </c>
      <c r="U13" s="28" t="s">
        <v>36</v>
      </c>
      <c r="V13" s="28" t="s">
        <v>36</v>
      </c>
      <c r="W13" s="28" t="str">
        <f t="shared" si="10"/>
        <v>WO</v>
      </c>
      <c r="X13" s="28" t="s">
        <v>36</v>
      </c>
      <c r="Y13" s="28" t="s">
        <v>36</v>
      </c>
      <c r="Z13" s="28" t="s">
        <v>36</v>
      </c>
      <c r="AA13" s="28" t="s">
        <v>36</v>
      </c>
      <c r="AB13" s="28" t="s">
        <v>36</v>
      </c>
      <c r="AC13" s="28" t="s">
        <v>36</v>
      </c>
      <c r="AD13" s="28" t="str">
        <f t="shared" si="2"/>
        <v>WO</v>
      </c>
      <c r="AE13" s="28" t="s">
        <v>36</v>
      </c>
      <c r="AF13" s="28" t="s">
        <v>36</v>
      </c>
      <c r="AG13" s="28" t="s">
        <v>36</v>
      </c>
      <c r="AH13" s="28" t="s">
        <v>36</v>
      </c>
      <c r="AI13" s="28" t="s">
        <v>36</v>
      </c>
      <c r="AJ13" s="28" t="s">
        <v>36</v>
      </c>
      <c r="AK13" s="28" t="str">
        <f t="shared" si="2"/>
        <v>WO</v>
      </c>
      <c r="AL13" s="28" t="s">
        <v>36</v>
      </c>
      <c r="AM13" s="28" t="s">
        <v>37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September</v>
      </c>
      <c r="AU13" s="20">
        <f t="shared" si="4"/>
        <v>26</v>
      </c>
      <c r="AV13" s="20">
        <f t="shared" si="5"/>
        <v>1</v>
      </c>
      <c r="AW13" s="20">
        <f t="shared" si="6"/>
        <v>0</v>
      </c>
      <c r="AX13" s="20">
        <f t="shared" si="7"/>
        <v>4</v>
      </c>
      <c r="AY13" s="20">
        <f t="shared" si="8"/>
        <v>30</v>
      </c>
      <c r="AZ13" s="20">
        <f>September[[#This Row],[Days]]-September[[#This Row],[Absent]]</f>
        <v>29</v>
      </c>
      <c r="BA13" s="23">
        <v>32000</v>
      </c>
      <c r="BB13" s="24">
        <f>September[[#This Row],[Salary]]/September[[#This Row],[Days]]</f>
        <v>1066.6666666666667</v>
      </c>
      <c r="BC13" s="24">
        <f>September[[#This Row],[PerDay Salary]]*September[[#This Row],[Absent]]</f>
        <v>1066.6666666666667</v>
      </c>
      <c r="BD13" s="24">
        <f>September[[#This Row],[Salary]]-September[[#This Row],[Deduction]]</f>
        <v>30933.333333333332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">
        <v>36</v>
      </c>
      <c r="L14" s="28" t="s">
        <v>36</v>
      </c>
      <c r="M14" s="28" t="s">
        <v>36</v>
      </c>
      <c r="N14" s="28" t="s">
        <v>36</v>
      </c>
      <c r="O14" s="28" t="s">
        <v>36</v>
      </c>
      <c r="P14" s="28" t="str">
        <f t="shared" si="10"/>
        <v>WO</v>
      </c>
      <c r="Q14" s="28" t="s">
        <v>36</v>
      </c>
      <c r="R14" s="28" t="s">
        <v>36</v>
      </c>
      <c r="S14" s="28" t="s">
        <v>37</v>
      </c>
      <c r="T14" s="28" t="s">
        <v>36</v>
      </c>
      <c r="U14" s="28" t="s">
        <v>36</v>
      </c>
      <c r="V14" s="28" t="s">
        <v>36</v>
      </c>
      <c r="W14" s="28" t="str">
        <f t="shared" si="10"/>
        <v>WO</v>
      </c>
      <c r="X14" s="28" t="s">
        <v>36</v>
      </c>
      <c r="Y14" s="28" t="s">
        <v>36</v>
      </c>
      <c r="Z14" s="28" t="s">
        <v>36</v>
      </c>
      <c r="AA14" s="28" t="s">
        <v>36</v>
      </c>
      <c r="AB14" s="28" t="s">
        <v>36</v>
      </c>
      <c r="AC14" s="28" t="s">
        <v>36</v>
      </c>
      <c r="AD14" s="28" t="str">
        <f t="shared" si="2"/>
        <v>WO</v>
      </c>
      <c r="AE14" s="28" t="s">
        <v>36</v>
      </c>
      <c r="AF14" s="28" t="s">
        <v>36</v>
      </c>
      <c r="AG14" s="28" t="s">
        <v>36</v>
      </c>
      <c r="AH14" s="28" t="s">
        <v>36</v>
      </c>
      <c r="AI14" s="28" t="s">
        <v>36</v>
      </c>
      <c r="AJ14" s="28" t="s">
        <v>36</v>
      </c>
      <c r="AK14" s="28" t="str">
        <f t="shared" si="2"/>
        <v>WO</v>
      </c>
      <c r="AL14" s="28" t="s">
        <v>36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September</v>
      </c>
      <c r="AU14" s="20">
        <f t="shared" si="4"/>
        <v>26</v>
      </c>
      <c r="AV14" s="20">
        <f t="shared" si="5"/>
        <v>1</v>
      </c>
      <c r="AW14" s="20">
        <f t="shared" si="6"/>
        <v>0</v>
      </c>
      <c r="AX14" s="20">
        <f t="shared" si="7"/>
        <v>4</v>
      </c>
      <c r="AY14" s="20">
        <f t="shared" si="8"/>
        <v>30</v>
      </c>
      <c r="AZ14" s="20">
        <f>September[[#This Row],[Days]]-September[[#This Row],[Absent]]</f>
        <v>29</v>
      </c>
      <c r="BA14" s="23">
        <v>25000</v>
      </c>
      <c r="BB14" s="24">
        <f>September[[#This Row],[Salary]]/September[[#This Row],[Days]]</f>
        <v>833.33333333333337</v>
      </c>
      <c r="BC14" s="24">
        <f>September[[#This Row],[PerDay Salary]]*September[[#This Row],[Absent]]</f>
        <v>833.33333333333337</v>
      </c>
      <c r="BD14" s="24">
        <f>September[[#This Row],[Salary]]-September[[#This Row],[Deduction]]</f>
        <v>24166.666666666668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">
        <v>36</v>
      </c>
      <c r="L15" s="28" t="s">
        <v>37</v>
      </c>
      <c r="M15" s="28" t="s">
        <v>36</v>
      </c>
      <c r="N15" s="28" t="s">
        <v>36</v>
      </c>
      <c r="O15" s="28" t="s">
        <v>36</v>
      </c>
      <c r="P15" s="28" t="str">
        <f t="shared" si="10"/>
        <v>WO</v>
      </c>
      <c r="Q15" s="28" t="s">
        <v>36</v>
      </c>
      <c r="R15" s="28" t="s">
        <v>36</v>
      </c>
      <c r="S15" s="28" t="s">
        <v>36</v>
      </c>
      <c r="T15" s="28" t="s">
        <v>36</v>
      </c>
      <c r="U15" s="28" t="s">
        <v>36</v>
      </c>
      <c r="V15" s="28" t="s">
        <v>36</v>
      </c>
      <c r="W15" s="28" t="str">
        <f t="shared" si="10"/>
        <v>WO</v>
      </c>
      <c r="X15" s="28" t="s">
        <v>36</v>
      </c>
      <c r="Y15" s="28" t="s">
        <v>36</v>
      </c>
      <c r="Z15" s="28" t="s">
        <v>36</v>
      </c>
      <c r="AA15" s="28" t="s">
        <v>36</v>
      </c>
      <c r="AB15" s="28" t="s">
        <v>36</v>
      </c>
      <c r="AC15" s="28" t="s">
        <v>36</v>
      </c>
      <c r="AD15" s="28" t="str">
        <f t="shared" si="2"/>
        <v>WO</v>
      </c>
      <c r="AE15" s="28" t="s">
        <v>36</v>
      </c>
      <c r="AF15" s="28" t="s">
        <v>36</v>
      </c>
      <c r="AG15" s="28" t="s">
        <v>36</v>
      </c>
      <c r="AH15" s="28" t="s">
        <v>36</v>
      </c>
      <c r="AI15" s="28" t="s">
        <v>36</v>
      </c>
      <c r="AJ15" s="28" t="s">
        <v>36</v>
      </c>
      <c r="AK15" s="28" t="str">
        <f t="shared" si="2"/>
        <v>WO</v>
      </c>
      <c r="AL15" s="28" t="s">
        <v>36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September</v>
      </c>
      <c r="AU15" s="20">
        <f t="shared" si="4"/>
        <v>26</v>
      </c>
      <c r="AV15" s="20">
        <f t="shared" si="5"/>
        <v>1</v>
      </c>
      <c r="AW15" s="20">
        <f t="shared" si="6"/>
        <v>0</v>
      </c>
      <c r="AX15" s="20">
        <f t="shared" si="7"/>
        <v>4</v>
      </c>
      <c r="AY15" s="20">
        <f t="shared" si="8"/>
        <v>30</v>
      </c>
      <c r="AZ15" s="20">
        <f>September[[#This Row],[Days]]-September[[#This Row],[Absent]]</f>
        <v>29</v>
      </c>
      <c r="BA15" s="23">
        <v>28000</v>
      </c>
      <c r="BB15" s="24">
        <f>September[[#This Row],[Salary]]/September[[#This Row],[Days]]</f>
        <v>933.33333333333337</v>
      </c>
      <c r="BC15" s="24">
        <f>September[[#This Row],[PerDay Salary]]*September[[#This Row],[Absent]]</f>
        <v>933.33333333333337</v>
      </c>
      <c r="BD15" s="24">
        <f>September[[#This Row],[Salary]]-September[[#This Row],[Deduction]]</f>
        <v>27066.666666666668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">
        <v>36</v>
      </c>
      <c r="L16" s="28" t="s">
        <v>36</v>
      </c>
      <c r="M16" s="28" t="s">
        <v>36</v>
      </c>
      <c r="N16" s="28" t="s">
        <v>36</v>
      </c>
      <c r="O16" s="28" t="s">
        <v>36</v>
      </c>
      <c r="P16" s="28" t="str">
        <f t="shared" si="10"/>
        <v>WO</v>
      </c>
      <c r="Q16" s="28" t="s">
        <v>36</v>
      </c>
      <c r="R16" s="28" t="s">
        <v>36</v>
      </c>
      <c r="S16" s="28" t="s">
        <v>36</v>
      </c>
      <c r="T16" s="28" t="s">
        <v>36</v>
      </c>
      <c r="U16" s="28" t="s">
        <v>36</v>
      </c>
      <c r="V16" s="28" t="s">
        <v>36</v>
      </c>
      <c r="W16" s="28" t="str">
        <f t="shared" si="10"/>
        <v>WO</v>
      </c>
      <c r="X16" s="28" t="s">
        <v>36</v>
      </c>
      <c r="Y16" s="28" t="s">
        <v>36</v>
      </c>
      <c r="Z16" s="28" t="s">
        <v>36</v>
      </c>
      <c r="AA16" s="28" t="s">
        <v>36</v>
      </c>
      <c r="AB16" s="28" t="s">
        <v>36</v>
      </c>
      <c r="AC16" s="28" t="s">
        <v>36</v>
      </c>
      <c r="AD16" s="28" t="str">
        <f t="shared" si="2"/>
        <v>WO</v>
      </c>
      <c r="AE16" s="28" t="s">
        <v>36</v>
      </c>
      <c r="AF16" s="28" t="s">
        <v>36</v>
      </c>
      <c r="AG16" s="28" t="s">
        <v>36</v>
      </c>
      <c r="AH16" s="28" t="s">
        <v>36</v>
      </c>
      <c r="AI16" s="28" t="s">
        <v>36</v>
      </c>
      <c r="AJ16" s="28" t="s">
        <v>36</v>
      </c>
      <c r="AK16" s="28" t="str">
        <f t="shared" si="2"/>
        <v>WO</v>
      </c>
      <c r="AL16" s="28" t="s">
        <v>36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September</v>
      </c>
      <c r="AU16" s="20">
        <f t="shared" si="4"/>
        <v>27</v>
      </c>
      <c r="AV16" s="20">
        <f t="shared" si="5"/>
        <v>0</v>
      </c>
      <c r="AW16" s="20">
        <f t="shared" si="6"/>
        <v>0</v>
      </c>
      <c r="AX16" s="20">
        <f t="shared" si="7"/>
        <v>4</v>
      </c>
      <c r="AY16" s="20">
        <f t="shared" si="8"/>
        <v>30</v>
      </c>
      <c r="AZ16" s="20">
        <f>September[[#This Row],[Days]]-September[[#This Row],[Absent]]</f>
        <v>30</v>
      </c>
      <c r="BA16" s="23">
        <v>35000</v>
      </c>
      <c r="BB16" s="24">
        <f>September[[#This Row],[Salary]]/September[[#This Row],[Days]]</f>
        <v>1166.6666666666667</v>
      </c>
      <c r="BC16" s="24">
        <f>September[[#This Row],[PerDay Salary]]*September[[#This Row],[Absent]]</f>
        <v>0</v>
      </c>
      <c r="BD16" s="24">
        <f>September[[#This Row],[Salary]]-September[[#This Row],[Deduction]]</f>
        <v>35000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">
        <v>36</v>
      </c>
      <c r="L17" s="28" t="s">
        <v>42</v>
      </c>
      <c r="M17" s="28" t="s">
        <v>36</v>
      </c>
      <c r="N17" s="28" t="s">
        <v>36</v>
      </c>
      <c r="O17" s="28" t="s">
        <v>36</v>
      </c>
      <c r="P17" s="28" t="str">
        <f t="shared" si="10"/>
        <v>WO</v>
      </c>
      <c r="Q17" s="28" t="s">
        <v>36</v>
      </c>
      <c r="R17" s="28" t="s">
        <v>36</v>
      </c>
      <c r="S17" s="28" t="s">
        <v>36</v>
      </c>
      <c r="T17" s="28" t="s">
        <v>36</v>
      </c>
      <c r="U17" s="28" t="s">
        <v>37</v>
      </c>
      <c r="V17" s="28" t="s">
        <v>36</v>
      </c>
      <c r="W17" s="28" t="str">
        <f t="shared" si="10"/>
        <v>WO</v>
      </c>
      <c r="X17" s="28" t="s">
        <v>36</v>
      </c>
      <c r="Y17" s="28" t="s">
        <v>36</v>
      </c>
      <c r="Z17" s="28" t="s">
        <v>36</v>
      </c>
      <c r="AA17" s="28" t="s">
        <v>36</v>
      </c>
      <c r="AB17" s="28" t="s">
        <v>36</v>
      </c>
      <c r="AC17" s="28" t="s">
        <v>36</v>
      </c>
      <c r="AD17" s="28" t="str">
        <f t="shared" si="2"/>
        <v>WO</v>
      </c>
      <c r="AE17" s="28" t="s">
        <v>36</v>
      </c>
      <c r="AF17" s="28" t="s">
        <v>36</v>
      </c>
      <c r="AG17" s="28" t="s">
        <v>42</v>
      </c>
      <c r="AH17" s="28" t="s">
        <v>36</v>
      </c>
      <c r="AI17" s="28" t="s">
        <v>36</v>
      </c>
      <c r="AJ17" s="28" t="s">
        <v>36</v>
      </c>
      <c r="AK17" s="28" t="str">
        <f t="shared" si="2"/>
        <v>WO</v>
      </c>
      <c r="AL17" s="28" t="s">
        <v>36</v>
      </c>
      <c r="AM17" s="28" t="s">
        <v>42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September</v>
      </c>
      <c r="AU17" s="20">
        <f t="shared" si="4"/>
        <v>23</v>
      </c>
      <c r="AV17" s="20">
        <f t="shared" si="5"/>
        <v>1</v>
      </c>
      <c r="AW17" s="20">
        <f t="shared" si="6"/>
        <v>3</v>
      </c>
      <c r="AX17" s="20">
        <f t="shared" si="7"/>
        <v>4</v>
      </c>
      <c r="AY17" s="20">
        <f t="shared" si="8"/>
        <v>30</v>
      </c>
      <c r="AZ17" s="20">
        <f>September[[#This Row],[Days]]-September[[#This Row],[Absent]]</f>
        <v>29</v>
      </c>
      <c r="BA17" s="23">
        <v>20000</v>
      </c>
      <c r="BB17" s="24">
        <f>September[[#This Row],[Salary]]/September[[#This Row],[Days]]</f>
        <v>666.66666666666663</v>
      </c>
      <c r="BC17" s="24">
        <f>September[[#This Row],[PerDay Salary]]*September[[#This Row],[Absent]]</f>
        <v>666.66666666666663</v>
      </c>
      <c r="BD17" s="24">
        <f>September[[#This Row],[Salary]]-September[[#This Row],[Deduction]]</f>
        <v>19333.333333333332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">
        <v>36</v>
      </c>
      <c r="L18" s="28" t="s">
        <v>36</v>
      </c>
      <c r="M18" s="28" t="s">
        <v>36</v>
      </c>
      <c r="N18" s="28" t="s">
        <v>36</v>
      </c>
      <c r="O18" s="28" t="s">
        <v>36</v>
      </c>
      <c r="P18" s="28" t="str">
        <f t="shared" si="10"/>
        <v>WO</v>
      </c>
      <c r="Q18" s="28" t="s">
        <v>36</v>
      </c>
      <c r="R18" s="28" t="s">
        <v>36</v>
      </c>
      <c r="S18" s="28" t="s">
        <v>36</v>
      </c>
      <c r="T18" s="28" t="s">
        <v>36</v>
      </c>
      <c r="U18" s="28" t="s">
        <v>36</v>
      </c>
      <c r="V18" s="28" t="s">
        <v>36</v>
      </c>
      <c r="W18" s="28" t="str">
        <f t="shared" si="10"/>
        <v>WO</v>
      </c>
      <c r="X18" s="28" t="s">
        <v>36</v>
      </c>
      <c r="Y18" s="28" t="s">
        <v>36</v>
      </c>
      <c r="Z18" s="28" t="s">
        <v>36</v>
      </c>
      <c r="AA18" s="28" t="s">
        <v>36</v>
      </c>
      <c r="AB18" s="28" t="s">
        <v>36</v>
      </c>
      <c r="AC18" s="28" t="s">
        <v>36</v>
      </c>
      <c r="AD18" s="28" t="str">
        <f t="shared" si="2"/>
        <v>WO</v>
      </c>
      <c r="AE18" s="28" t="s">
        <v>36</v>
      </c>
      <c r="AF18" s="28" t="s">
        <v>36</v>
      </c>
      <c r="AG18" s="28" t="s">
        <v>36</v>
      </c>
      <c r="AH18" s="28" t="s">
        <v>36</v>
      </c>
      <c r="AI18" s="28" t="s">
        <v>36</v>
      </c>
      <c r="AJ18" s="28" t="s">
        <v>36</v>
      </c>
      <c r="AK18" s="28" t="str">
        <f t="shared" si="2"/>
        <v>WO</v>
      </c>
      <c r="AL18" s="28" t="s">
        <v>36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September</v>
      </c>
      <c r="AU18" s="20">
        <f t="shared" si="4"/>
        <v>27</v>
      </c>
      <c r="AV18" s="20">
        <f t="shared" si="5"/>
        <v>0</v>
      </c>
      <c r="AW18" s="20">
        <f t="shared" si="6"/>
        <v>0</v>
      </c>
      <c r="AX18" s="20">
        <f t="shared" si="7"/>
        <v>4</v>
      </c>
      <c r="AY18" s="20">
        <f t="shared" si="8"/>
        <v>30</v>
      </c>
      <c r="AZ18" s="20">
        <f>September[[#This Row],[Days]]-September[[#This Row],[Absent]]</f>
        <v>30</v>
      </c>
      <c r="BA18" s="23">
        <v>18000</v>
      </c>
      <c r="BB18" s="24">
        <f>September[[#This Row],[Salary]]/September[[#This Row],[Days]]</f>
        <v>600</v>
      </c>
      <c r="BC18" s="24">
        <f>September[[#This Row],[PerDay Salary]]*September[[#This Row],[Absent]]</f>
        <v>0</v>
      </c>
      <c r="BD18" s="24">
        <f>September[[#This Row],[Salary]]-September[[#This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">
        <v>36</v>
      </c>
      <c r="L19" s="28" t="s">
        <v>36</v>
      </c>
      <c r="M19" s="28" t="s">
        <v>36</v>
      </c>
      <c r="N19" s="28" t="s">
        <v>36</v>
      </c>
      <c r="O19" s="28" t="s">
        <v>36</v>
      </c>
      <c r="P19" s="28" t="str">
        <f t="shared" si="10"/>
        <v>WO</v>
      </c>
      <c r="Q19" s="28" t="s">
        <v>36</v>
      </c>
      <c r="R19" s="28" t="s">
        <v>36</v>
      </c>
      <c r="S19" s="28" t="s">
        <v>36</v>
      </c>
      <c r="T19" s="28" t="s">
        <v>36</v>
      </c>
      <c r="U19" s="28" t="s">
        <v>36</v>
      </c>
      <c r="V19" s="28" t="s">
        <v>36</v>
      </c>
      <c r="W19" s="28" t="str">
        <f t="shared" si="10"/>
        <v>WO</v>
      </c>
      <c r="X19" s="28" t="s">
        <v>36</v>
      </c>
      <c r="Y19" s="28" t="s">
        <v>36</v>
      </c>
      <c r="Z19" s="28" t="s">
        <v>37</v>
      </c>
      <c r="AA19" s="28" t="s">
        <v>36</v>
      </c>
      <c r="AB19" s="28" t="s">
        <v>36</v>
      </c>
      <c r="AC19" s="28" t="s">
        <v>36</v>
      </c>
      <c r="AD19" s="28" t="str">
        <f t="shared" si="2"/>
        <v>WO</v>
      </c>
      <c r="AE19" s="28" t="s">
        <v>36</v>
      </c>
      <c r="AF19" s="28" t="s">
        <v>36</v>
      </c>
      <c r="AG19" s="28" t="s">
        <v>36</v>
      </c>
      <c r="AH19" s="28" t="s">
        <v>36</v>
      </c>
      <c r="AI19" s="28" t="s">
        <v>37</v>
      </c>
      <c r="AJ19" s="28" t="s">
        <v>36</v>
      </c>
      <c r="AK19" s="28" t="str">
        <f t="shared" si="2"/>
        <v>WO</v>
      </c>
      <c r="AL19" s="28" t="s">
        <v>36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September</v>
      </c>
      <c r="AU19" s="20">
        <f t="shared" si="4"/>
        <v>25</v>
      </c>
      <c r="AV19" s="20">
        <f t="shared" si="5"/>
        <v>2</v>
      </c>
      <c r="AW19" s="20">
        <f t="shared" si="6"/>
        <v>0</v>
      </c>
      <c r="AX19" s="20">
        <f t="shared" si="7"/>
        <v>4</v>
      </c>
      <c r="AY19" s="20">
        <f t="shared" si="8"/>
        <v>30</v>
      </c>
      <c r="AZ19" s="20">
        <f>September[[#This Row],[Days]]-September[[#This Row],[Absent]]</f>
        <v>28</v>
      </c>
      <c r="BA19" s="23">
        <v>27000</v>
      </c>
      <c r="BB19" s="24">
        <f>September[[#This Row],[Salary]]/September[[#This Row],[Days]]</f>
        <v>900</v>
      </c>
      <c r="BC19" s="24">
        <f>September[[#This Row],[PerDay Salary]]*September[[#This Row],[Absent]]</f>
        <v>1800</v>
      </c>
      <c r="BD19" s="24">
        <f>September[[#This Row],[Salary]]-September[[#This Row],[Deduction]]</f>
        <v>25200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">
        <v>36</v>
      </c>
      <c r="L20" s="28" t="s">
        <v>36</v>
      </c>
      <c r="M20" s="28" t="s">
        <v>36</v>
      </c>
      <c r="N20" s="28" t="s">
        <v>36</v>
      </c>
      <c r="O20" s="28" t="s">
        <v>36</v>
      </c>
      <c r="P20" s="28" t="str">
        <f t="shared" si="10"/>
        <v>WO</v>
      </c>
      <c r="Q20" s="28" t="s">
        <v>36</v>
      </c>
      <c r="R20" s="28" t="s">
        <v>36</v>
      </c>
      <c r="S20" s="28" t="s">
        <v>36</v>
      </c>
      <c r="T20" s="28" t="s">
        <v>36</v>
      </c>
      <c r="U20" s="28" t="s">
        <v>36</v>
      </c>
      <c r="V20" s="28" t="s">
        <v>36</v>
      </c>
      <c r="W20" s="28" t="str">
        <f t="shared" si="10"/>
        <v>WO</v>
      </c>
      <c r="X20" s="28" t="s">
        <v>36</v>
      </c>
      <c r="Y20" s="28" t="s">
        <v>36</v>
      </c>
      <c r="Z20" s="28" t="s">
        <v>36</v>
      </c>
      <c r="AA20" s="28" t="s">
        <v>36</v>
      </c>
      <c r="AB20" s="28" t="s">
        <v>36</v>
      </c>
      <c r="AC20" s="28" t="s">
        <v>36</v>
      </c>
      <c r="AD20" s="28" t="str">
        <f t="shared" si="2"/>
        <v>WO</v>
      </c>
      <c r="AE20" s="28" t="s">
        <v>36</v>
      </c>
      <c r="AF20" s="28" t="s">
        <v>36</v>
      </c>
      <c r="AG20" s="28" t="s">
        <v>36</v>
      </c>
      <c r="AH20" s="28" t="s">
        <v>36</v>
      </c>
      <c r="AI20" s="28" t="s">
        <v>36</v>
      </c>
      <c r="AJ20" s="28" t="s">
        <v>36</v>
      </c>
      <c r="AK20" s="28" t="str">
        <f t="shared" si="2"/>
        <v>WO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September</v>
      </c>
      <c r="AU20" s="20">
        <f t="shared" si="4"/>
        <v>27</v>
      </c>
      <c r="AV20" s="20">
        <f t="shared" si="5"/>
        <v>0</v>
      </c>
      <c r="AW20" s="20">
        <f t="shared" si="6"/>
        <v>0</v>
      </c>
      <c r="AX20" s="20">
        <f t="shared" si="7"/>
        <v>4</v>
      </c>
      <c r="AY20" s="20">
        <f t="shared" si="8"/>
        <v>30</v>
      </c>
      <c r="AZ20" s="20">
        <f>September[[#This Row],[Days]]-September[[#This Row],[Absent]]</f>
        <v>30</v>
      </c>
      <c r="BA20" s="23">
        <v>40000</v>
      </c>
      <c r="BB20" s="24">
        <f>September[[#This Row],[Salary]]/September[[#This Row],[Days]]</f>
        <v>1333.3333333333333</v>
      </c>
      <c r="BC20" s="24">
        <f>September[[#This Row],[PerDay Salary]]*September[[#This Row],[Absent]]</f>
        <v>0</v>
      </c>
      <c r="BD20" s="24">
        <f>September[[#This Row],[Salary]]-September[[#This Row],[Deduction]]</f>
        <v>40000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">
        <v>36</v>
      </c>
      <c r="L21" s="28" t="s">
        <v>36</v>
      </c>
      <c r="M21" s="28" t="s">
        <v>36</v>
      </c>
      <c r="N21" s="28" t="s">
        <v>36</v>
      </c>
      <c r="O21" s="28" t="s">
        <v>36</v>
      </c>
      <c r="P21" s="28" t="str">
        <f t="shared" si="10"/>
        <v>WO</v>
      </c>
      <c r="Q21" s="28" t="s">
        <v>36</v>
      </c>
      <c r="R21" s="28" t="s">
        <v>37</v>
      </c>
      <c r="S21" s="28" t="s">
        <v>36</v>
      </c>
      <c r="T21" s="28" t="s">
        <v>36</v>
      </c>
      <c r="U21" s="28" t="s">
        <v>36</v>
      </c>
      <c r="V21" s="28" t="s">
        <v>36</v>
      </c>
      <c r="W21" s="28" t="str">
        <f t="shared" si="10"/>
        <v>WO</v>
      </c>
      <c r="X21" s="28" t="s">
        <v>36</v>
      </c>
      <c r="Y21" s="28" t="s">
        <v>36</v>
      </c>
      <c r="Z21" s="28" t="s">
        <v>36</v>
      </c>
      <c r="AA21" s="28" t="s">
        <v>36</v>
      </c>
      <c r="AB21" s="28" t="s">
        <v>36</v>
      </c>
      <c r="AC21" s="28" t="s">
        <v>36</v>
      </c>
      <c r="AD21" s="28" t="str">
        <f t="shared" si="2"/>
        <v>WO</v>
      </c>
      <c r="AE21" s="28" t="s">
        <v>36</v>
      </c>
      <c r="AF21" s="28" t="s">
        <v>36</v>
      </c>
      <c r="AG21" s="28" t="s">
        <v>36</v>
      </c>
      <c r="AH21" s="28" t="s">
        <v>36</v>
      </c>
      <c r="AI21" s="28" t="s">
        <v>36</v>
      </c>
      <c r="AJ21" s="28" t="s">
        <v>36</v>
      </c>
      <c r="AK21" s="28" t="str">
        <f t="shared" si="2"/>
        <v>WO</v>
      </c>
      <c r="AL21" s="28" t="s">
        <v>36</v>
      </c>
      <c r="AM21" s="28" t="s">
        <v>36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September</v>
      </c>
      <c r="AU21" s="20">
        <f t="shared" si="4"/>
        <v>26</v>
      </c>
      <c r="AV21" s="20">
        <f t="shared" si="5"/>
        <v>1</v>
      </c>
      <c r="AW21" s="20">
        <f t="shared" si="6"/>
        <v>0</v>
      </c>
      <c r="AX21" s="20">
        <f t="shared" si="7"/>
        <v>4</v>
      </c>
      <c r="AY21" s="20">
        <f t="shared" si="8"/>
        <v>30</v>
      </c>
      <c r="AZ21" s="20">
        <f>September[[#This Row],[Days]]-September[[#This Row],[Absent]]</f>
        <v>29</v>
      </c>
      <c r="BA21" s="23">
        <v>30000</v>
      </c>
      <c r="BB21" s="24">
        <f>September[[#This Row],[Salary]]/September[[#This Row],[Days]]</f>
        <v>1000</v>
      </c>
      <c r="BC21" s="24">
        <f>September[[#This Row],[PerDay Salary]]*September[[#This Row],[Absent]]</f>
        <v>1000</v>
      </c>
      <c r="BD21" s="24">
        <f>September[[#This Row],[Salary]]-September[[#This Row],[Deduction]]</f>
        <v>29000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">
        <v>36</v>
      </c>
      <c r="L22" s="28" t="s">
        <v>36</v>
      </c>
      <c r="M22" s="28" t="s">
        <v>36</v>
      </c>
      <c r="N22" s="28" t="s">
        <v>36</v>
      </c>
      <c r="O22" s="28" t="s">
        <v>42</v>
      </c>
      <c r="P22" s="28" t="str">
        <f t="shared" si="10"/>
        <v>WO</v>
      </c>
      <c r="Q22" s="28" t="s">
        <v>36</v>
      </c>
      <c r="R22" s="28" t="s">
        <v>36</v>
      </c>
      <c r="S22" s="28" t="s">
        <v>42</v>
      </c>
      <c r="T22" s="28" t="s">
        <v>36</v>
      </c>
      <c r="U22" s="28" t="s">
        <v>36</v>
      </c>
      <c r="V22" s="28" t="s">
        <v>36</v>
      </c>
      <c r="W22" s="28" t="str">
        <f t="shared" si="10"/>
        <v>WO</v>
      </c>
      <c r="X22" s="28" t="s">
        <v>36</v>
      </c>
      <c r="Y22" s="28" t="s">
        <v>36</v>
      </c>
      <c r="Z22" s="28" t="s">
        <v>42</v>
      </c>
      <c r="AA22" s="28" t="s">
        <v>36</v>
      </c>
      <c r="AB22" s="28" t="s">
        <v>36</v>
      </c>
      <c r="AC22" s="28" t="s">
        <v>36</v>
      </c>
      <c r="AD22" s="28" t="str">
        <f t="shared" si="2"/>
        <v>WO</v>
      </c>
      <c r="AE22" s="28" t="s">
        <v>36</v>
      </c>
      <c r="AF22" s="28" t="s">
        <v>36</v>
      </c>
      <c r="AG22" s="28" t="s">
        <v>42</v>
      </c>
      <c r="AH22" s="28" t="s">
        <v>36</v>
      </c>
      <c r="AI22" s="28" t="s">
        <v>36</v>
      </c>
      <c r="AJ22" s="28" t="s">
        <v>36</v>
      </c>
      <c r="AK22" s="28" t="str">
        <f t="shared" si="2"/>
        <v>WO</v>
      </c>
      <c r="AL22" s="28" t="s">
        <v>36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September</v>
      </c>
      <c r="AU22" s="20">
        <f t="shared" si="4"/>
        <v>23</v>
      </c>
      <c r="AV22" s="20">
        <f t="shared" si="5"/>
        <v>0</v>
      </c>
      <c r="AW22" s="20">
        <f t="shared" si="6"/>
        <v>4</v>
      </c>
      <c r="AX22" s="20">
        <f t="shared" si="7"/>
        <v>4</v>
      </c>
      <c r="AY22" s="20">
        <f t="shared" si="8"/>
        <v>30</v>
      </c>
      <c r="AZ22" s="20">
        <f>September[[#This Row],[Days]]-September[[#This Row],[Absent]]</f>
        <v>30</v>
      </c>
      <c r="BA22" s="23">
        <v>22000</v>
      </c>
      <c r="BB22" s="24">
        <f>September[[#This Row],[Salary]]/September[[#This Row],[Days]]</f>
        <v>733.33333333333337</v>
      </c>
      <c r="BC22" s="24">
        <f>September[[#This Row],[PerDay Salary]]*September[[#This Row],[Absent]]</f>
        <v>0</v>
      </c>
      <c r="BD22" s="24">
        <f>September[[#This Row],[Salary]]-September[[#This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36</v>
      </c>
      <c r="K23" s="28" t="s">
        <v>36</v>
      </c>
      <c r="L23" s="28" t="s">
        <v>36</v>
      </c>
      <c r="M23" s="28" t="s">
        <v>36</v>
      </c>
      <c r="N23" s="28" t="s">
        <v>36</v>
      </c>
      <c r="O23" s="28" t="s">
        <v>36</v>
      </c>
      <c r="P23" s="28" t="str">
        <f t="shared" si="10"/>
        <v>WO</v>
      </c>
      <c r="Q23" s="28" t="s">
        <v>36</v>
      </c>
      <c r="R23" s="28" t="s">
        <v>36</v>
      </c>
      <c r="S23" s="28" t="s">
        <v>36</v>
      </c>
      <c r="T23" s="28" t="s">
        <v>36</v>
      </c>
      <c r="U23" s="28" t="s">
        <v>36</v>
      </c>
      <c r="V23" s="28" t="s">
        <v>36</v>
      </c>
      <c r="W23" s="28" t="str">
        <f t="shared" si="10"/>
        <v>WO</v>
      </c>
      <c r="X23" s="28" t="s">
        <v>36</v>
      </c>
      <c r="Y23" s="28" t="s">
        <v>36</v>
      </c>
      <c r="Z23" s="28" t="s">
        <v>36</v>
      </c>
      <c r="AA23" s="28" t="s">
        <v>36</v>
      </c>
      <c r="AB23" s="28" t="s">
        <v>36</v>
      </c>
      <c r="AC23" s="28" t="s">
        <v>36</v>
      </c>
      <c r="AD23" s="28" t="str">
        <f t="shared" si="2"/>
        <v>WO</v>
      </c>
      <c r="AE23" s="28" t="s">
        <v>36</v>
      </c>
      <c r="AF23" s="28" t="s">
        <v>36</v>
      </c>
      <c r="AG23" s="28" t="s">
        <v>36</v>
      </c>
      <c r="AH23" s="28" t="s">
        <v>36</v>
      </c>
      <c r="AI23" s="28" t="s">
        <v>36</v>
      </c>
      <c r="AJ23" s="28" t="s">
        <v>36</v>
      </c>
      <c r="AK23" s="28" t="str">
        <f t="shared" si="2"/>
        <v>WO</v>
      </c>
      <c r="AL23" s="28" t="s">
        <v>36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September</v>
      </c>
      <c r="AU23" s="20">
        <f t="shared" si="4"/>
        <v>27</v>
      </c>
      <c r="AV23" s="20">
        <f t="shared" si="5"/>
        <v>0</v>
      </c>
      <c r="AW23" s="20">
        <f t="shared" si="6"/>
        <v>0</v>
      </c>
      <c r="AX23" s="20">
        <f t="shared" si="7"/>
        <v>4</v>
      </c>
      <c r="AY23" s="20">
        <f t="shared" si="8"/>
        <v>30</v>
      </c>
      <c r="AZ23" s="20">
        <f>September[[#This Row],[Days]]-September[[#This Row],[Absent]]</f>
        <v>30</v>
      </c>
      <c r="BA23" s="23">
        <v>18000</v>
      </c>
      <c r="BB23" s="24">
        <f>September[[#This Row],[Salary]]/September[[#This Row],[Days]]</f>
        <v>600</v>
      </c>
      <c r="BC23" s="24">
        <f>September[[#This Row],[PerDay Salary]]*September[[#This Row],[Absent]]</f>
        <v>0</v>
      </c>
      <c r="BD23" s="24">
        <f>September[[#This Row],[Salary]]-September[[#This Row],[Deduction]]</f>
        <v>18000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">
        <v>36</v>
      </c>
      <c r="L24" s="28" t="s">
        <v>36</v>
      </c>
      <c r="M24" s="28" t="s">
        <v>37</v>
      </c>
      <c r="N24" s="28" t="s">
        <v>36</v>
      </c>
      <c r="O24" s="28" t="s">
        <v>36</v>
      </c>
      <c r="P24" s="28" t="str">
        <f t="shared" si="10"/>
        <v>WO</v>
      </c>
      <c r="Q24" s="28" t="s">
        <v>36</v>
      </c>
      <c r="R24" s="28" t="s">
        <v>36</v>
      </c>
      <c r="S24" s="28" t="s">
        <v>36</v>
      </c>
      <c r="T24" s="28" t="s">
        <v>37</v>
      </c>
      <c r="U24" s="28" t="s">
        <v>36</v>
      </c>
      <c r="V24" s="28" t="s">
        <v>36</v>
      </c>
      <c r="W24" s="28" t="str">
        <f t="shared" si="10"/>
        <v>WO</v>
      </c>
      <c r="X24" s="28" t="s">
        <v>36</v>
      </c>
      <c r="Y24" s="28" t="s">
        <v>36</v>
      </c>
      <c r="Z24" s="28" t="s">
        <v>36</v>
      </c>
      <c r="AA24" s="28" t="s">
        <v>36</v>
      </c>
      <c r="AB24" s="28" t="s">
        <v>37</v>
      </c>
      <c r="AC24" s="28" t="s">
        <v>36</v>
      </c>
      <c r="AD24" s="28" t="str">
        <f t="shared" ref="AD24:AK27" si="11">IF(AD$6="Sun","WO","")</f>
        <v>WO</v>
      </c>
      <c r="AE24" s="28" t="s">
        <v>36</v>
      </c>
      <c r="AF24" s="28" t="s">
        <v>36</v>
      </c>
      <c r="AG24" s="28" t="s">
        <v>36</v>
      </c>
      <c r="AH24" s="28" t="s">
        <v>36</v>
      </c>
      <c r="AI24" s="28" t="s">
        <v>36</v>
      </c>
      <c r="AJ24" s="28" t="s">
        <v>36</v>
      </c>
      <c r="AK24" s="28" t="str">
        <f t="shared" si="11"/>
        <v>WO</v>
      </c>
      <c r="AL24" s="28" t="s">
        <v>36</v>
      </c>
      <c r="AM24" s="28" t="s">
        <v>36</v>
      </c>
      <c r="AN24" s="17" t="s">
        <v>37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September</v>
      </c>
      <c r="AU24" s="20">
        <f t="shared" si="4"/>
        <v>23</v>
      </c>
      <c r="AV24" s="20">
        <f t="shared" si="5"/>
        <v>4</v>
      </c>
      <c r="AW24" s="20">
        <f t="shared" si="6"/>
        <v>0</v>
      </c>
      <c r="AX24" s="20">
        <f t="shared" si="7"/>
        <v>4</v>
      </c>
      <c r="AY24" s="20">
        <f t="shared" si="8"/>
        <v>30</v>
      </c>
      <c r="AZ24" s="20">
        <f>September[[#This Row],[Days]]-September[[#This Row],[Absent]]</f>
        <v>26</v>
      </c>
      <c r="BA24" s="23">
        <v>20000</v>
      </c>
      <c r="BB24" s="24">
        <f>September[[#This Row],[Salary]]/September[[#This Row],[Days]]</f>
        <v>666.66666666666663</v>
      </c>
      <c r="BC24" s="24">
        <f>September[[#This Row],[PerDay Salary]]*September[[#This Row],[Absent]]</f>
        <v>2666.6666666666665</v>
      </c>
      <c r="BD24" s="24">
        <f>September[[#This Row],[Salary]]-September[[#This Row],[Deduction]]</f>
        <v>17333.333333333332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">
        <v>36</v>
      </c>
      <c r="L25" s="28" t="s">
        <v>36</v>
      </c>
      <c r="M25" s="28" t="s">
        <v>36</v>
      </c>
      <c r="N25" s="28" t="s">
        <v>36</v>
      </c>
      <c r="O25" s="28" t="s">
        <v>36</v>
      </c>
      <c r="P25" s="28" t="str">
        <f t="shared" ref="P25:W27" si="12">IF(P$6="Sun","WO","")</f>
        <v>WO</v>
      </c>
      <c r="Q25" s="28" t="s">
        <v>36</v>
      </c>
      <c r="R25" s="28" t="s">
        <v>36</v>
      </c>
      <c r="S25" s="28" t="s">
        <v>36</v>
      </c>
      <c r="T25" s="28" t="s">
        <v>36</v>
      </c>
      <c r="U25" s="28" t="s">
        <v>36</v>
      </c>
      <c r="V25" s="28" t="s">
        <v>36</v>
      </c>
      <c r="W25" s="28" t="str">
        <f t="shared" si="12"/>
        <v>WO</v>
      </c>
      <c r="X25" s="28" t="s">
        <v>36</v>
      </c>
      <c r="Y25" s="28" t="s">
        <v>36</v>
      </c>
      <c r="Z25" s="28" t="s">
        <v>36</v>
      </c>
      <c r="AA25" s="28" t="s">
        <v>36</v>
      </c>
      <c r="AB25" s="28" t="s">
        <v>36</v>
      </c>
      <c r="AC25" s="28" t="s">
        <v>36</v>
      </c>
      <c r="AD25" s="28" t="str">
        <f t="shared" si="11"/>
        <v>WO</v>
      </c>
      <c r="AE25" s="28" t="s">
        <v>36</v>
      </c>
      <c r="AF25" s="28" t="s">
        <v>36</v>
      </c>
      <c r="AG25" s="28" t="s">
        <v>36</v>
      </c>
      <c r="AH25" s="28" t="s">
        <v>36</v>
      </c>
      <c r="AI25" s="28" t="s">
        <v>36</v>
      </c>
      <c r="AJ25" s="28" t="s">
        <v>36</v>
      </c>
      <c r="AK25" s="28" t="str">
        <f t="shared" si="11"/>
        <v>WO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September</v>
      </c>
      <c r="AU25" s="20">
        <f t="shared" si="4"/>
        <v>27</v>
      </c>
      <c r="AV25" s="20">
        <f t="shared" si="5"/>
        <v>0</v>
      </c>
      <c r="AW25" s="20">
        <f t="shared" si="6"/>
        <v>0</v>
      </c>
      <c r="AX25" s="20">
        <f t="shared" si="7"/>
        <v>4</v>
      </c>
      <c r="AY25" s="20">
        <f t="shared" si="8"/>
        <v>30</v>
      </c>
      <c r="AZ25" s="20">
        <f>September[[#This Row],[Days]]-September[[#This Row],[Absent]]</f>
        <v>30</v>
      </c>
      <c r="BA25" s="23">
        <v>15000</v>
      </c>
      <c r="BB25" s="24">
        <f>September[[#This Row],[Salary]]/September[[#This Row],[Days]]</f>
        <v>500</v>
      </c>
      <c r="BC25" s="24">
        <f>September[[#This Row],[PerDay Salary]]*September[[#This Row],[Absent]]</f>
        <v>0</v>
      </c>
      <c r="BD25" s="24">
        <f>September[[#This Row],[Salary]]-September[[#This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">
        <v>36</v>
      </c>
      <c r="L26" s="28" t="s">
        <v>36</v>
      </c>
      <c r="M26" s="28" t="s">
        <v>36</v>
      </c>
      <c r="N26" s="28" t="s">
        <v>36</v>
      </c>
      <c r="O26" s="28" t="s">
        <v>36</v>
      </c>
      <c r="P26" s="28" t="str">
        <f t="shared" si="12"/>
        <v>WO</v>
      </c>
      <c r="Q26" s="28" t="s">
        <v>36</v>
      </c>
      <c r="R26" s="28" t="s">
        <v>36</v>
      </c>
      <c r="S26" s="28" t="s">
        <v>36</v>
      </c>
      <c r="T26" s="28" t="s">
        <v>36</v>
      </c>
      <c r="U26" s="28" t="s">
        <v>36</v>
      </c>
      <c r="V26" s="28" t="s">
        <v>36</v>
      </c>
      <c r="W26" s="28" t="str">
        <f t="shared" si="12"/>
        <v>WO</v>
      </c>
      <c r="X26" s="28" t="s">
        <v>36</v>
      </c>
      <c r="Y26" s="28" t="s">
        <v>36</v>
      </c>
      <c r="Z26" s="28" t="s">
        <v>36</v>
      </c>
      <c r="AA26" s="28" t="s">
        <v>36</v>
      </c>
      <c r="AB26" s="28" t="s">
        <v>36</v>
      </c>
      <c r="AC26" s="28" t="s">
        <v>36</v>
      </c>
      <c r="AD26" s="28" t="str">
        <f t="shared" si="11"/>
        <v>WO</v>
      </c>
      <c r="AE26" s="28" t="s">
        <v>36</v>
      </c>
      <c r="AF26" s="28" t="s">
        <v>36</v>
      </c>
      <c r="AG26" s="28" t="s">
        <v>36</v>
      </c>
      <c r="AH26" s="28" t="s">
        <v>36</v>
      </c>
      <c r="AI26" s="28" t="s">
        <v>36</v>
      </c>
      <c r="AJ26" s="28" t="s">
        <v>36</v>
      </c>
      <c r="AK26" s="28" t="str">
        <f t="shared" si="11"/>
        <v>WO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September</v>
      </c>
      <c r="AU26" s="20">
        <f t="shared" si="4"/>
        <v>27</v>
      </c>
      <c r="AV26" s="20">
        <f t="shared" si="5"/>
        <v>0</v>
      </c>
      <c r="AW26" s="20">
        <f t="shared" si="6"/>
        <v>0</v>
      </c>
      <c r="AX26" s="20">
        <f t="shared" si="7"/>
        <v>4</v>
      </c>
      <c r="AY26" s="20">
        <f t="shared" si="8"/>
        <v>30</v>
      </c>
      <c r="AZ26" s="20">
        <f>September[[#This Row],[Days]]-September[[#This Row],[Absent]]</f>
        <v>30</v>
      </c>
      <c r="BA26" s="23">
        <v>22000</v>
      </c>
      <c r="BB26" s="24">
        <f>September[[#This Row],[Salary]]/September[[#This Row],[Days]]</f>
        <v>733.33333333333337</v>
      </c>
      <c r="BC26" s="24">
        <f>September[[#This Row],[PerDay Salary]]*September[[#This Row],[Absent]]</f>
        <v>0</v>
      </c>
      <c r="BD26" s="24">
        <f>September[[#This Row],[Salary]]-September[[#This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tr">
        <f t="shared" si="12"/>
        <v>WO</v>
      </c>
      <c r="Q27" s="18" t="s">
        <v>36</v>
      </c>
      <c r="R27" s="18" t="s">
        <v>36</v>
      </c>
      <c r="S27" s="18" t="s">
        <v>36</v>
      </c>
      <c r="T27" s="18" t="s">
        <v>36</v>
      </c>
      <c r="U27" s="18" t="s">
        <v>36</v>
      </c>
      <c r="V27" s="18" t="s">
        <v>36</v>
      </c>
      <c r="W27" s="18" t="str">
        <f t="shared" si="12"/>
        <v>WO</v>
      </c>
      <c r="X27" s="18" t="s">
        <v>36</v>
      </c>
      <c r="Y27" s="18" t="s">
        <v>36</v>
      </c>
      <c r="Z27" s="18" t="s">
        <v>36</v>
      </c>
      <c r="AA27" s="18" t="s">
        <v>36</v>
      </c>
      <c r="AB27" s="18" t="s">
        <v>36</v>
      </c>
      <c r="AC27" s="18" t="s">
        <v>36</v>
      </c>
      <c r="AD27" s="18" t="str">
        <f t="shared" si="11"/>
        <v>WO</v>
      </c>
      <c r="AE27" s="18" t="s">
        <v>36</v>
      </c>
      <c r="AF27" s="18" t="s">
        <v>36</v>
      </c>
      <c r="AG27" s="18" t="s">
        <v>36</v>
      </c>
      <c r="AH27" s="18" t="s">
        <v>36</v>
      </c>
      <c r="AI27" s="18" t="s">
        <v>36</v>
      </c>
      <c r="AJ27" s="18" t="s">
        <v>36</v>
      </c>
      <c r="AK27" s="18" t="str">
        <f t="shared" si="11"/>
        <v>WO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September</v>
      </c>
      <c r="AU27" s="20">
        <f t="shared" si="4"/>
        <v>27</v>
      </c>
      <c r="AV27" s="20">
        <f t="shared" si="5"/>
        <v>0</v>
      </c>
      <c r="AW27" s="20">
        <f t="shared" si="6"/>
        <v>0</v>
      </c>
      <c r="AX27" s="20">
        <f t="shared" si="7"/>
        <v>4</v>
      </c>
      <c r="AY27" s="20">
        <f t="shared" si="8"/>
        <v>30</v>
      </c>
      <c r="AZ27" s="20">
        <f>September[[#This Row],[Days]]-September[[#This Row],[Absent]]</f>
        <v>30</v>
      </c>
      <c r="BA27" s="23">
        <v>38000</v>
      </c>
      <c r="BB27" s="24">
        <f>September[[#This Row],[Salary]]/September[[#This Row],[Days]]</f>
        <v>1266.6666666666667</v>
      </c>
      <c r="BC27" s="24">
        <f>September[[#This Row],[PerDay Salary]]*September[[#This Row],[Absent]]</f>
        <v>0</v>
      </c>
      <c r="BD27" s="24">
        <f>September[[#This Row],[Salary]]-September[[#This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19" priority="5" operator="equal">
      <formula>"WO"</formula>
    </cfRule>
  </conditionalFormatting>
  <conditionalFormatting sqref="J8:AN27">
    <cfRule type="containsText" dxfId="18" priority="1" stopIfTrue="1" operator="containsText" text="L">
      <formula>NOT(ISERROR(SEARCH("L",J8)))</formula>
    </cfRule>
    <cfRule type="containsText" dxfId="17" priority="2" stopIfTrue="1" operator="containsText" text="A">
      <formula>NOT(ISERROR(SEARCH("A",J8)))</formula>
    </cfRule>
    <cfRule type="containsText" dxfId="16" priority="3" stopIfTrue="1" operator="containsText" text="P">
      <formula>NOT(ISERROR(SEARCH("P",J8)))</formula>
    </cfRule>
    <cfRule type="containsText" dxfId="15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J8:O27 Q8:V27 X8:AC27 AE8:AJ27 AL8:AN27" xr:uid="{82C837E3-D3CD-412D-B344-DC9E75131E4F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DC6F41-3CFF-472D-BEC3-F3158D91970B}">
          <x14:formula1>
            <xm:f>Rough!$A$1:$A$12</xm:f>
          </x14:formula1>
          <xm:sqref>G4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1812-A8F5-474C-88A3-9B22981FF0C8}">
  <dimension ref="E1:BD28"/>
  <sheetViews>
    <sheetView topLeftCell="AJ7" workbookViewId="0">
      <selection activeCell="AT18" sqref="AT18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45931</v>
      </c>
      <c r="H4" s="14" t="str">
        <f>TEXT($G$4,"MMMM")</f>
        <v>October</v>
      </c>
      <c r="J4" s="13" t="s">
        <v>41</v>
      </c>
      <c r="K4" s="14">
        <f>EOMONTH(G4,0)</f>
        <v>45961</v>
      </c>
      <c r="O4" s="13">
        <f>DATEDIF($G$4,$K$4,"D")+1</f>
        <v>31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Wed</v>
      </c>
      <c r="K6" s="11" t="str">
        <f t="shared" ref="K6:AN6" si="0">TEXT(K7,"ddd")</f>
        <v>Thu</v>
      </c>
      <c r="L6" s="11" t="str">
        <f t="shared" si="0"/>
        <v>Fri</v>
      </c>
      <c r="M6" s="11" t="str">
        <f t="shared" si="0"/>
        <v>Sat</v>
      </c>
      <c r="N6" s="11" t="str">
        <f t="shared" si="0"/>
        <v>Sun</v>
      </c>
      <c r="O6" s="11" t="str">
        <f t="shared" si="0"/>
        <v>Mon</v>
      </c>
      <c r="P6" s="11" t="str">
        <f t="shared" si="0"/>
        <v>Tue</v>
      </c>
      <c r="Q6" s="11" t="str">
        <f t="shared" si="0"/>
        <v>Wed</v>
      </c>
      <c r="R6" s="11" t="str">
        <f t="shared" si="0"/>
        <v>Thu</v>
      </c>
      <c r="S6" s="11" t="str">
        <f t="shared" si="0"/>
        <v>Fri</v>
      </c>
      <c r="T6" s="11" t="str">
        <f t="shared" si="0"/>
        <v>Sat</v>
      </c>
      <c r="U6" s="11" t="str">
        <f t="shared" si="0"/>
        <v>Sun</v>
      </c>
      <c r="V6" s="11" t="str">
        <f t="shared" si="0"/>
        <v>Mon</v>
      </c>
      <c r="W6" s="11" t="str">
        <f t="shared" si="0"/>
        <v>Tue</v>
      </c>
      <c r="X6" s="11" t="str">
        <f t="shared" si="0"/>
        <v>Wed</v>
      </c>
      <c r="Y6" s="11" t="str">
        <f t="shared" si="0"/>
        <v>Thu</v>
      </c>
      <c r="Z6" s="11" t="str">
        <f t="shared" si="0"/>
        <v>Fri</v>
      </c>
      <c r="AA6" s="11" t="str">
        <f t="shared" si="0"/>
        <v>Sat</v>
      </c>
      <c r="AB6" s="11" t="str">
        <f t="shared" si="0"/>
        <v>Sun</v>
      </c>
      <c r="AC6" s="11" t="str">
        <f t="shared" si="0"/>
        <v>Mon</v>
      </c>
      <c r="AD6" s="11" t="str">
        <f t="shared" si="0"/>
        <v>Tue</v>
      </c>
      <c r="AE6" s="11" t="str">
        <f t="shared" si="0"/>
        <v>Wed</v>
      </c>
      <c r="AF6" s="11" t="str">
        <f t="shared" si="0"/>
        <v>Thu</v>
      </c>
      <c r="AG6" s="11" t="str">
        <f t="shared" si="0"/>
        <v>Fri</v>
      </c>
      <c r="AH6" s="11" t="str">
        <f t="shared" si="0"/>
        <v>Sat</v>
      </c>
      <c r="AI6" s="11" t="str">
        <f t="shared" si="0"/>
        <v>Sun</v>
      </c>
      <c r="AJ6" s="11" t="str">
        <f t="shared" si="0"/>
        <v>Mon</v>
      </c>
      <c r="AK6" s="11" t="str">
        <f t="shared" si="0"/>
        <v>Tue</v>
      </c>
      <c r="AL6" s="11" t="str">
        <f t="shared" si="0"/>
        <v>Wed</v>
      </c>
      <c r="AM6" s="11" t="str">
        <f t="shared" si="0"/>
        <v>Thu</v>
      </c>
      <c r="AN6" s="12" t="str">
        <f t="shared" si="0"/>
        <v>Fri</v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45931</v>
      </c>
      <c r="K7" s="27">
        <f>IF(J7&lt;$K$4,J7+1,"")</f>
        <v>45932</v>
      </c>
      <c r="L7" s="27">
        <f t="shared" ref="L7:AN7" si="1">IF(K7&lt;$K$4,K7+1,"")</f>
        <v>45933</v>
      </c>
      <c r="M7" s="27">
        <f t="shared" si="1"/>
        <v>45934</v>
      </c>
      <c r="N7" s="27">
        <f t="shared" si="1"/>
        <v>45935</v>
      </c>
      <c r="O7" s="27">
        <f t="shared" si="1"/>
        <v>45936</v>
      </c>
      <c r="P7" s="27">
        <f t="shared" si="1"/>
        <v>45937</v>
      </c>
      <c r="Q7" s="27">
        <f t="shared" si="1"/>
        <v>45938</v>
      </c>
      <c r="R7" s="27">
        <f t="shared" si="1"/>
        <v>45939</v>
      </c>
      <c r="S7" s="27">
        <f t="shared" si="1"/>
        <v>45940</v>
      </c>
      <c r="T7" s="27">
        <f t="shared" si="1"/>
        <v>45941</v>
      </c>
      <c r="U7" s="27">
        <f t="shared" si="1"/>
        <v>45942</v>
      </c>
      <c r="V7" s="27">
        <f t="shared" si="1"/>
        <v>45943</v>
      </c>
      <c r="W7" s="27">
        <f t="shared" si="1"/>
        <v>45944</v>
      </c>
      <c r="X7" s="27">
        <f t="shared" si="1"/>
        <v>45945</v>
      </c>
      <c r="Y7" s="27">
        <f t="shared" si="1"/>
        <v>45946</v>
      </c>
      <c r="Z7" s="27">
        <f t="shared" si="1"/>
        <v>45947</v>
      </c>
      <c r="AA7" s="27">
        <f t="shared" si="1"/>
        <v>45948</v>
      </c>
      <c r="AB7" s="27">
        <f t="shared" si="1"/>
        <v>45949</v>
      </c>
      <c r="AC7" s="27">
        <f t="shared" si="1"/>
        <v>45950</v>
      </c>
      <c r="AD7" s="27">
        <f t="shared" si="1"/>
        <v>45951</v>
      </c>
      <c r="AE7" s="27">
        <f t="shared" si="1"/>
        <v>45952</v>
      </c>
      <c r="AF7" s="27">
        <f t="shared" si="1"/>
        <v>45953</v>
      </c>
      <c r="AG7" s="27">
        <f t="shared" si="1"/>
        <v>45954</v>
      </c>
      <c r="AH7" s="27">
        <f t="shared" si="1"/>
        <v>45955</v>
      </c>
      <c r="AI7" s="27">
        <f t="shared" si="1"/>
        <v>45956</v>
      </c>
      <c r="AJ7" s="27">
        <f t="shared" si="1"/>
        <v>45957</v>
      </c>
      <c r="AK7" s="27">
        <f t="shared" si="1"/>
        <v>45958</v>
      </c>
      <c r="AL7" s="27">
        <f t="shared" si="1"/>
        <v>45959</v>
      </c>
      <c r="AM7" s="27">
        <f t="shared" si="1"/>
        <v>45960</v>
      </c>
      <c r="AN7" s="16">
        <f t="shared" si="1"/>
        <v>45961</v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36</v>
      </c>
      <c r="K8" s="28" t="s">
        <v>36</v>
      </c>
      <c r="L8" s="28" t="s">
        <v>36</v>
      </c>
      <c r="M8" s="28" t="s">
        <v>36</v>
      </c>
      <c r="N8" s="28" t="str">
        <f t="shared" ref="N8:AI23" si="2">IF(N$6="Sun","WO","")</f>
        <v>WO</v>
      </c>
      <c r="O8" s="28" t="s">
        <v>36</v>
      </c>
      <c r="P8" s="28" t="s">
        <v>37</v>
      </c>
      <c r="Q8" s="28" t="s">
        <v>36</v>
      </c>
      <c r="R8" s="28" t="s">
        <v>36</v>
      </c>
      <c r="S8" s="28" t="s">
        <v>36</v>
      </c>
      <c r="T8" s="28" t="s">
        <v>36</v>
      </c>
      <c r="U8" s="28" t="str">
        <f t="shared" si="2"/>
        <v>WO</v>
      </c>
      <c r="V8" s="28" t="s">
        <v>36</v>
      </c>
      <c r="W8" s="28" t="s">
        <v>36</v>
      </c>
      <c r="X8" s="28" t="s">
        <v>36</v>
      </c>
      <c r="Y8" s="28" t="s">
        <v>36</v>
      </c>
      <c r="Z8" s="28" t="s">
        <v>36</v>
      </c>
      <c r="AA8" s="28" t="s">
        <v>36</v>
      </c>
      <c r="AB8" s="28" t="str">
        <f t="shared" si="2"/>
        <v>WO</v>
      </c>
      <c r="AC8" s="28" t="s">
        <v>36</v>
      </c>
      <c r="AD8" s="28" t="s">
        <v>36</v>
      </c>
      <c r="AE8" s="28" t="s">
        <v>36</v>
      </c>
      <c r="AF8" s="28" t="s">
        <v>36</v>
      </c>
      <c r="AG8" s="28" t="s">
        <v>36</v>
      </c>
      <c r="AH8" s="28" t="s">
        <v>36</v>
      </c>
      <c r="AI8" s="28" t="str">
        <f t="shared" si="2"/>
        <v>WO</v>
      </c>
      <c r="AJ8" s="28" t="s">
        <v>36</v>
      </c>
      <c r="AK8" s="28" t="s">
        <v>36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October</v>
      </c>
      <c r="AU8" s="20">
        <f t="shared" ref="AU8:AU27" si="4">COUNTIF($J8:$AN8,"*P*")</f>
        <v>26</v>
      </c>
      <c r="AV8" s="20">
        <f t="shared" ref="AV8:AV27" si="5">COUNTIF($J8:$AN8,"*A*")</f>
        <v>1</v>
      </c>
      <c r="AW8" s="20">
        <f t="shared" ref="AW8:AW27" si="6">COUNTIF($J8:$AN8,"*L*")</f>
        <v>0</v>
      </c>
      <c r="AX8" s="20">
        <f t="shared" ref="AX8:AX27" si="7">$I$8</f>
        <v>4</v>
      </c>
      <c r="AY8" s="20">
        <f t="shared" ref="AY8:AY27" si="8">$O$4</f>
        <v>31</v>
      </c>
      <c r="AZ8" s="20">
        <f>October[[#This Row],[Days]]-October[[#This Row],[Absent]]</f>
        <v>30</v>
      </c>
      <c r="BA8" s="23">
        <v>15000</v>
      </c>
      <c r="BB8" s="24">
        <f>October[[#This Row],[Salary]]/October[[#This Row],[Days]]</f>
        <v>483.87096774193549</v>
      </c>
      <c r="BC8" s="24">
        <f>October[[#This Row],[PerDay Salary]]*October[[#This Row],[Absent]]</f>
        <v>483.87096774193549</v>
      </c>
      <c r="BD8" s="24">
        <f>October[[#This Row],[Salary]]-October[[#This Row],[Deduction]]</f>
        <v>14516.129032258064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36</v>
      </c>
      <c r="K9" s="28" t="s">
        <v>36</v>
      </c>
      <c r="L9" s="28" t="s">
        <v>36</v>
      </c>
      <c r="M9" s="28" t="s">
        <v>36</v>
      </c>
      <c r="N9" s="28" t="str">
        <f t="shared" ref="N9:U24" si="10">IF(N$6="Sun","WO","")</f>
        <v>WO</v>
      </c>
      <c r="O9" s="28" t="s">
        <v>36</v>
      </c>
      <c r="P9" s="28" t="s">
        <v>36</v>
      </c>
      <c r="Q9" s="28" t="s">
        <v>36</v>
      </c>
      <c r="R9" s="28" t="s">
        <v>36</v>
      </c>
      <c r="S9" s="28" t="s">
        <v>36</v>
      </c>
      <c r="T9" s="28" t="s">
        <v>36</v>
      </c>
      <c r="U9" s="28" t="str">
        <f t="shared" si="10"/>
        <v>WO</v>
      </c>
      <c r="V9" s="28" t="s">
        <v>36</v>
      </c>
      <c r="W9" s="28" t="s">
        <v>36</v>
      </c>
      <c r="X9" s="28" t="s">
        <v>36</v>
      </c>
      <c r="Y9" s="28" t="s">
        <v>36</v>
      </c>
      <c r="Z9" s="28" t="s">
        <v>36</v>
      </c>
      <c r="AA9" s="28" t="s">
        <v>36</v>
      </c>
      <c r="AB9" s="28" t="str">
        <f t="shared" si="2"/>
        <v>WO</v>
      </c>
      <c r="AC9" s="28" t="s">
        <v>36</v>
      </c>
      <c r="AD9" s="28" t="s">
        <v>36</v>
      </c>
      <c r="AE9" s="28" t="s">
        <v>36</v>
      </c>
      <c r="AF9" s="28" t="s">
        <v>36</v>
      </c>
      <c r="AG9" s="28" t="s">
        <v>36</v>
      </c>
      <c r="AH9" s="28" t="s">
        <v>36</v>
      </c>
      <c r="AI9" s="28" t="str">
        <f t="shared" si="2"/>
        <v>WO</v>
      </c>
      <c r="AJ9" s="28" t="s">
        <v>36</v>
      </c>
      <c r="AK9" s="28" t="s">
        <v>36</v>
      </c>
      <c r="AL9" s="28" t="s">
        <v>36</v>
      </c>
      <c r="AM9" s="28" t="s">
        <v>36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October</v>
      </c>
      <c r="AU9" s="20">
        <f t="shared" si="4"/>
        <v>27</v>
      </c>
      <c r="AV9" s="20">
        <f t="shared" si="5"/>
        <v>0</v>
      </c>
      <c r="AW9" s="20">
        <f t="shared" si="6"/>
        <v>0</v>
      </c>
      <c r="AX9" s="20">
        <f t="shared" si="7"/>
        <v>4</v>
      </c>
      <c r="AY9" s="20">
        <f t="shared" si="8"/>
        <v>31</v>
      </c>
      <c r="AZ9" s="20">
        <f>October[[#This Row],[Days]]-October[[#This Row],[Absent]]</f>
        <v>31</v>
      </c>
      <c r="BA9" s="23">
        <v>18000</v>
      </c>
      <c r="BB9" s="24">
        <f>October[[#This Row],[Salary]]/October[[#This Row],[Days]]</f>
        <v>580.64516129032256</v>
      </c>
      <c r="BC9" s="24">
        <f>October[[#This Row],[PerDay Salary]]*October[[#This Row],[Absent]]</f>
        <v>0</v>
      </c>
      <c r="BD9" s="24">
        <f>October[[#This Row],[Salary]]-October[[#This Row],[Deduction]]</f>
        <v>18000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">
        <v>36</v>
      </c>
      <c r="L10" s="28" t="s">
        <v>36</v>
      </c>
      <c r="M10" s="28" t="s">
        <v>36</v>
      </c>
      <c r="N10" s="28" t="str">
        <f t="shared" si="10"/>
        <v>WO</v>
      </c>
      <c r="O10" s="28" t="s">
        <v>36</v>
      </c>
      <c r="P10" s="28" t="s">
        <v>36</v>
      </c>
      <c r="Q10" s="28" t="s">
        <v>36</v>
      </c>
      <c r="R10" s="28" t="s">
        <v>36</v>
      </c>
      <c r="S10" s="28" t="s">
        <v>36</v>
      </c>
      <c r="T10" s="28" t="s">
        <v>36</v>
      </c>
      <c r="U10" s="28" t="str">
        <f t="shared" si="10"/>
        <v>WO</v>
      </c>
      <c r="V10" s="28" t="s">
        <v>36</v>
      </c>
      <c r="W10" s="28" t="s">
        <v>36</v>
      </c>
      <c r="X10" s="28" t="s">
        <v>36</v>
      </c>
      <c r="Y10" s="28" t="s">
        <v>36</v>
      </c>
      <c r="Z10" s="28" t="s">
        <v>36</v>
      </c>
      <c r="AA10" s="28" t="s">
        <v>36</v>
      </c>
      <c r="AB10" s="28" t="str">
        <f t="shared" si="2"/>
        <v>WO</v>
      </c>
      <c r="AC10" s="28" t="s">
        <v>36</v>
      </c>
      <c r="AD10" s="28" t="s">
        <v>36</v>
      </c>
      <c r="AE10" s="28" t="s">
        <v>36</v>
      </c>
      <c r="AF10" s="28" t="s">
        <v>36</v>
      </c>
      <c r="AG10" s="28" t="s">
        <v>36</v>
      </c>
      <c r="AH10" s="28" t="s">
        <v>36</v>
      </c>
      <c r="AI10" s="28" t="str">
        <f t="shared" si="2"/>
        <v>WO</v>
      </c>
      <c r="AJ10" s="28" t="s">
        <v>36</v>
      </c>
      <c r="AK10" s="28" t="s">
        <v>37</v>
      </c>
      <c r="AL10" s="28" t="s">
        <v>36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October</v>
      </c>
      <c r="AU10" s="20">
        <f t="shared" si="4"/>
        <v>26</v>
      </c>
      <c r="AV10" s="20">
        <f t="shared" si="5"/>
        <v>1</v>
      </c>
      <c r="AW10" s="20">
        <f t="shared" si="6"/>
        <v>0</v>
      </c>
      <c r="AX10" s="20">
        <f t="shared" si="7"/>
        <v>4</v>
      </c>
      <c r="AY10" s="20">
        <f t="shared" si="8"/>
        <v>31</v>
      </c>
      <c r="AZ10" s="20">
        <f>October[[#This Row],[Days]]-October[[#This Row],[Absent]]</f>
        <v>30</v>
      </c>
      <c r="BA10" s="23">
        <v>25000</v>
      </c>
      <c r="BB10" s="24">
        <f>October[[#This Row],[Salary]]/October[[#This Row],[Days]]</f>
        <v>806.45161290322585</v>
      </c>
      <c r="BC10" s="24">
        <f>October[[#This Row],[PerDay Salary]]*October[[#This Row],[Absent]]</f>
        <v>806.45161290322585</v>
      </c>
      <c r="BD10" s="24">
        <f>October[[#This Row],[Salary]]-October[[#This Row],[Deduction]]</f>
        <v>24193.548387096773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">
        <v>36</v>
      </c>
      <c r="L11" s="28" t="s">
        <v>36</v>
      </c>
      <c r="M11" s="28" t="s">
        <v>36</v>
      </c>
      <c r="N11" s="28" t="str">
        <f t="shared" si="10"/>
        <v>WO</v>
      </c>
      <c r="O11" s="28" t="s">
        <v>36</v>
      </c>
      <c r="P11" s="28" t="s">
        <v>36</v>
      </c>
      <c r="Q11" s="28" t="s">
        <v>36</v>
      </c>
      <c r="R11" s="28" t="s">
        <v>36</v>
      </c>
      <c r="S11" s="28" t="s">
        <v>36</v>
      </c>
      <c r="T11" s="28" t="s">
        <v>36</v>
      </c>
      <c r="U11" s="28" t="str">
        <f t="shared" si="10"/>
        <v>WO</v>
      </c>
      <c r="V11" s="28" t="s">
        <v>36</v>
      </c>
      <c r="W11" s="28" t="s">
        <v>36</v>
      </c>
      <c r="X11" s="28" t="s">
        <v>36</v>
      </c>
      <c r="Y11" s="28" t="s">
        <v>36</v>
      </c>
      <c r="Z11" s="28" t="s">
        <v>36</v>
      </c>
      <c r="AA11" s="28" t="s">
        <v>36</v>
      </c>
      <c r="AB11" s="28" t="str">
        <f t="shared" si="2"/>
        <v>WO</v>
      </c>
      <c r="AC11" s="28" t="s">
        <v>37</v>
      </c>
      <c r="AD11" s="28" t="s">
        <v>36</v>
      </c>
      <c r="AE11" s="28" t="s">
        <v>36</v>
      </c>
      <c r="AF11" s="28" t="s">
        <v>36</v>
      </c>
      <c r="AG11" s="28" t="s">
        <v>36</v>
      </c>
      <c r="AH11" s="28" t="s">
        <v>36</v>
      </c>
      <c r="AI11" s="28" t="str">
        <f t="shared" si="2"/>
        <v>WO</v>
      </c>
      <c r="AJ11" s="28" t="s">
        <v>36</v>
      </c>
      <c r="AK11" s="28" t="s">
        <v>36</v>
      </c>
      <c r="AL11" s="28" t="s">
        <v>36</v>
      </c>
      <c r="AM11" s="28" t="s">
        <v>36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October</v>
      </c>
      <c r="AU11" s="20">
        <f t="shared" si="4"/>
        <v>26</v>
      </c>
      <c r="AV11" s="20">
        <f t="shared" si="5"/>
        <v>1</v>
      </c>
      <c r="AW11" s="20">
        <f t="shared" si="6"/>
        <v>0</v>
      </c>
      <c r="AX11" s="20">
        <f t="shared" si="7"/>
        <v>4</v>
      </c>
      <c r="AY11" s="20">
        <f t="shared" si="8"/>
        <v>31</v>
      </c>
      <c r="AZ11" s="20">
        <f>October[[#This Row],[Days]]-October[[#This Row],[Absent]]</f>
        <v>30</v>
      </c>
      <c r="BA11" s="23">
        <v>28000</v>
      </c>
      <c r="BB11" s="24">
        <f>October[[#This Row],[Salary]]/October[[#This Row],[Days]]</f>
        <v>903.22580645161293</v>
      </c>
      <c r="BC11" s="24">
        <f>October[[#This Row],[PerDay Salary]]*October[[#This Row],[Absent]]</f>
        <v>903.22580645161293</v>
      </c>
      <c r="BD11" s="24">
        <f>October[[#This Row],[Salary]]-October[[#This Row],[Deduction]]</f>
        <v>27096.774193548386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36</v>
      </c>
      <c r="K12" s="28" t="s">
        <v>37</v>
      </c>
      <c r="L12" s="28" t="s">
        <v>36</v>
      </c>
      <c r="M12" s="28" t="s">
        <v>36</v>
      </c>
      <c r="N12" s="28" t="str">
        <f t="shared" si="10"/>
        <v>WO</v>
      </c>
      <c r="O12" s="28" t="s">
        <v>36</v>
      </c>
      <c r="P12" s="28" t="s">
        <v>36</v>
      </c>
      <c r="Q12" s="28" t="s">
        <v>36</v>
      </c>
      <c r="R12" s="28" t="s">
        <v>36</v>
      </c>
      <c r="S12" s="28" t="s">
        <v>36</v>
      </c>
      <c r="T12" s="28" t="s">
        <v>36</v>
      </c>
      <c r="U12" s="28" t="str">
        <f t="shared" si="10"/>
        <v>WO</v>
      </c>
      <c r="V12" s="28" t="s">
        <v>36</v>
      </c>
      <c r="W12" s="28" t="s">
        <v>36</v>
      </c>
      <c r="X12" s="28" t="s">
        <v>36</v>
      </c>
      <c r="Y12" s="28" t="s">
        <v>36</v>
      </c>
      <c r="Z12" s="28" t="s">
        <v>36</v>
      </c>
      <c r="AA12" s="28" t="s">
        <v>36</v>
      </c>
      <c r="AB12" s="28" t="str">
        <f t="shared" si="2"/>
        <v>WO</v>
      </c>
      <c r="AC12" s="28" t="s">
        <v>36</v>
      </c>
      <c r="AD12" s="28" t="s">
        <v>36</v>
      </c>
      <c r="AE12" s="28" t="s">
        <v>42</v>
      </c>
      <c r="AF12" s="28" t="s">
        <v>36</v>
      </c>
      <c r="AG12" s="28" t="s">
        <v>36</v>
      </c>
      <c r="AH12" s="28" t="s">
        <v>36</v>
      </c>
      <c r="AI12" s="28" t="str">
        <f t="shared" si="2"/>
        <v>WO</v>
      </c>
      <c r="AJ12" s="28" t="s">
        <v>36</v>
      </c>
      <c r="AK12" s="28" t="s">
        <v>36</v>
      </c>
      <c r="AL12" s="28" t="s">
        <v>42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October</v>
      </c>
      <c r="AU12" s="20">
        <f t="shared" si="4"/>
        <v>24</v>
      </c>
      <c r="AV12" s="20">
        <f t="shared" si="5"/>
        <v>1</v>
      </c>
      <c r="AW12" s="20">
        <f t="shared" si="6"/>
        <v>2</v>
      </c>
      <c r="AX12" s="20">
        <f t="shared" si="7"/>
        <v>4</v>
      </c>
      <c r="AY12" s="20">
        <f t="shared" si="8"/>
        <v>31</v>
      </c>
      <c r="AZ12" s="20">
        <f>October[[#This Row],[Days]]-October[[#This Row],[Absent]]</f>
        <v>30</v>
      </c>
      <c r="BA12" s="23">
        <v>30000</v>
      </c>
      <c r="BB12" s="24">
        <f>October[[#This Row],[Salary]]/October[[#This Row],[Days]]</f>
        <v>967.74193548387098</v>
      </c>
      <c r="BC12" s="24">
        <f>October[[#This Row],[PerDay Salary]]*October[[#This Row],[Absent]]</f>
        <v>967.74193548387098</v>
      </c>
      <c r="BD12" s="24">
        <f>October[[#This Row],[Salary]]-October[[#This Row],[Deduction]]</f>
        <v>29032.258064516129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">
        <v>36</v>
      </c>
      <c r="L13" s="28" t="s">
        <v>36</v>
      </c>
      <c r="M13" s="28" t="s">
        <v>36</v>
      </c>
      <c r="N13" s="28" t="str">
        <f t="shared" si="10"/>
        <v>WO</v>
      </c>
      <c r="O13" s="28" t="s">
        <v>36</v>
      </c>
      <c r="P13" s="28" t="s">
        <v>36</v>
      </c>
      <c r="Q13" s="28" t="s">
        <v>36</v>
      </c>
      <c r="R13" s="28" t="s">
        <v>37</v>
      </c>
      <c r="S13" s="28" t="s">
        <v>36</v>
      </c>
      <c r="T13" s="28" t="s">
        <v>36</v>
      </c>
      <c r="U13" s="28" t="str">
        <f t="shared" si="10"/>
        <v>WO</v>
      </c>
      <c r="V13" s="28" t="s">
        <v>36</v>
      </c>
      <c r="W13" s="28" t="s">
        <v>36</v>
      </c>
      <c r="X13" s="28" t="s">
        <v>36</v>
      </c>
      <c r="Y13" s="28" t="s">
        <v>36</v>
      </c>
      <c r="Z13" s="28" t="s">
        <v>36</v>
      </c>
      <c r="AA13" s="28" t="s">
        <v>36</v>
      </c>
      <c r="AB13" s="28" t="str">
        <f t="shared" si="2"/>
        <v>WO</v>
      </c>
      <c r="AC13" s="28" t="s">
        <v>36</v>
      </c>
      <c r="AD13" s="28" t="s">
        <v>36</v>
      </c>
      <c r="AE13" s="28" t="s">
        <v>36</v>
      </c>
      <c r="AF13" s="28" t="s">
        <v>36</v>
      </c>
      <c r="AG13" s="28" t="s">
        <v>36</v>
      </c>
      <c r="AH13" s="28" t="s">
        <v>36</v>
      </c>
      <c r="AI13" s="28" t="str">
        <f t="shared" si="2"/>
        <v>WO</v>
      </c>
      <c r="AJ13" s="28" t="s">
        <v>36</v>
      </c>
      <c r="AK13" s="28" t="s">
        <v>36</v>
      </c>
      <c r="AL13" s="28" t="s">
        <v>36</v>
      </c>
      <c r="AM13" s="28" t="s">
        <v>36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October</v>
      </c>
      <c r="AU13" s="20">
        <f t="shared" si="4"/>
        <v>26</v>
      </c>
      <c r="AV13" s="20">
        <f t="shared" si="5"/>
        <v>1</v>
      </c>
      <c r="AW13" s="20">
        <f t="shared" si="6"/>
        <v>0</v>
      </c>
      <c r="AX13" s="20">
        <f t="shared" si="7"/>
        <v>4</v>
      </c>
      <c r="AY13" s="20">
        <f t="shared" si="8"/>
        <v>31</v>
      </c>
      <c r="AZ13" s="20">
        <f>October[[#This Row],[Days]]-October[[#This Row],[Absent]]</f>
        <v>30</v>
      </c>
      <c r="BA13" s="23">
        <v>32000</v>
      </c>
      <c r="BB13" s="24">
        <f>October[[#This Row],[Salary]]/October[[#This Row],[Days]]</f>
        <v>1032.258064516129</v>
      </c>
      <c r="BC13" s="24">
        <f>October[[#This Row],[PerDay Salary]]*October[[#This Row],[Absent]]</f>
        <v>1032.258064516129</v>
      </c>
      <c r="BD13" s="24">
        <f>October[[#This Row],[Salary]]-October[[#This Row],[Deduction]]</f>
        <v>30967.741935483871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">
        <v>36</v>
      </c>
      <c r="L14" s="28" t="s">
        <v>36</v>
      </c>
      <c r="M14" s="28" t="s">
        <v>36</v>
      </c>
      <c r="N14" s="28" t="str">
        <f t="shared" si="10"/>
        <v>WO</v>
      </c>
      <c r="O14" s="28" t="s">
        <v>42</v>
      </c>
      <c r="P14" s="28" t="s">
        <v>36</v>
      </c>
      <c r="Q14" s="28" t="s">
        <v>36</v>
      </c>
      <c r="R14" s="28" t="s">
        <v>36</v>
      </c>
      <c r="S14" s="28" t="s">
        <v>36</v>
      </c>
      <c r="T14" s="28" t="s">
        <v>36</v>
      </c>
      <c r="U14" s="28" t="str">
        <f t="shared" si="10"/>
        <v>WO</v>
      </c>
      <c r="V14" s="28" t="s">
        <v>36</v>
      </c>
      <c r="W14" s="28" t="s">
        <v>36</v>
      </c>
      <c r="X14" s="28" t="s">
        <v>37</v>
      </c>
      <c r="Y14" s="28" t="s">
        <v>36</v>
      </c>
      <c r="Z14" s="28" t="s">
        <v>36</v>
      </c>
      <c r="AA14" s="28" t="s">
        <v>36</v>
      </c>
      <c r="AB14" s="28" t="str">
        <f t="shared" si="2"/>
        <v>WO</v>
      </c>
      <c r="AC14" s="28" t="s">
        <v>36</v>
      </c>
      <c r="AD14" s="28" t="s">
        <v>36</v>
      </c>
      <c r="AE14" s="28" t="s">
        <v>36</v>
      </c>
      <c r="AF14" s="28" t="s">
        <v>36</v>
      </c>
      <c r="AG14" s="28" t="s">
        <v>36</v>
      </c>
      <c r="AH14" s="28" t="s">
        <v>36</v>
      </c>
      <c r="AI14" s="28" t="str">
        <f t="shared" si="2"/>
        <v>WO</v>
      </c>
      <c r="AJ14" s="28" t="s">
        <v>36</v>
      </c>
      <c r="AK14" s="28" t="s">
        <v>36</v>
      </c>
      <c r="AL14" s="28" t="s">
        <v>36</v>
      </c>
      <c r="AM14" s="28" t="s">
        <v>36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October</v>
      </c>
      <c r="AU14" s="20">
        <f t="shared" si="4"/>
        <v>25</v>
      </c>
      <c r="AV14" s="20">
        <f t="shared" si="5"/>
        <v>1</v>
      </c>
      <c r="AW14" s="20">
        <f t="shared" si="6"/>
        <v>1</v>
      </c>
      <c r="AX14" s="20">
        <f t="shared" si="7"/>
        <v>4</v>
      </c>
      <c r="AY14" s="20">
        <f t="shared" si="8"/>
        <v>31</v>
      </c>
      <c r="AZ14" s="20">
        <f>October[[#This Row],[Days]]-October[[#This Row],[Absent]]</f>
        <v>30</v>
      </c>
      <c r="BA14" s="23">
        <v>25000</v>
      </c>
      <c r="BB14" s="24">
        <f>October[[#This Row],[Salary]]/October[[#This Row],[Days]]</f>
        <v>806.45161290322585</v>
      </c>
      <c r="BC14" s="24">
        <f>October[[#This Row],[PerDay Salary]]*October[[#This Row],[Absent]]</f>
        <v>806.45161290322585</v>
      </c>
      <c r="BD14" s="24">
        <f>October[[#This Row],[Salary]]-October[[#This Row],[Deduction]]</f>
        <v>24193.548387096773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">
        <v>36</v>
      </c>
      <c r="L15" s="28" t="s">
        <v>36</v>
      </c>
      <c r="M15" s="28" t="s">
        <v>36</v>
      </c>
      <c r="N15" s="28" t="str">
        <f t="shared" si="10"/>
        <v>WO</v>
      </c>
      <c r="O15" s="28" t="s">
        <v>36</v>
      </c>
      <c r="P15" s="28" t="s">
        <v>36</v>
      </c>
      <c r="Q15" s="28" t="s">
        <v>36</v>
      </c>
      <c r="R15" s="28" t="s">
        <v>36</v>
      </c>
      <c r="S15" s="28" t="s">
        <v>36</v>
      </c>
      <c r="T15" s="28" t="s">
        <v>36</v>
      </c>
      <c r="U15" s="28" t="str">
        <f t="shared" si="10"/>
        <v>WO</v>
      </c>
      <c r="V15" s="28" t="s">
        <v>36</v>
      </c>
      <c r="W15" s="28" t="s">
        <v>36</v>
      </c>
      <c r="X15" s="28" t="s">
        <v>36</v>
      </c>
      <c r="Y15" s="28" t="s">
        <v>36</v>
      </c>
      <c r="Z15" s="28" t="s">
        <v>36</v>
      </c>
      <c r="AA15" s="28" t="s">
        <v>36</v>
      </c>
      <c r="AB15" s="28" t="str">
        <f t="shared" si="2"/>
        <v>WO</v>
      </c>
      <c r="AC15" s="28" t="s">
        <v>36</v>
      </c>
      <c r="AD15" s="28" t="s">
        <v>36</v>
      </c>
      <c r="AE15" s="28" t="s">
        <v>36</v>
      </c>
      <c r="AF15" s="28" t="s">
        <v>36</v>
      </c>
      <c r="AG15" s="28" t="s">
        <v>36</v>
      </c>
      <c r="AH15" s="28" t="s">
        <v>36</v>
      </c>
      <c r="AI15" s="28" t="str">
        <f t="shared" si="2"/>
        <v>WO</v>
      </c>
      <c r="AJ15" s="28" t="s">
        <v>36</v>
      </c>
      <c r="AK15" s="28" t="s">
        <v>36</v>
      </c>
      <c r="AL15" s="28" t="s">
        <v>36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October</v>
      </c>
      <c r="AU15" s="20">
        <f t="shared" si="4"/>
        <v>27</v>
      </c>
      <c r="AV15" s="20">
        <f t="shared" si="5"/>
        <v>0</v>
      </c>
      <c r="AW15" s="20">
        <f t="shared" si="6"/>
        <v>0</v>
      </c>
      <c r="AX15" s="20">
        <f t="shared" si="7"/>
        <v>4</v>
      </c>
      <c r="AY15" s="20">
        <f t="shared" si="8"/>
        <v>31</v>
      </c>
      <c r="AZ15" s="20">
        <f>October[[#This Row],[Days]]-October[[#This Row],[Absent]]</f>
        <v>31</v>
      </c>
      <c r="BA15" s="23">
        <v>28000</v>
      </c>
      <c r="BB15" s="24">
        <f>October[[#This Row],[Salary]]/October[[#This Row],[Days]]</f>
        <v>903.22580645161293</v>
      </c>
      <c r="BC15" s="24">
        <f>October[[#This Row],[PerDay Salary]]*October[[#This Row],[Absent]]</f>
        <v>0</v>
      </c>
      <c r="BD15" s="24">
        <f>October[[#This Row],[Salary]]-October[[#This Row],[Deduction]]</f>
        <v>28000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">
        <v>36</v>
      </c>
      <c r="L16" s="28" t="s">
        <v>36</v>
      </c>
      <c r="M16" s="28" t="s">
        <v>36</v>
      </c>
      <c r="N16" s="28" t="str">
        <f t="shared" si="10"/>
        <v>WO</v>
      </c>
      <c r="O16" s="28" t="s">
        <v>36</v>
      </c>
      <c r="P16" s="28" t="s">
        <v>36</v>
      </c>
      <c r="Q16" s="28" t="s">
        <v>36</v>
      </c>
      <c r="R16" s="28" t="s">
        <v>36</v>
      </c>
      <c r="S16" s="28" t="s">
        <v>36</v>
      </c>
      <c r="T16" s="28" t="s">
        <v>36</v>
      </c>
      <c r="U16" s="28" t="str">
        <f t="shared" si="10"/>
        <v>WO</v>
      </c>
      <c r="V16" s="28" t="s">
        <v>36</v>
      </c>
      <c r="W16" s="28" t="s">
        <v>36</v>
      </c>
      <c r="X16" s="28" t="s">
        <v>36</v>
      </c>
      <c r="Y16" s="28" t="s">
        <v>36</v>
      </c>
      <c r="Z16" s="28" t="s">
        <v>36</v>
      </c>
      <c r="AA16" s="28" t="s">
        <v>36</v>
      </c>
      <c r="AB16" s="28" t="str">
        <f t="shared" si="2"/>
        <v>WO</v>
      </c>
      <c r="AC16" s="28" t="s">
        <v>36</v>
      </c>
      <c r="AD16" s="28" t="s">
        <v>36</v>
      </c>
      <c r="AE16" s="28" t="s">
        <v>36</v>
      </c>
      <c r="AF16" s="28" t="s">
        <v>36</v>
      </c>
      <c r="AG16" s="28" t="s">
        <v>36</v>
      </c>
      <c r="AH16" s="28" t="s">
        <v>36</v>
      </c>
      <c r="AI16" s="28" t="str">
        <f t="shared" si="2"/>
        <v>WO</v>
      </c>
      <c r="AJ16" s="28" t="s">
        <v>36</v>
      </c>
      <c r="AK16" s="28" t="s">
        <v>36</v>
      </c>
      <c r="AL16" s="28" t="s">
        <v>36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October</v>
      </c>
      <c r="AU16" s="20">
        <f t="shared" si="4"/>
        <v>27</v>
      </c>
      <c r="AV16" s="20">
        <f t="shared" si="5"/>
        <v>0</v>
      </c>
      <c r="AW16" s="20">
        <f t="shared" si="6"/>
        <v>0</v>
      </c>
      <c r="AX16" s="20">
        <f t="shared" si="7"/>
        <v>4</v>
      </c>
      <c r="AY16" s="20">
        <f t="shared" si="8"/>
        <v>31</v>
      </c>
      <c r="AZ16" s="20">
        <f>October[[#This Row],[Days]]-October[[#This Row],[Absent]]</f>
        <v>31</v>
      </c>
      <c r="BA16" s="23">
        <v>35000</v>
      </c>
      <c r="BB16" s="24">
        <f>October[[#This Row],[Salary]]/October[[#This Row],[Days]]</f>
        <v>1129.0322580645161</v>
      </c>
      <c r="BC16" s="24">
        <f>October[[#This Row],[PerDay Salary]]*October[[#This Row],[Absent]]</f>
        <v>0</v>
      </c>
      <c r="BD16" s="24">
        <f>October[[#This Row],[Salary]]-October[[#This Row],[Deduction]]</f>
        <v>35000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">
        <v>36</v>
      </c>
      <c r="L17" s="28" t="s">
        <v>36</v>
      </c>
      <c r="M17" s="28" t="s">
        <v>36</v>
      </c>
      <c r="N17" s="28" t="str">
        <f t="shared" si="10"/>
        <v>WO</v>
      </c>
      <c r="O17" s="28" t="s">
        <v>36</v>
      </c>
      <c r="P17" s="28" t="s">
        <v>36</v>
      </c>
      <c r="Q17" s="28" t="s">
        <v>42</v>
      </c>
      <c r="R17" s="28" t="s">
        <v>36</v>
      </c>
      <c r="S17" s="28" t="s">
        <v>36</v>
      </c>
      <c r="T17" s="28" t="s">
        <v>36</v>
      </c>
      <c r="U17" s="28" t="str">
        <f t="shared" si="10"/>
        <v>WO</v>
      </c>
      <c r="V17" s="28" t="s">
        <v>36</v>
      </c>
      <c r="W17" s="28" t="s">
        <v>42</v>
      </c>
      <c r="X17" s="28" t="s">
        <v>36</v>
      </c>
      <c r="Y17" s="28" t="s">
        <v>36</v>
      </c>
      <c r="Z17" s="28" t="s">
        <v>36</v>
      </c>
      <c r="AA17" s="28" t="s">
        <v>36</v>
      </c>
      <c r="AB17" s="28" t="str">
        <f t="shared" si="2"/>
        <v>WO</v>
      </c>
      <c r="AC17" s="28" t="s">
        <v>36</v>
      </c>
      <c r="AD17" s="28" t="s">
        <v>36</v>
      </c>
      <c r="AE17" s="28" t="s">
        <v>36</v>
      </c>
      <c r="AF17" s="28" t="s">
        <v>36</v>
      </c>
      <c r="AG17" s="28" t="s">
        <v>36</v>
      </c>
      <c r="AH17" s="28" t="s">
        <v>36</v>
      </c>
      <c r="AI17" s="28" t="str">
        <f t="shared" si="2"/>
        <v>WO</v>
      </c>
      <c r="AJ17" s="28" t="s">
        <v>36</v>
      </c>
      <c r="AK17" s="28" t="s">
        <v>36</v>
      </c>
      <c r="AL17" s="28" t="s">
        <v>36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October</v>
      </c>
      <c r="AU17" s="20">
        <f t="shared" si="4"/>
        <v>25</v>
      </c>
      <c r="AV17" s="20">
        <f t="shared" si="5"/>
        <v>0</v>
      </c>
      <c r="AW17" s="20">
        <f t="shared" si="6"/>
        <v>2</v>
      </c>
      <c r="AX17" s="20">
        <f t="shared" si="7"/>
        <v>4</v>
      </c>
      <c r="AY17" s="20">
        <f t="shared" si="8"/>
        <v>31</v>
      </c>
      <c r="AZ17" s="20">
        <f>October[[#This Row],[Days]]-October[[#This Row],[Absent]]</f>
        <v>31</v>
      </c>
      <c r="BA17" s="23">
        <v>20000</v>
      </c>
      <c r="BB17" s="24">
        <f>October[[#This Row],[Salary]]/October[[#This Row],[Days]]</f>
        <v>645.16129032258061</v>
      </c>
      <c r="BC17" s="24">
        <f>October[[#This Row],[PerDay Salary]]*October[[#This Row],[Absent]]</f>
        <v>0</v>
      </c>
      <c r="BD17" s="24">
        <f>October[[#This Row],[Salary]]-October[[#This Row],[Deduction]]</f>
        <v>20000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">
        <v>36</v>
      </c>
      <c r="L18" s="28" t="s">
        <v>36</v>
      </c>
      <c r="M18" s="28" t="s">
        <v>36</v>
      </c>
      <c r="N18" s="28" t="str">
        <f t="shared" si="10"/>
        <v>WO</v>
      </c>
      <c r="O18" s="28" t="s">
        <v>36</v>
      </c>
      <c r="P18" s="28" t="s">
        <v>36</v>
      </c>
      <c r="Q18" s="28" t="s">
        <v>36</v>
      </c>
      <c r="R18" s="28" t="s">
        <v>36</v>
      </c>
      <c r="S18" s="28" t="s">
        <v>36</v>
      </c>
      <c r="T18" s="28" t="s">
        <v>36</v>
      </c>
      <c r="U18" s="28" t="str">
        <f t="shared" si="10"/>
        <v>WO</v>
      </c>
      <c r="V18" s="28" t="s">
        <v>36</v>
      </c>
      <c r="W18" s="28" t="s">
        <v>36</v>
      </c>
      <c r="X18" s="28" t="s">
        <v>36</v>
      </c>
      <c r="Y18" s="28" t="s">
        <v>36</v>
      </c>
      <c r="Z18" s="28" t="s">
        <v>36</v>
      </c>
      <c r="AA18" s="28" t="s">
        <v>36</v>
      </c>
      <c r="AB18" s="28" t="str">
        <f t="shared" si="2"/>
        <v>WO</v>
      </c>
      <c r="AC18" s="28" t="s">
        <v>36</v>
      </c>
      <c r="AD18" s="28" t="s">
        <v>36</v>
      </c>
      <c r="AE18" s="28" t="s">
        <v>36</v>
      </c>
      <c r="AF18" s="28" t="s">
        <v>36</v>
      </c>
      <c r="AG18" s="28" t="s">
        <v>36</v>
      </c>
      <c r="AH18" s="28" t="s">
        <v>36</v>
      </c>
      <c r="AI18" s="28" t="str">
        <f t="shared" si="2"/>
        <v>WO</v>
      </c>
      <c r="AJ18" s="28" t="s">
        <v>36</v>
      </c>
      <c r="AK18" s="28" t="s">
        <v>36</v>
      </c>
      <c r="AL18" s="28" t="s">
        <v>36</v>
      </c>
      <c r="AM18" s="28" t="s">
        <v>36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October</v>
      </c>
      <c r="AU18" s="20">
        <f t="shared" si="4"/>
        <v>27</v>
      </c>
      <c r="AV18" s="20">
        <f t="shared" si="5"/>
        <v>0</v>
      </c>
      <c r="AW18" s="20">
        <f t="shared" si="6"/>
        <v>0</v>
      </c>
      <c r="AX18" s="20">
        <f t="shared" si="7"/>
        <v>4</v>
      </c>
      <c r="AY18" s="20">
        <f t="shared" si="8"/>
        <v>31</v>
      </c>
      <c r="AZ18" s="20">
        <f>October[[#This Row],[Days]]-October[[#This Row],[Absent]]</f>
        <v>31</v>
      </c>
      <c r="BA18" s="23">
        <v>18000</v>
      </c>
      <c r="BB18" s="24">
        <f>October[[#This Row],[Salary]]/October[[#This Row],[Days]]</f>
        <v>580.64516129032256</v>
      </c>
      <c r="BC18" s="24">
        <f>October[[#This Row],[PerDay Salary]]*October[[#This Row],[Absent]]</f>
        <v>0</v>
      </c>
      <c r="BD18" s="24">
        <f>October[[#This Row],[Salary]]-October[[#This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">
        <v>36</v>
      </c>
      <c r="L19" s="28" t="s">
        <v>36</v>
      </c>
      <c r="M19" s="28" t="s">
        <v>36</v>
      </c>
      <c r="N19" s="28" t="str">
        <f t="shared" si="10"/>
        <v>WO</v>
      </c>
      <c r="O19" s="28" t="s">
        <v>36</v>
      </c>
      <c r="P19" s="28" t="s">
        <v>36</v>
      </c>
      <c r="Q19" s="28" t="s">
        <v>36</v>
      </c>
      <c r="R19" s="28" t="s">
        <v>36</v>
      </c>
      <c r="S19" s="28" t="s">
        <v>36</v>
      </c>
      <c r="T19" s="28" t="s">
        <v>36</v>
      </c>
      <c r="U19" s="28" t="str">
        <f t="shared" si="10"/>
        <v>WO</v>
      </c>
      <c r="V19" s="28" t="s">
        <v>36</v>
      </c>
      <c r="W19" s="28" t="s">
        <v>36</v>
      </c>
      <c r="X19" s="28" t="s">
        <v>36</v>
      </c>
      <c r="Y19" s="28" t="s">
        <v>36</v>
      </c>
      <c r="Z19" s="28" t="s">
        <v>36</v>
      </c>
      <c r="AA19" s="28" t="s">
        <v>36</v>
      </c>
      <c r="AB19" s="28" t="str">
        <f t="shared" si="2"/>
        <v>WO</v>
      </c>
      <c r="AC19" s="28" t="s">
        <v>36</v>
      </c>
      <c r="AD19" s="28" t="s">
        <v>36</v>
      </c>
      <c r="AE19" s="28" t="s">
        <v>36</v>
      </c>
      <c r="AF19" s="28" t="s">
        <v>36</v>
      </c>
      <c r="AG19" s="28" t="s">
        <v>36</v>
      </c>
      <c r="AH19" s="28" t="s">
        <v>36</v>
      </c>
      <c r="AI19" s="28" t="str">
        <f t="shared" si="2"/>
        <v>WO</v>
      </c>
      <c r="AJ19" s="28" t="s">
        <v>36</v>
      </c>
      <c r="AK19" s="28" t="s">
        <v>36</v>
      </c>
      <c r="AL19" s="28" t="s">
        <v>36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October</v>
      </c>
      <c r="AU19" s="20">
        <f t="shared" si="4"/>
        <v>27</v>
      </c>
      <c r="AV19" s="20">
        <f t="shared" si="5"/>
        <v>0</v>
      </c>
      <c r="AW19" s="20">
        <f t="shared" si="6"/>
        <v>0</v>
      </c>
      <c r="AX19" s="20">
        <f t="shared" si="7"/>
        <v>4</v>
      </c>
      <c r="AY19" s="20">
        <f t="shared" si="8"/>
        <v>31</v>
      </c>
      <c r="AZ19" s="20">
        <f>October[[#This Row],[Days]]-October[[#This Row],[Absent]]</f>
        <v>31</v>
      </c>
      <c r="BA19" s="23">
        <v>27000</v>
      </c>
      <c r="BB19" s="24">
        <f>October[[#This Row],[Salary]]/October[[#This Row],[Days]]</f>
        <v>870.9677419354839</v>
      </c>
      <c r="BC19" s="24">
        <f>October[[#This Row],[PerDay Salary]]*October[[#This Row],[Absent]]</f>
        <v>0</v>
      </c>
      <c r="BD19" s="24">
        <f>October[[#This Row],[Salary]]-October[[#This Row],[Deduction]]</f>
        <v>27000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">
        <v>36</v>
      </c>
      <c r="L20" s="28" t="s">
        <v>36</v>
      </c>
      <c r="M20" s="28" t="s">
        <v>36</v>
      </c>
      <c r="N20" s="28" t="str">
        <f t="shared" si="10"/>
        <v>WO</v>
      </c>
      <c r="O20" s="28" t="s">
        <v>36</v>
      </c>
      <c r="P20" s="28" t="s">
        <v>36</v>
      </c>
      <c r="Q20" s="28" t="s">
        <v>36</v>
      </c>
      <c r="R20" s="28" t="s">
        <v>36</v>
      </c>
      <c r="S20" s="28" t="s">
        <v>36</v>
      </c>
      <c r="T20" s="28" t="s">
        <v>36</v>
      </c>
      <c r="U20" s="28" t="str">
        <f t="shared" si="10"/>
        <v>WO</v>
      </c>
      <c r="V20" s="28" t="s">
        <v>36</v>
      </c>
      <c r="W20" s="28" t="s">
        <v>36</v>
      </c>
      <c r="X20" s="28" t="s">
        <v>36</v>
      </c>
      <c r="Y20" s="28" t="s">
        <v>36</v>
      </c>
      <c r="Z20" s="28" t="s">
        <v>36</v>
      </c>
      <c r="AA20" s="28" t="s">
        <v>36</v>
      </c>
      <c r="AB20" s="28" t="str">
        <f t="shared" si="2"/>
        <v>WO</v>
      </c>
      <c r="AC20" s="28" t="s">
        <v>36</v>
      </c>
      <c r="AD20" s="28" t="s">
        <v>36</v>
      </c>
      <c r="AE20" s="28" t="s">
        <v>36</v>
      </c>
      <c r="AF20" s="28" t="s">
        <v>37</v>
      </c>
      <c r="AG20" s="28" t="s">
        <v>36</v>
      </c>
      <c r="AH20" s="28" t="s">
        <v>36</v>
      </c>
      <c r="AI20" s="28" t="str">
        <f t="shared" si="2"/>
        <v>WO</v>
      </c>
      <c r="AJ20" s="28" t="s">
        <v>37</v>
      </c>
      <c r="AK20" s="28" t="s">
        <v>36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October</v>
      </c>
      <c r="AU20" s="20">
        <f t="shared" si="4"/>
        <v>25</v>
      </c>
      <c r="AV20" s="20">
        <f t="shared" si="5"/>
        <v>2</v>
      </c>
      <c r="AW20" s="20">
        <f t="shared" si="6"/>
        <v>0</v>
      </c>
      <c r="AX20" s="20">
        <f t="shared" si="7"/>
        <v>4</v>
      </c>
      <c r="AY20" s="20">
        <f t="shared" si="8"/>
        <v>31</v>
      </c>
      <c r="AZ20" s="20">
        <f>October[[#This Row],[Days]]-October[[#This Row],[Absent]]</f>
        <v>29</v>
      </c>
      <c r="BA20" s="23">
        <v>40000</v>
      </c>
      <c r="BB20" s="24">
        <f>October[[#This Row],[Salary]]/October[[#This Row],[Days]]</f>
        <v>1290.3225806451612</v>
      </c>
      <c r="BC20" s="24">
        <f>October[[#This Row],[PerDay Salary]]*October[[#This Row],[Absent]]</f>
        <v>2580.6451612903224</v>
      </c>
      <c r="BD20" s="24">
        <f>October[[#This Row],[Salary]]-October[[#This Row],[Deduction]]</f>
        <v>37419.354838709674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">
        <v>37</v>
      </c>
      <c r="L21" s="28" t="s">
        <v>36</v>
      </c>
      <c r="M21" s="28" t="s">
        <v>36</v>
      </c>
      <c r="N21" s="28" t="str">
        <f t="shared" si="10"/>
        <v>WO</v>
      </c>
      <c r="O21" s="28" t="s">
        <v>36</v>
      </c>
      <c r="P21" s="28" t="s">
        <v>37</v>
      </c>
      <c r="Q21" s="28" t="s">
        <v>36</v>
      </c>
      <c r="R21" s="28" t="s">
        <v>36</v>
      </c>
      <c r="S21" s="28" t="s">
        <v>36</v>
      </c>
      <c r="T21" s="28" t="s">
        <v>36</v>
      </c>
      <c r="U21" s="28" t="str">
        <f t="shared" si="10"/>
        <v>WO</v>
      </c>
      <c r="V21" s="28" t="s">
        <v>36</v>
      </c>
      <c r="W21" s="28" t="s">
        <v>36</v>
      </c>
      <c r="X21" s="28" t="s">
        <v>36</v>
      </c>
      <c r="Y21" s="28" t="s">
        <v>36</v>
      </c>
      <c r="Z21" s="28" t="s">
        <v>36</v>
      </c>
      <c r="AA21" s="28" t="s">
        <v>36</v>
      </c>
      <c r="AB21" s="28" t="str">
        <f t="shared" si="2"/>
        <v>WO</v>
      </c>
      <c r="AC21" s="28" t="s">
        <v>36</v>
      </c>
      <c r="AD21" s="28" t="s">
        <v>36</v>
      </c>
      <c r="AE21" s="28" t="s">
        <v>36</v>
      </c>
      <c r="AF21" s="28" t="s">
        <v>36</v>
      </c>
      <c r="AG21" s="28" t="s">
        <v>36</v>
      </c>
      <c r="AH21" s="28" t="s">
        <v>36</v>
      </c>
      <c r="AI21" s="28" t="str">
        <f t="shared" si="2"/>
        <v>WO</v>
      </c>
      <c r="AJ21" s="28" t="s">
        <v>36</v>
      </c>
      <c r="AK21" s="28" t="s">
        <v>36</v>
      </c>
      <c r="AL21" s="28" t="s">
        <v>36</v>
      </c>
      <c r="AM21" s="28" t="s">
        <v>36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October</v>
      </c>
      <c r="AU21" s="20">
        <f t="shared" si="4"/>
        <v>25</v>
      </c>
      <c r="AV21" s="20">
        <f t="shared" si="5"/>
        <v>2</v>
      </c>
      <c r="AW21" s="20">
        <f t="shared" si="6"/>
        <v>0</v>
      </c>
      <c r="AX21" s="20">
        <f t="shared" si="7"/>
        <v>4</v>
      </c>
      <c r="AY21" s="20">
        <f t="shared" si="8"/>
        <v>31</v>
      </c>
      <c r="AZ21" s="20">
        <f>October[[#This Row],[Days]]-October[[#This Row],[Absent]]</f>
        <v>29</v>
      </c>
      <c r="BA21" s="23">
        <v>30000</v>
      </c>
      <c r="BB21" s="24">
        <f>October[[#This Row],[Salary]]/October[[#This Row],[Days]]</f>
        <v>967.74193548387098</v>
      </c>
      <c r="BC21" s="24">
        <f>October[[#This Row],[PerDay Salary]]*October[[#This Row],[Absent]]</f>
        <v>1935.483870967742</v>
      </c>
      <c r="BD21" s="24">
        <f>October[[#This Row],[Salary]]-October[[#This Row],[Deduction]]</f>
        <v>28064.516129032258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">
        <v>36</v>
      </c>
      <c r="L22" s="28" t="s">
        <v>36</v>
      </c>
      <c r="M22" s="28" t="s">
        <v>36</v>
      </c>
      <c r="N22" s="28" t="str">
        <f t="shared" si="10"/>
        <v>WO</v>
      </c>
      <c r="O22" s="28" t="s">
        <v>36</v>
      </c>
      <c r="P22" s="28" t="s">
        <v>36</v>
      </c>
      <c r="Q22" s="28" t="s">
        <v>36</v>
      </c>
      <c r="R22" s="28" t="s">
        <v>36</v>
      </c>
      <c r="S22" s="28" t="s">
        <v>36</v>
      </c>
      <c r="T22" s="28" t="s">
        <v>36</v>
      </c>
      <c r="U22" s="28" t="str">
        <f t="shared" si="10"/>
        <v>WO</v>
      </c>
      <c r="V22" s="28" t="s">
        <v>36</v>
      </c>
      <c r="W22" s="28" t="s">
        <v>36</v>
      </c>
      <c r="X22" s="28" t="s">
        <v>36</v>
      </c>
      <c r="Y22" s="28" t="s">
        <v>37</v>
      </c>
      <c r="Z22" s="28" t="s">
        <v>36</v>
      </c>
      <c r="AA22" s="28" t="s">
        <v>36</v>
      </c>
      <c r="AB22" s="28" t="str">
        <f t="shared" si="2"/>
        <v>WO</v>
      </c>
      <c r="AC22" s="28" t="s">
        <v>36</v>
      </c>
      <c r="AD22" s="28" t="s">
        <v>36</v>
      </c>
      <c r="AE22" s="28" t="s">
        <v>36</v>
      </c>
      <c r="AF22" s="28" t="s">
        <v>36</v>
      </c>
      <c r="AG22" s="28" t="s">
        <v>36</v>
      </c>
      <c r="AH22" s="28" t="s">
        <v>36</v>
      </c>
      <c r="AI22" s="28" t="str">
        <f t="shared" si="2"/>
        <v>WO</v>
      </c>
      <c r="AJ22" s="28" t="s">
        <v>36</v>
      </c>
      <c r="AK22" s="28" t="s">
        <v>36</v>
      </c>
      <c r="AL22" s="28" t="s">
        <v>36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October</v>
      </c>
      <c r="AU22" s="20">
        <f t="shared" si="4"/>
        <v>26</v>
      </c>
      <c r="AV22" s="20">
        <f t="shared" si="5"/>
        <v>1</v>
      </c>
      <c r="AW22" s="20">
        <f t="shared" si="6"/>
        <v>0</v>
      </c>
      <c r="AX22" s="20">
        <f t="shared" si="7"/>
        <v>4</v>
      </c>
      <c r="AY22" s="20">
        <f t="shared" si="8"/>
        <v>31</v>
      </c>
      <c r="AZ22" s="20">
        <f>October[[#This Row],[Days]]-October[[#This Row],[Absent]]</f>
        <v>30</v>
      </c>
      <c r="BA22" s="23">
        <v>22000</v>
      </c>
      <c r="BB22" s="24">
        <f>October[[#This Row],[Salary]]/October[[#This Row],[Days]]</f>
        <v>709.67741935483866</v>
      </c>
      <c r="BC22" s="24">
        <f>October[[#This Row],[PerDay Salary]]*October[[#This Row],[Absent]]</f>
        <v>709.67741935483866</v>
      </c>
      <c r="BD22" s="24">
        <f>October[[#This Row],[Salary]]-October[[#This Row],[Deduction]]</f>
        <v>21290.322580645163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36</v>
      </c>
      <c r="K23" s="28" t="s">
        <v>36</v>
      </c>
      <c r="L23" s="28" t="s">
        <v>36</v>
      </c>
      <c r="M23" s="28" t="s">
        <v>36</v>
      </c>
      <c r="N23" s="28" t="str">
        <f t="shared" si="10"/>
        <v>WO</v>
      </c>
      <c r="O23" s="28" t="s">
        <v>36</v>
      </c>
      <c r="P23" s="28" t="s">
        <v>36</v>
      </c>
      <c r="Q23" s="28" t="s">
        <v>36</v>
      </c>
      <c r="R23" s="28" t="s">
        <v>36</v>
      </c>
      <c r="S23" s="28" t="s">
        <v>36</v>
      </c>
      <c r="T23" s="28" t="s">
        <v>36</v>
      </c>
      <c r="U23" s="28" t="str">
        <f t="shared" si="10"/>
        <v>WO</v>
      </c>
      <c r="V23" s="28" t="s">
        <v>36</v>
      </c>
      <c r="W23" s="28" t="s">
        <v>36</v>
      </c>
      <c r="X23" s="28" t="s">
        <v>36</v>
      </c>
      <c r="Y23" s="28" t="s">
        <v>36</v>
      </c>
      <c r="Z23" s="28" t="s">
        <v>36</v>
      </c>
      <c r="AA23" s="28" t="s">
        <v>36</v>
      </c>
      <c r="AB23" s="28" t="str">
        <f t="shared" si="2"/>
        <v>WO</v>
      </c>
      <c r="AC23" s="28" t="s">
        <v>36</v>
      </c>
      <c r="AD23" s="28" t="s">
        <v>36</v>
      </c>
      <c r="AE23" s="28" t="s">
        <v>36</v>
      </c>
      <c r="AF23" s="28" t="s">
        <v>36</v>
      </c>
      <c r="AG23" s="28" t="s">
        <v>36</v>
      </c>
      <c r="AH23" s="28" t="s">
        <v>36</v>
      </c>
      <c r="AI23" s="28" t="str">
        <f t="shared" si="2"/>
        <v>WO</v>
      </c>
      <c r="AJ23" s="28" t="s">
        <v>36</v>
      </c>
      <c r="AK23" s="28" t="s">
        <v>36</v>
      </c>
      <c r="AL23" s="28" t="s">
        <v>36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October</v>
      </c>
      <c r="AU23" s="20">
        <f t="shared" si="4"/>
        <v>27</v>
      </c>
      <c r="AV23" s="20">
        <f t="shared" si="5"/>
        <v>0</v>
      </c>
      <c r="AW23" s="20">
        <f t="shared" si="6"/>
        <v>0</v>
      </c>
      <c r="AX23" s="20">
        <f t="shared" si="7"/>
        <v>4</v>
      </c>
      <c r="AY23" s="20">
        <f t="shared" si="8"/>
        <v>31</v>
      </c>
      <c r="AZ23" s="20">
        <f>October[[#This Row],[Days]]-October[[#This Row],[Absent]]</f>
        <v>31</v>
      </c>
      <c r="BA23" s="23">
        <v>18000</v>
      </c>
      <c r="BB23" s="24">
        <f>October[[#This Row],[Salary]]/October[[#This Row],[Days]]</f>
        <v>580.64516129032256</v>
      </c>
      <c r="BC23" s="24">
        <f>October[[#This Row],[PerDay Salary]]*October[[#This Row],[Absent]]</f>
        <v>0</v>
      </c>
      <c r="BD23" s="24">
        <f>October[[#This Row],[Salary]]-October[[#This Row],[Deduction]]</f>
        <v>18000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">
        <v>36</v>
      </c>
      <c r="L24" s="28" t="s">
        <v>36</v>
      </c>
      <c r="M24" s="28" t="s">
        <v>36</v>
      </c>
      <c r="N24" s="28" t="str">
        <f t="shared" si="10"/>
        <v>WO</v>
      </c>
      <c r="O24" s="28" t="s">
        <v>36</v>
      </c>
      <c r="P24" s="28" t="s">
        <v>36</v>
      </c>
      <c r="Q24" s="28" t="s">
        <v>36</v>
      </c>
      <c r="R24" s="28" t="s">
        <v>36</v>
      </c>
      <c r="S24" s="28" t="s">
        <v>36</v>
      </c>
      <c r="T24" s="28" t="s">
        <v>36</v>
      </c>
      <c r="U24" s="28" t="str">
        <f t="shared" si="10"/>
        <v>WO</v>
      </c>
      <c r="V24" s="28" t="s">
        <v>36</v>
      </c>
      <c r="W24" s="28" t="s">
        <v>36</v>
      </c>
      <c r="X24" s="28" t="s">
        <v>36</v>
      </c>
      <c r="Y24" s="28" t="s">
        <v>36</v>
      </c>
      <c r="Z24" s="28" t="s">
        <v>36</v>
      </c>
      <c r="AA24" s="28" t="s">
        <v>36</v>
      </c>
      <c r="AB24" s="28" t="str">
        <f t="shared" ref="AB24:AI27" si="11">IF(AB$6="Sun","WO","")</f>
        <v>WO</v>
      </c>
      <c r="AC24" s="28" t="s">
        <v>36</v>
      </c>
      <c r="AD24" s="28" t="s">
        <v>36</v>
      </c>
      <c r="AE24" s="28" t="s">
        <v>36</v>
      </c>
      <c r="AF24" s="28" t="s">
        <v>36</v>
      </c>
      <c r="AG24" s="28" t="s">
        <v>36</v>
      </c>
      <c r="AH24" s="28" t="s">
        <v>36</v>
      </c>
      <c r="AI24" s="28" t="str">
        <f t="shared" si="11"/>
        <v>WO</v>
      </c>
      <c r="AJ24" s="28" t="s">
        <v>36</v>
      </c>
      <c r="AK24" s="28" t="s">
        <v>36</v>
      </c>
      <c r="AL24" s="28" t="s">
        <v>36</v>
      </c>
      <c r="AM24" s="28" t="s">
        <v>42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October</v>
      </c>
      <c r="AU24" s="20">
        <f t="shared" si="4"/>
        <v>26</v>
      </c>
      <c r="AV24" s="20">
        <f t="shared" si="5"/>
        <v>0</v>
      </c>
      <c r="AW24" s="20">
        <f t="shared" si="6"/>
        <v>1</v>
      </c>
      <c r="AX24" s="20">
        <f t="shared" si="7"/>
        <v>4</v>
      </c>
      <c r="AY24" s="20">
        <f t="shared" si="8"/>
        <v>31</v>
      </c>
      <c r="AZ24" s="20">
        <f>October[[#This Row],[Days]]-October[[#This Row],[Absent]]</f>
        <v>31</v>
      </c>
      <c r="BA24" s="23">
        <v>20000</v>
      </c>
      <c r="BB24" s="24">
        <f>October[[#This Row],[Salary]]/October[[#This Row],[Days]]</f>
        <v>645.16129032258061</v>
      </c>
      <c r="BC24" s="24">
        <f>October[[#This Row],[PerDay Salary]]*October[[#This Row],[Absent]]</f>
        <v>0</v>
      </c>
      <c r="BD24" s="24">
        <f>October[[#This Row],[Salary]]-October[[#This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">
        <v>36</v>
      </c>
      <c r="L25" s="28" t="s">
        <v>36</v>
      </c>
      <c r="M25" s="28" t="s">
        <v>36</v>
      </c>
      <c r="N25" s="28" t="str">
        <f t="shared" ref="N25:U27" si="12">IF(N$6="Sun","WO","")</f>
        <v>WO</v>
      </c>
      <c r="O25" s="28" t="s">
        <v>36</v>
      </c>
      <c r="P25" s="28" t="s">
        <v>36</v>
      </c>
      <c r="Q25" s="28" t="s">
        <v>36</v>
      </c>
      <c r="R25" s="28" t="s">
        <v>36</v>
      </c>
      <c r="S25" s="28" t="s">
        <v>36</v>
      </c>
      <c r="T25" s="28" t="s">
        <v>36</v>
      </c>
      <c r="U25" s="28" t="str">
        <f t="shared" si="12"/>
        <v>WO</v>
      </c>
      <c r="V25" s="28" t="s">
        <v>36</v>
      </c>
      <c r="W25" s="28" t="s">
        <v>36</v>
      </c>
      <c r="X25" s="28" t="s">
        <v>36</v>
      </c>
      <c r="Y25" s="28" t="s">
        <v>36</v>
      </c>
      <c r="Z25" s="28" t="s">
        <v>36</v>
      </c>
      <c r="AA25" s="28" t="s">
        <v>36</v>
      </c>
      <c r="AB25" s="28" t="str">
        <f t="shared" si="11"/>
        <v>WO</v>
      </c>
      <c r="AC25" s="28" t="s">
        <v>36</v>
      </c>
      <c r="AD25" s="28" t="s">
        <v>36</v>
      </c>
      <c r="AE25" s="28" t="s">
        <v>36</v>
      </c>
      <c r="AF25" s="28" t="s">
        <v>36</v>
      </c>
      <c r="AG25" s="28" t="s">
        <v>36</v>
      </c>
      <c r="AH25" s="28" t="s">
        <v>36</v>
      </c>
      <c r="AI25" s="28" t="str">
        <f t="shared" si="11"/>
        <v>WO</v>
      </c>
      <c r="AJ25" s="28" t="s">
        <v>36</v>
      </c>
      <c r="AK25" s="28" t="s">
        <v>36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October</v>
      </c>
      <c r="AU25" s="20">
        <f t="shared" si="4"/>
        <v>27</v>
      </c>
      <c r="AV25" s="20">
        <f t="shared" si="5"/>
        <v>0</v>
      </c>
      <c r="AW25" s="20">
        <f t="shared" si="6"/>
        <v>0</v>
      </c>
      <c r="AX25" s="20">
        <f t="shared" si="7"/>
        <v>4</v>
      </c>
      <c r="AY25" s="20">
        <f t="shared" si="8"/>
        <v>31</v>
      </c>
      <c r="AZ25" s="20">
        <f>October[[#This Row],[Days]]-October[[#This Row],[Absent]]</f>
        <v>31</v>
      </c>
      <c r="BA25" s="23">
        <v>15000</v>
      </c>
      <c r="BB25" s="24">
        <f>October[[#This Row],[Salary]]/October[[#This Row],[Days]]</f>
        <v>483.87096774193549</v>
      </c>
      <c r="BC25" s="24">
        <f>October[[#This Row],[PerDay Salary]]*October[[#This Row],[Absent]]</f>
        <v>0</v>
      </c>
      <c r="BD25" s="24">
        <f>October[[#This Row],[Salary]]-October[[#This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">
        <v>36</v>
      </c>
      <c r="L26" s="28" t="s">
        <v>36</v>
      </c>
      <c r="M26" s="28" t="s">
        <v>36</v>
      </c>
      <c r="N26" s="28" t="str">
        <f t="shared" si="12"/>
        <v>WO</v>
      </c>
      <c r="O26" s="28" t="s">
        <v>36</v>
      </c>
      <c r="P26" s="28" t="s">
        <v>36</v>
      </c>
      <c r="Q26" s="28" t="s">
        <v>36</v>
      </c>
      <c r="R26" s="28" t="s">
        <v>36</v>
      </c>
      <c r="S26" s="28" t="s">
        <v>36</v>
      </c>
      <c r="T26" s="28" t="s">
        <v>36</v>
      </c>
      <c r="U26" s="28" t="str">
        <f t="shared" si="12"/>
        <v>WO</v>
      </c>
      <c r="V26" s="28" t="s">
        <v>36</v>
      </c>
      <c r="W26" s="28" t="s">
        <v>36</v>
      </c>
      <c r="X26" s="28" t="s">
        <v>36</v>
      </c>
      <c r="Y26" s="28" t="s">
        <v>36</v>
      </c>
      <c r="Z26" s="28" t="s">
        <v>36</v>
      </c>
      <c r="AA26" s="28" t="s">
        <v>36</v>
      </c>
      <c r="AB26" s="28" t="str">
        <f t="shared" si="11"/>
        <v>WO</v>
      </c>
      <c r="AC26" s="28" t="s">
        <v>36</v>
      </c>
      <c r="AD26" s="28" t="s">
        <v>36</v>
      </c>
      <c r="AE26" s="28" t="s">
        <v>36</v>
      </c>
      <c r="AF26" s="28" t="s">
        <v>36</v>
      </c>
      <c r="AG26" s="28" t="s">
        <v>36</v>
      </c>
      <c r="AH26" s="28" t="s">
        <v>36</v>
      </c>
      <c r="AI26" s="28" t="str">
        <f t="shared" si="11"/>
        <v>WO</v>
      </c>
      <c r="AJ26" s="28" t="s">
        <v>36</v>
      </c>
      <c r="AK26" s="28" t="s">
        <v>36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October</v>
      </c>
      <c r="AU26" s="20">
        <f t="shared" si="4"/>
        <v>27</v>
      </c>
      <c r="AV26" s="20">
        <f t="shared" si="5"/>
        <v>0</v>
      </c>
      <c r="AW26" s="20">
        <f t="shared" si="6"/>
        <v>0</v>
      </c>
      <c r="AX26" s="20">
        <f t="shared" si="7"/>
        <v>4</v>
      </c>
      <c r="AY26" s="20">
        <f t="shared" si="8"/>
        <v>31</v>
      </c>
      <c r="AZ26" s="20">
        <f>October[[#This Row],[Days]]-October[[#This Row],[Absent]]</f>
        <v>31</v>
      </c>
      <c r="BA26" s="23">
        <v>22000</v>
      </c>
      <c r="BB26" s="24">
        <f>October[[#This Row],[Salary]]/October[[#This Row],[Days]]</f>
        <v>709.67741935483866</v>
      </c>
      <c r="BC26" s="24">
        <f>October[[#This Row],[PerDay Salary]]*October[[#This Row],[Absent]]</f>
        <v>0</v>
      </c>
      <c r="BD26" s="24">
        <f>October[[#This Row],[Salary]]-October[[#This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tr">
        <f t="shared" si="12"/>
        <v>WO</v>
      </c>
      <c r="O27" s="18" t="s">
        <v>36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">
        <v>36</v>
      </c>
      <c r="U27" s="18" t="str">
        <f t="shared" si="12"/>
        <v>WO</v>
      </c>
      <c r="V27" s="18" t="s">
        <v>36</v>
      </c>
      <c r="W27" s="18" t="s">
        <v>36</v>
      </c>
      <c r="X27" s="18" t="s">
        <v>36</v>
      </c>
      <c r="Y27" s="18" t="s">
        <v>36</v>
      </c>
      <c r="Z27" s="18" t="s">
        <v>36</v>
      </c>
      <c r="AA27" s="18" t="s">
        <v>36</v>
      </c>
      <c r="AB27" s="18" t="str">
        <f t="shared" si="11"/>
        <v>WO</v>
      </c>
      <c r="AC27" s="18" t="s">
        <v>36</v>
      </c>
      <c r="AD27" s="18" t="s">
        <v>36</v>
      </c>
      <c r="AE27" s="18" t="s">
        <v>36</v>
      </c>
      <c r="AF27" s="18" t="s">
        <v>36</v>
      </c>
      <c r="AG27" s="18" t="s">
        <v>36</v>
      </c>
      <c r="AH27" s="18" t="s">
        <v>36</v>
      </c>
      <c r="AI27" s="18" t="str">
        <f t="shared" si="11"/>
        <v>WO</v>
      </c>
      <c r="AJ27" s="18" t="s">
        <v>36</v>
      </c>
      <c r="AK27" s="18" t="s">
        <v>36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October</v>
      </c>
      <c r="AU27" s="20">
        <f t="shared" si="4"/>
        <v>27</v>
      </c>
      <c r="AV27" s="20">
        <f t="shared" si="5"/>
        <v>0</v>
      </c>
      <c r="AW27" s="20">
        <f t="shared" si="6"/>
        <v>0</v>
      </c>
      <c r="AX27" s="20">
        <f t="shared" si="7"/>
        <v>4</v>
      </c>
      <c r="AY27" s="20">
        <f t="shared" si="8"/>
        <v>31</v>
      </c>
      <c r="AZ27" s="20">
        <f>October[[#This Row],[Days]]-October[[#This Row],[Absent]]</f>
        <v>31</v>
      </c>
      <c r="BA27" s="23">
        <v>38000</v>
      </c>
      <c r="BB27" s="24">
        <f>October[[#This Row],[Salary]]/October[[#This Row],[Days]]</f>
        <v>1225.8064516129032</v>
      </c>
      <c r="BC27" s="24">
        <f>October[[#This Row],[PerDay Salary]]*October[[#This Row],[Absent]]</f>
        <v>0</v>
      </c>
      <c r="BD27" s="24">
        <f>October[[#This Row],[Salary]]-October[[#This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14" priority="5" operator="equal">
      <formula>"WO"</formula>
    </cfRule>
  </conditionalFormatting>
  <conditionalFormatting sqref="J8:AN27">
    <cfRule type="containsText" dxfId="13" priority="1" stopIfTrue="1" operator="containsText" text="L">
      <formula>NOT(ISERROR(SEARCH("L",J8)))</formula>
    </cfRule>
    <cfRule type="containsText" dxfId="12" priority="2" stopIfTrue="1" operator="containsText" text="A">
      <formula>NOT(ISERROR(SEARCH("A",J8)))</formula>
    </cfRule>
    <cfRule type="containsText" dxfId="11" priority="3" stopIfTrue="1" operator="containsText" text="P">
      <formula>NOT(ISERROR(SEARCH("P",J8)))</formula>
    </cfRule>
    <cfRule type="containsText" dxfId="10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V8:AA27 O8:T27 J8:M27 AC8:AH27 AJ8:AN27" xr:uid="{1889BE2D-8F68-4521-879A-407F558C79DF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C1D699-FF21-40AA-A9BA-F6DB5BF0B0E5}">
          <x14:formula1>
            <xm:f>Rough!$A$1:$A$12</xm:f>
          </x14:formula1>
          <xm:sqref>G4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25E1-F252-4039-9617-8BEFD9C50FF2}">
  <dimension ref="E1:BD28"/>
  <sheetViews>
    <sheetView topLeftCell="AN3" workbookViewId="0">
      <selection activeCell="AZ18" sqref="AZ18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45962</v>
      </c>
      <c r="H4" s="14" t="str">
        <f>TEXT($G$4,"MMMM")</f>
        <v>November</v>
      </c>
      <c r="J4" s="13" t="s">
        <v>41</v>
      </c>
      <c r="K4" s="14">
        <f>EOMONTH(G4,0)</f>
        <v>45991</v>
      </c>
      <c r="O4" s="13">
        <f>DATEDIF($G$4,$K$4,"D")+1</f>
        <v>30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Sat</v>
      </c>
      <c r="K6" s="11" t="str">
        <f t="shared" ref="K6:AN6" si="0">TEXT(K7,"ddd")</f>
        <v>Sun</v>
      </c>
      <c r="L6" s="11" t="str">
        <f t="shared" si="0"/>
        <v>Mon</v>
      </c>
      <c r="M6" s="11" t="str">
        <f t="shared" si="0"/>
        <v>Tue</v>
      </c>
      <c r="N6" s="11" t="str">
        <f t="shared" si="0"/>
        <v>Wed</v>
      </c>
      <c r="O6" s="11" t="str">
        <f t="shared" si="0"/>
        <v>Thu</v>
      </c>
      <c r="P6" s="11" t="str">
        <f t="shared" si="0"/>
        <v>Fri</v>
      </c>
      <c r="Q6" s="11" t="str">
        <f t="shared" si="0"/>
        <v>Sat</v>
      </c>
      <c r="R6" s="11" t="str">
        <f t="shared" si="0"/>
        <v>Sun</v>
      </c>
      <c r="S6" s="11" t="str">
        <f t="shared" si="0"/>
        <v>Mon</v>
      </c>
      <c r="T6" s="11" t="str">
        <f t="shared" si="0"/>
        <v>Tue</v>
      </c>
      <c r="U6" s="11" t="str">
        <f t="shared" si="0"/>
        <v>Wed</v>
      </c>
      <c r="V6" s="11" t="str">
        <f t="shared" si="0"/>
        <v>Thu</v>
      </c>
      <c r="W6" s="11" t="str">
        <f t="shared" si="0"/>
        <v>Fri</v>
      </c>
      <c r="X6" s="11" t="str">
        <f t="shared" si="0"/>
        <v>Sat</v>
      </c>
      <c r="Y6" s="11" t="str">
        <f t="shared" si="0"/>
        <v>Sun</v>
      </c>
      <c r="Z6" s="11" t="str">
        <f t="shared" si="0"/>
        <v>Mon</v>
      </c>
      <c r="AA6" s="11" t="str">
        <f t="shared" si="0"/>
        <v>Tue</v>
      </c>
      <c r="AB6" s="11" t="str">
        <f t="shared" si="0"/>
        <v>Wed</v>
      </c>
      <c r="AC6" s="11" t="str">
        <f t="shared" si="0"/>
        <v>Thu</v>
      </c>
      <c r="AD6" s="11" t="str">
        <f t="shared" si="0"/>
        <v>Fri</v>
      </c>
      <c r="AE6" s="11" t="str">
        <f t="shared" si="0"/>
        <v>Sat</v>
      </c>
      <c r="AF6" s="11" t="str">
        <f t="shared" si="0"/>
        <v>Sun</v>
      </c>
      <c r="AG6" s="11" t="str">
        <f t="shared" si="0"/>
        <v>Mon</v>
      </c>
      <c r="AH6" s="11" t="str">
        <f t="shared" si="0"/>
        <v>Tue</v>
      </c>
      <c r="AI6" s="11" t="str">
        <f t="shared" si="0"/>
        <v>Wed</v>
      </c>
      <c r="AJ6" s="11" t="str">
        <f t="shared" si="0"/>
        <v>Thu</v>
      </c>
      <c r="AK6" s="11" t="str">
        <f t="shared" si="0"/>
        <v>Fri</v>
      </c>
      <c r="AL6" s="11" t="str">
        <f t="shared" si="0"/>
        <v>Sat</v>
      </c>
      <c r="AM6" s="11" t="str">
        <f t="shared" si="0"/>
        <v>Sun</v>
      </c>
      <c r="AN6" s="12" t="str">
        <f t="shared" si="0"/>
        <v/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45962</v>
      </c>
      <c r="K7" s="27">
        <f>IF(J7&lt;$K$4,J7+1,"")</f>
        <v>45963</v>
      </c>
      <c r="L7" s="27">
        <f t="shared" ref="L7:AN7" si="1">IF(K7&lt;$K$4,K7+1,"")</f>
        <v>45964</v>
      </c>
      <c r="M7" s="27">
        <f t="shared" si="1"/>
        <v>45965</v>
      </c>
      <c r="N7" s="27">
        <f t="shared" si="1"/>
        <v>45966</v>
      </c>
      <c r="O7" s="27">
        <f t="shared" si="1"/>
        <v>45967</v>
      </c>
      <c r="P7" s="27">
        <f t="shared" si="1"/>
        <v>45968</v>
      </c>
      <c r="Q7" s="27">
        <f t="shared" si="1"/>
        <v>45969</v>
      </c>
      <c r="R7" s="27">
        <f t="shared" si="1"/>
        <v>45970</v>
      </c>
      <c r="S7" s="27">
        <f t="shared" si="1"/>
        <v>45971</v>
      </c>
      <c r="T7" s="27">
        <f t="shared" si="1"/>
        <v>45972</v>
      </c>
      <c r="U7" s="27">
        <f t="shared" si="1"/>
        <v>45973</v>
      </c>
      <c r="V7" s="27">
        <f t="shared" si="1"/>
        <v>45974</v>
      </c>
      <c r="W7" s="27">
        <f t="shared" si="1"/>
        <v>45975</v>
      </c>
      <c r="X7" s="27">
        <f t="shared" si="1"/>
        <v>45976</v>
      </c>
      <c r="Y7" s="27">
        <f t="shared" si="1"/>
        <v>45977</v>
      </c>
      <c r="Z7" s="27">
        <f t="shared" si="1"/>
        <v>45978</v>
      </c>
      <c r="AA7" s="27">
        <f t="shared" si="1"/>
        <v>45979</v>
      </c>
      <c r="AB7" s="27">
        <f t="shared" si="1"/>
        <v>45980</v>
      </c>
      <c r="AC7" s="27">
        <f t="shared" si="1"/>
        <v>45981</v>
      </c>
      <c r="AD7" s="27">
        <f t="shared" si="1"/>
        <v>45982</v>
      </c>
      <c r="AE7" s="27">
        <f t="shared" si="1"/>
        <v>45983</v>
      </c>
      <c r="AF7" s="27">
        <f t="shared" si="1"/>
        <v>45984</v>
      </c>
      <c r="AG7" s="27">
        <f t="shared" si="1"/>
        <v>45985</v>
      </c>
      <c r="AH7" s="27">
        <f t="shared" si="1"/>
        <v>45986</v>
      </c>
      <c r="AI7" s="27">
        <f t="shared" si="1"/>
        <v>45987</v>
      </c>
      <c r="AJ7" s="27">
        <f t="shared" si="1"/>
        <v>45988</v>
      </c>
      <c r="AK7" s="27">
        <f t="shared" si="1"/>
        <v>45989</v>
      </c>
      <c r="AL7" s="27">
        <f t="shared" si="1"/>
        <v>45990</v>
      </c>
      <c r="AM7" s="27">
        <f t="shared" si="1"/>
        <v>45991</v>
      </c>
      <c r="AN7" s="16" t="str">
        <f t="shared" si="1"/>
        <v/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5</v>
      </c>
      <c r="J8" s="28" t="s">
        <v>36</v>
      </c>
      <c r="K8" s="28" t="str">
        <f t="shared" ref="K8:AM23" si="2">IF(K$6="Sun","WO","")</f>
        <v>WO</v>
      </c>
      <c r="L8" s="28" t="s">
        <v>36</v>
      </c>
      <c r="M8" s="28" t="s">
        <v>36</v>
      </c>
      <c r="N8" s="28" t="s">
        <v>36</v>
      </c>
      <c r="O8" s="28" t="s">
        <v>36</v>
      </c>
      <c r="P8" s="28" t="s">
        <v>36</v>
      </c>
      <c r="Q8" s="28" t="s">
        <v>36</v>
      </c>
      <c r="R8" s="28" t="str">
        <f t="shared" si="2"/>
        <v>WO</v>
      </c>
      <c r="S8" s="28" t="s">
        <v>36</v>
      </c>
      <c r="T8" s="28" t="s">
        <v>36</v>
      </c>
      <c r="U8" s="28" t="s">
        <v>36</v>
      </c>
      <c r="V8" s="28" t="s">
        <v>36</v>
      </c>
      <c r="W8" s="28" t="s">
        <v>36</v>
      </c>
      <c r="X8" s="28" t="s">
        <v>36</v>
      </c>
      <c r="Y8" s="28" t="str">
        <f t="shared" si="2"/>
        <v>WO</v>
      </c>
      <c r="Z8" s="28" t="s">
        <v>36</v>
      </c>
      <c r="AA8" s="28" t="s">
        <v>36</v>
      </c>
      <c r="AB8" s="28" t="s">
        <v>36</v>
      </c>
      <c r="AC8" s="28" t="s">
        <v>36</v>
      </c>
      <c r="AD8" s="28" t="s">
        <v>36</v>
      </c>
      <c r="AE8" s="28" t="s">
        <v>36</v>
      </c>
      <c r="AF8" s="28" t="str">
        <f t="shared" si="2"/>
        <v>WO</v>
      </c>
      <c r="AG8" s="28" t="s">
        <v>36</v>
      </c>
      <c r="AH8" s="28" t="s">
        <v>36</v>
      </c>
      <c r="AI8" s="28" t="s">
        <v>36</v>
      </c>
      <c r="AJ8" s="28" t="s">
        <v>36</v>
      </c>
      <c r="AK8" s="28" t="s">
        <v>36</v>
      </c>
      <c r="AL8" s="28" t="s">
        <v>36</v>
      </c>
      <c r="AM8" s="28" t="str">
        <f t="shared" si="2"/>
        <v>WO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1" t="str">
        <f t="shared" ref="AT8:AT27" si="3">$H$4</f>
        <v>November</v>
      </c>
      <c r="AU8" s="20">
        <f t="shared" ref="AU8:AU27" si="4">COUNTIF($J8:$AN8,"*P*")</f>
        <v>26</v>
      </c>
      <c r="AV8" s="20">
        <f t="shared" ref="AV8:AV27" si="5">COUNTIF($J8:$AN8,"*A*")</f>
        <v>0</v>
      </c>
      <c r="AW8" s="20">
        <f t="shared" ref="AW8:AW27" si="6">COUNTIF($J8:$AN8,"*L*")</f>
        <v>0</v>
      </c>
      <c r="AX8" s="20">
        <f t="shared" ref="AX8:AX27" si="7">$I$8</f>
        <v>5</v>
      </c>
      <c r="AY8" s="20">
        <f t="shared" ref="AY8:AY27" si="8">$O$4</f>
        <v>30</v>
      </c>
      <c r="AZ8" s="20">
        <f>November[[#This Row],[Days]]-November[[#This Row],[Absent]]</f>
        <v>30</v>
      </c>
      <c r="BA8" s="23">
        <v>15000</v>
      </c>
      <c r="BB8" s="24">
        <f>November[[#This Row],[Salary]]/November[[#This Row],[Days]]</f>
        <v>500</v>
      </c>
      <c r="BC8" s="24">
        <f>November[[#This Row],[PerDay Salary]]*November[[#This Row],[Absent]]</f>
        <v>0</v>
      </c>
      <c r="BD8" s="24">
        <f>November[[#This Row],[Salary]]-November[[#This Row],[Deduction]]</f>
        <v>15000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5</v>
      </c>
      <c r="J9" s="28" t="s">
        <v>36</v>
      </c>
      <c r="K9" s="28" t="str">
        <f t="shared" ref="K9:Y24" si="10">IF(K$6="Sun","WO","")</f>
        <v>WO</v>
      </c>
      <c r="L9" s="28" t="s">
        <v>36</v>
      </c>
      <c r="M9" s="28" t="s">
        <v>36</v>
      </c>
      <c r="N9" s="28" t="s">
        <v>36</v>
      </c>
      <c r="O9" s="28" t="s">
        <v>36</v>
      </c>
      <c r="P9" s="28" t="s">
        <v>36</v>
      </c>
      <c r="Q9" s="28" t="s">
        <v>36</v>
      </c>
      <c r="R9" s="28" t="str">
        <f t="shared" si="10"/>
        <v>WO</v>
      </c>
      <c r="S9" s="28" t="s">
        <v>36</v>
      </c>
      <c r="T9" s="28" t="s">
        <v>36</v>
      </c>
      <c r="U9" s="28" t="s">
        <v>36</v>
      </c>
      <c r="V9" s="28" t="s">
        <v>36</v>
      </c>
      <c r="W9" s="28" t="s">
        <v>36</v>
      </c>
      <c r="X9" s="28" t="s">
        <v>36</v>
      </c>
      <c r="Y9" s="28" t="str">
        <f t="shared" si="10"/>
        <v>WO</v>
      </c>
      <c r="Z9" s="28" t="s">
        <v>36</v>
      </c>
      <c r="AA9" s="28" t="s">
        <v>36</v>
      </c>
      <c r="AB9" s="28" t="s">
        <v>36</v>
      </c>
      <c r="AC9" s="28" t="s">
        <v>36</v>
      </c>
      <c r="AD9" s="28" t="s">
        <v>36</v>
      </c>
      <c r="AE9" s="28" t="s">
        <v>36</v>
      </c>
      <c r="AF9" s="28" t="str">
        <f t="shared" si="2"/>
        <v>WO</v>
      </c>
      <c r="AG9" s="28" t="s">
        <v>36</v>
      </c>
      <c r="AH9" s="28" t="s">
        <v>36</v>
      </c>
      <c r="AI9" s="28" t="s">
        <v>36</v>
      </c>
      <c r="AJ9" s="28" t="s">
        <v>36</v>
      </c>
      <c r="AK9" s="28" t="s">
        <v>36</v>
      </c>
      <c r="AL9" s="28" t="s">
        <v>36</v>
      </c>
      <c r="AM9" s="28" t="str">
        <f t="shared" si="2"/>
        <v>WO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1" t="str">
        <f t="shared" si="3"/>
        <v>November</v>
      </c>
      <c r="AU9" s="20">
        <f t="shared" si="4"/>
        <v>26</v>
      </c>
      <c r="AV9" s="20">
        <f t="shared" si="5"/>
        <v>0</v>
      </c>
      <c r="AW9" s="20">
        <f t="shared" si="6"/>
        <v>0</v>
      </c>
      <c r="AX9" s="20">
        <f t="shared" si="7"/>
        <v>5</v>
      </c>
      <c r="AY9" s="20">
        <f t="shared" si="8"/>
        <v>30</v>
      </c>
      <c r="AZ9" s="20">
        <f>November[[#This Row],[Days]]-November[[#This Row],[Absent]]</f>
        <v>30</v>
      </c>
      <c r="BA9" s="23">
        <v>18000</v>
      </c>
      <c r="BB9" s="24">
        <f>November[[#This Row],[Salary]]/November[[#This Row],[Days]]</f>
        <v>600</v>
      </c>
      <c r="BC9" s="24">
        <f>November[[#This Row],[PerDay Salary]]*November[[#This Row],[Absent]]</f>
        <v>0</v>
      </c>
      <c r="BD9" s="24">
        <f>November[[#This Row],[Salary]]-November[[#This Row],[Deduction]]</f>
        <v>18000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5</v>
      </c>
      <c r="J10" s="28" t="s">
        <v>37</v>
      </c>
      <c r="K10" s="28" t="str">
        <f t="shared" si="10"/>
        <v>WO</v>
      </c>
      <c r="L10" s="28" t="s">
        <v>37</v>
      </c>
      <c r="M10" s="28" t="s">
        <v>36</v>
      </c>
      <c r="N10" s="28" t="s">
        <v>36</v>
      </c>
      <c r="O10" s="28" t="s">
        <v>36</v>
      </c>
      <c r="P10" s="28" t="s">
        <v>42</v>
      </c>
      <c r="Q10" s="28" t="s">
        <v>36</v>
      </c>
      <c r="R10" s="28" t="str">
        <f t="shared" si="10"/>
        <v>WO</v>
      </c>
      <c r="S10" s="28" t="s">
        <v>36</v>
      </c>
      <c r="T10" s="28" t="s">
        <v>36</v>
      </c>
      <c r="U10" s="28" t="s">
        <v>36</v>
      </c>
      <c r="V10" s="28" t="s">
        <v>42</v>
      </c>
      <c r="W10" s="28" t="s">
        <v>36</v>
      </c>
      <c r="X10" s="28" t="s">
        <v>36</v>
      </c>
      <c r="Y10" s="28" t="str">
        <f t="shared" si="10"/>
        <v>WO</v>
      </c>
      <c r="Z10" s="28" t="s">
        <v>36</v>
      </c>
      <c r="AA10" s="28" t="s">
        <v>36</v>
      </c>
      <c r="AB10" s="28" t="s">
        <v>36</v>
      </c>
      <c r="AC10" s="28" t="s">
        <v>36</v>
      </c>
      <c r="AD10" s="28" t="s">
        <v>36</v>
      </c>
      <c r="AE10" s="28" t="s">
        <v>36</v>
      </c>
      <c r="AF10" s="28" t="str">
        <f t="shared" si="2"/>
        <v>WO</v>
      </c>
      <c r="AG10" s="28" t="s">
        <v>36</v>
      </c>
      <c r="AH10" s="28" t="s">
        <v>36</v>
      </c>
      <c r="AI10" s="28" t="s">
        <v>36</v>
      </c>
      <c r="AJ10" s="28" t="s">
        <v>36</v>
      </c>
      <c r="AK10" s="28" t="s">
        <v>36</v>
      </c>
      <c r="AL10" s="28" t="s">
        <v>36</v>
      </c>
      <c r="AM10" s="28" t="str">
        <f t="shared" si="2"/>
        <v>WO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1" t="str">
        <f t="shared" si="3"/>
        <v>November</v>
      </c>
      <c r="AU10" s="20">
        <f t="shared" si="4"/>
        <v>22</v>
      </c>
      <c r="AV10" s="20">
        <f t="shared" si="5"/>
        <v>2</v>
      </c>
      <c r="AW10" s="20">
        <f t="shared" si="6"/>
        <v>2</v>
      </c>
      <c r="AX10" s="20">
        <f t="shared" si="7"/>
        <v>5</v>
      </c>
      <c r="AY10" s="20">
        <f t="shared" si="8"/>
        <v>30</v>
      </c>
      <c r="AZ10" s="20">
        <f>November[[#This Row],[Days]]-November[[#This Row],[Absent]]</f>
        <v>28</v>
      </c>
      <c r="BA10" s="23">
        <v>25000</v>
      </c>
      <c r="BB10" s="24">
        <f>November[[#This Row],[Salary]]/November[[#This Row],[Days]]</f>
        <v>833.33333333333337</v>
      </c>
      <c r="BC10" s="24">
        <f>November[[#This Row],[PerDay Salary]]*November[[#This Row],[Absent]]</f>
        <v>1666.6666666666667</v>
      </c>
      <c r="BD10" s="24">
        <f>November[[#This Row],[Salary]]-November[[#This Row],[Deduction]]</f>
        <v>23333.333333333332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5</v>
      </c>
      <c r="J11" s="28" t="s">
        <v>36</v>
      </c>
      <c r="K11" s="28" t="str">
        <f t="shared" si="10"/>
        <v>WO</v>
      </c>
      <c r="L11" s="28" t="s">
        <v>36</v>
      </c>
      <c r="M11" s="28" t="s">
        <v>36</v>
      </c>
      <c r="N11" s="28" t="s">
        <v>36</v>
      </c>
      <c r="O11" s="28" t="s">
        <v>36</v>
      </c>
      <c r="P11" s="28" t="s">
        <v>36</v>
      </c>
      <c r="Q11" s="28" t="s">
        <v>36</v>
      </c>
      <c r="R11" s="28" t="str">
        <f t="shared" si="10"/>
        <v>WO</v>
      </c>
      <c r="S11" s="28" t="s">
        <v>36</v>
      </c>
      <c r="T11" s="28" t="s">
        <v>36</v>
      </c>
      <c r="U11" s="28" t="s">
        <v>36</v>
      </c>
      <c r="V11" s="28" t="s">
        <v>36</v>
      </c>
      <c r="W11" s="28" t="s">
        <v>36</v>
      </c>
      <c r="X11" s="28" t="s">
        <v>36</v>
      </c>
      <c r="Y11" s="28" t="str">
        <f t="shared" si="10"/>
        <v>WO</v>
      </c>
      <c r="Z11" s="28" t="s">
        <v>36</v>
      </c>
      <c r="AA11" s="28" t="s">
        <v>36</v>
      </c>
      <c r="AB11" s="28" t="s">
        <v>42</v>
      </c>
      <c r="AC11" s="28" t="s">
        <v>36</v>
      </c>
      <c r="AD11" s="28" t="s">
        <v>36</v>
      </c>
      <c r="AE11" s="28" t="s">
        <v>36</v>
      </c>
      <c r="AF11" s="28" t="str">
        <f t="shared" si="2"/>
        <v>WO</v>
      </c>
      <c r="AG11" s="28" t="s">
        <v>37</v>
      </c>
      <c r="AH11" s="28" t="s">
        <v>36</v>
      </c>
      <c r="AI11" s="28" t="s">
        <v>36</v>
      </c>
      <c r="AJ11" s="28" t="s">
        <v>42</v>
      </c>
      <c r="AK11" s="28" t="s">
        <v>36</v>
      </c>
      <c r="AL11" s="28" t="s">
        <v>36</v>
      </c>
      <c r="AM11" s="28" t="str">
        <f t="shared" si="2"/>
        <v>WO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1" t="str">
        <f t="shared" si="3"/>
        <v>November</v>
      </c>
      <c r="AU11" s="20">
        <f t="shared" si="4"/>
        <v>23</v>
      </c>
      <c r="AV11" s="20">
        <f t="shared" si="5"/>
        <v>1</v>
      </c>
      <c r="AW11" s="20">
        <f t="shared" si="6"/>
        <v>2</v>
      </c>
      <c r="AX11" s="20">
        <f t="shared" si="7"/>
        <v>5</v>
      </c>
      <c r="AY11" s="20">
        <f t="shared" si="8"/>
        <v>30</v>
      </c>
      <c r="AZ11" s="20">
        <f>November[[#This Row],[Days]]-November[[#This Row],[Absent]]</f>
        <v>29</v>
      </c>
      <c r="BA11" s="23">
        <v>28000</v>
      </c>
      <c r="BB11" s="24">
        <f>November[[#This Row],[Salary]]/November[[#This Row],[Days]]</f>
        <v>933.33333333333337</v>
      </c>
      <c r="BC11" s="24">
        <f>November[[#This Row],[PerDay Salary]]*November[[#This Row],[Absent]]</f>
        <v>933.33333333333337</v>
      </c>
      <c r="BD11" s="24">
        <f>November[[#This Row],[Salary]]-November[[#This Row],[Deduction]]</f>
        <v>27066.666666666668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5</v>
      </c>
      <c r="J12" s="28" t="s">
        <v>36</v>
      </c>
      <c r="K12" s="28" t="str">
        <f t="shared" si="10"/>
        <v>WO</v>
      </c>
      <c r="L12" s="28" t="s">
        <v>36</v>
      </c>
      <c r="M12" s="28" t="s">
        <v>36</v>
      </c>
      <c r="N12" s="28" t="s">
        <v>36</v>
      </c>
      <c r="O12" s="28" t="s">
        <v>36</v>
      </c>
      <c r="P12" s="28" t="s">
        <v>36</v>
      </c>
      <c r="Q12" s="28" t="s">
        <v>36</v>
      </c>
      <c r="R12" s="28" t="str">
        <f t="shared" si="10"/>
        <v>WO</v>
      </c>
      <c r="S12" s="28" t="s">
        <v>36</v>
      </c>
      <c r="T12" s="28" t="s">
        <v>36</v>
      </c>
      <c r="U12" s="28" t="s">
        <v>36</v>
      </c>
      <c r="V12" s="28" t="s">
        <v>36</v>
      </c>
      <c r="W12" s="28" t="s">
        <v>36</v>
      </c>
      <c r="X12" s="28" t="s">
        <v>36</v>
      </c>
      <c r="Y12" s="28" t="str">
        <f t="shared" si="10"/>
        <v>WO</v>
      </c>
      <c r="Z12" s="28" t="s">
        <v>36</v>
      </c>
      <c r="AA12" s="28" t="s">
        <v>36</v>
      </c>
      <c r="AB12" s="28" t="s">
        <v>36</v>
      </c>
      <c r="AC12" s="28" t="s">
        <v>36</v>
      </c>
      <c r="AD12" s="28" t="s">
        <v>36</v>
      </c>
      <c r="AE12" s="28" t="s">
        <v>36</v>
      </c>
      <c r="AF12" s="28" t="str">
        <f t="shared" si="2"/>
        <v>WO</v>
      </c>
      <c r="AG12" s="28" t="s">
        <v>36</v>
      </c>
      <c r="AH12" s="28" t="s">
        <v>36</v>
      </c>
      <c r="AI12" s="28" t="s">
        <v>36</v>
      </c>
      <c r="AJ12" s="28" t="s">
        <v>36</v>
      </c>
      <c r="AK12" s="28" t="s">
        <v>36</v>
      </c>
      <c r="AL12" s="28" t="s">
        <v>36</v>
      </c>
      <c r="AM12" s="28" t="str">
        <f t="shared" si="2"/>
        <v>WO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1" t="str">
        <f t="shared" si="3"/>
        <v>November</v>
      </c>
      <c r="AU12" s="20">
        <f t="shared" si="4"/>
        <v>26</v>
      </c>
      <c r="AV12" s="20">
        <f t="shared" si="5"/>
        <v>0</v>
      </c>
      <c r="AW12" s="20">
        <f t="shared" si="6"/>
        <v>0</v>
      </c>
      <c r="AX12" s="20">
        <f t="shared" si="7"/>
        <v>5</v>
      </c>
      <c r="AY12" s="20">
        <f t="shared" si="8"/>
        <v>30</v>
      </c>
      <c r="AZ12" s="20">
        <f>November[[#This Row],[Days]]-November[[#This Row],[Absent]]</f>
        <v>30</v>
      </c>
      <c r="BA12" s="23">
        <v>30000</v>
      </c>
      <c r="BB12" s="24">
        <f>November[[#This Row],[Salary]]/November[[#This Row],[Days]]</f>
        <v>1000</v>
      </c>
      <c r="BC12" s="24">
        <f>November[[#This Row],[PerDay Salary]]*November[[#This Row],[Absent]]</f>
        <v>0</v>
      </c>
      <c r="BD12" s="24">
        <f>November[[#This Row],[Salary]]-November[[#This Row],[Deduction]]</f>
        <v>30000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5</v>
      </c>
      <c r="J13" s="28" t="s">
        <v>36</v>
      </c>
      <c r="K13" s="28" t="str">
        <f t="shared" si="10"/>
        <v>WO</v>
      </c>
      <c r="L13" s="28" t="s">
        <v>36</v>
      </c>
      <c r="M13" s="28" t="s">
        <v>36</v>
      </c>
      <c r="N13" s="28" t="s">
        <v>37</v>
      </c>
      <c r="O13" s="28" t="s">
        <v>36</v>
      </c>
      <c r="P13" s="28" t="s">
        <v>36</v>
      </c>
      <c r="Q13" s="28" t="s">
        <v>36</v>
      </c>
      <c r="R13" s="28" t="str">
        <f t="shared" si="10"/>
        <v>WO</v>
      </c>
      <c r="S13" s="28" t="s">
        <v>36</v>
      </c>
      <c r="T13" s="28" t="s">
        <v>36</v>
      </c>
      <c r="U13" s="28" t="s">
        <v>36</v>
      </c>
      <c r="V13" s="28" t="s">
        <v>36</v>
      </c>
      <c r="W13" s="28" t="s">
        <v>36</v>
      </c>
      <c r="X13" s="28" t="s">
        <v>36</v>
      </c>
      <c r="Y13" s="28" t="str">
        <f t="shared" si="10"/>
        <v>WO</v>
      </c>
      <c r="Z13" s="28" t="s">
        <v>36</v>
      </c>
      <c r="AA13" s="28" t="s">
        <v>36</v>
      </c>
      <c r="AB13" s="28" t="s">
        <v>36</v>
      </c>
      <c r="AC13" s="28" t="s">
        <v>36</v>
      </c>
      <c r="AD13" s="28" t="s">
        <v>36</v>
      </c>
      <c r="AE13" s="28" t="s">
        <v>36</v>
      </c>
      <c r="AF13" s="28" t="str">
        <f t="shared" si="2"/>
        <v>WO</v>
      </c>
      <c r="AG13" s="28" t="s">
        <v>36</v>
      </c>
      <c r="AH13" s="28" t="s">
        <v>36</v>
      </c>
      <c r="AI13" s="28" t="s">
        <v>36</v>
      </c>
      <c r="AJ13" s="28" t="s">
        <v>36</v>
      </c>
      <c r="AK13" s="28" t="s">
        <v>36</v>
      </c>
      <c r="AL13" s="28" t="s">
        <v>36</v>
      </c>
      <c r="AM13" s="28" t="str">
        <f t="shared" si="2"/>
        <v>WO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1" t="str">
        <f t="shared" si="3"/>
        <v>November</v>
      </c>
      <c r="AU13" s="20">
        <f t="shared" si="4"/>
        <v>25</v>
      </c>
      <c r="AV13" s="20">
        <f t="shared" si="5"/>
        <v>1</v>
      </c>
      <c r="AW13" s="20">
        <f t="shared" si="6"/>
        <v>0</v>
      </c>
      <c r="AX13" s="20">
        <f t="shared" si="7"/>
        <v>5</v>
      </c>
      <c r="AY13" s="20">
        <f t="shared" si="8"/>
        <v>30</v>
      </c>
      <c r="AZ13" s="20">
        <f>November[[#This Row],[Days]]-November[[#This Row],[Absent]]</f>
        <v>29</v>
      </c>
      <c r="BA13" s="23">
        <v>32000</v>
      </c>
      <c r="BB13" s="24">
        <f>November[[#This Row],[Salary]]/November[[#This Row],[Days]]</f>
        <v>1066.6666666666667</v>
      </c>
      <c r="BC13" s="24">
        <f>November[[#This Row],[PerDay Salary]]*November[[#This Row],[Absent]]</f>
        <v>1066.6666666666667</v>
      </c>
      <c r="BD13" s="24">
        <f>November[[#This Row],[Salary]]-November[[#This Row],[Deduction]]</f>
        <v>30933.333333333332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5</v>
      </c>
      <c r="J14" s="28" t="s">
        <v>36</v>
      </c>
      <c r="K14" s="28" t="str">
        <f t="shared" si="10"/>
        <v>WO</v>
      </c>
      <c r="L14" s="28" t="s">
        <v>36</v>
      </c>
      <c r="M14" s="28" t="s">
        <v>36</v>
      </c>
      <c r="N14" s="28" t="s">
        <v>36</v>
      </c>
      <c r="O14" s="28" t="s">
        <v>36</v>
      </c>
      <c r="P14" s="28" t="s">
        <v>36</v>
      </c>
      <c r="Q14" s="28" t="s">
        <v>36</v>
      </c>
      <c r="R14" s="28" t="str">
        <f t="shared" si="10"/>
        <v>WO</v>
      </c>
      <c r="S14" s="28" t="s">
        <v>36</v>
      </c>
      <c r="T14" s="28" t="s">
        <v>36</v>
      </c>
      <c r="U14" s="28" t="s">
        <v>37</v>
      </c>
      <c r="V14" s="28" t="s">
        <v>37</v>
      </c>
      <c r="W14" s="28" t="s">
        <v>37</v>
      </c>
      <c r="X14" s="28" t="s">
        <v>36</v>
      </c>
      <c r="Y14" s="28" t="str">
        <f t="shared" si="10"/>
        <v>WO</v>
      </c>
      <c r="Z14" s="28" t="s">
        <v>36</v>
      </c>
      <c r="AA14" s="28" t="s">
        <v>37</v>
      </c>
      <c r="AB14" s="28" t="s">
        <v>36</v>
      </c>
      <c r="AC14" s="28" t="s">
        <v>36</v>
      </c>
      <c r="AD14" s="28" t="s">
        <v>36</v>
      </c>
      <c r="AE14" s="28" t="s">
        <v>36</v>
      </c>
      <c r="AF14" s="28" t="str">
        <f t="shared" si="2"/>
        <v>WO</v>
      </c>
      <c r="AG14" s="28" t="s">
        <v>36</v>
      </c>
      <c r="AH14" s="28" t="s">
        <v>36</v>
      </c>
      <c r="AI14" s="28" t="s">
        <v>36</v>
      </c>
      <c r="AJ14" s="28" t="s">
        <v>36</v>
      </c>
      <c r="AK14" s="28" t="s">
        <v>36</v>
      </c>
      <c r="AL14" s="28" t="s">
        <v>37</v>
      </c>
      <c r="AM14" s="28" t="str">
        <f t="shared" si="2"/>
        <v>WO</v>
      </c>
      <c r="AN14" s="17" t="s">
        <v>36</v>
      </c>
      <c r="AO14" s="29"/>
      <c r="AQ14" s="25">
        <v>7</v>
      </c>
      <c r="AR14" s="25" t="s">
        <v>10</v>
      </c>
      <c r="AS14" s="26">
        <v>1007</v>
      </c>
      <c r="AT14" s="31" t="str">
        <f t="shared" si="3"/>
        <v>November</v>
      </c>
      <c r="AU14" s="20">
        <f t="shared" si="4"/>
        <v>21</v>
      </c>
      <c r="AV14" s="20">
        <f t="shared" si="5"/>
        <v>5</v>
      </c>
      <c r="AW14" s="20">
        <f t="shared" si="6"/>
        <v>0</v>
      </c>
      <c r="AX14" s="20">
        <f t="shared" si="7"/>
        <v>5</v>
      </c>
      <c r="AY14" s="20">
        <f t="shared" si="8"/>
        <v>30</v>
      </c>
      <c r="AZ14" s="20">
        <f>November[[#This Row],[Days]]-November[[#This Row],[Absent]]</f>
        <v>25</v>
      </c>
      <c r="BA14" s="23">
        <v>25000</v>
      </c>
      <c r="BB14" s="24">
        <f>November[[#This Row],[Salary]]/November[[#This Row],[Days]]</f>
        <v>833.33333333333337</v>
      </c>
      <c r="BC14" s="24">
        <f>November[[#This Row],[PerDay Salary]]*November[[#This Row],[Absent]]</f>
        <v>4166.666666666667</v>
      </c>
      <c r="BD14" s="24">
        <f>November[[#This Row],[Salary]]-November[[#This Row],[Deduction]]</f>
        <v>20833.333333333332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5</v>
      </c>
      <c r="J15" s="28" t="s">
        <v>36</v>
      </c>
      <c r="K15" s="28" t="str">
        <f t="shared" si="10"/>
        <v>WO</v>
      </c>
      <c r="L15" s="28" t="s">
        <v>36</v>
      </c>
      <c r="M15" s="28" t="s">
        <v>36</v>
      </c>
      <c r="N15" s="28" t="s">
        <v>36</v>
      </c>
      <c r="O15" s="28" t="s">
        <v>36</v>
      </c>
      <c r="P15" s="28" t="s">
        <v>36</v>
      </c>
      <c r="Q15" s="28" t="s">
        <v>36</v>
      </c>
      <c r="R15" s="28" t="str">
        <f t="shared" si="10"/>
        <v>WO</v>
      </c>
      <c r="S15" s="28" t="s">
        <v>36</v>
      </c>
      <c r="T15" s="28" t="s">
        <v>36</v>
      </c>
      <c r="U15" s="28" t="s">
        <v>36</v>
      </c>
      <c r="V15" s="28" t="s">
        <v>36</v>
      </c>
      <c r="W15" s="28" t="s">
        <v>36</v>
      </c>
      <c r="X15" s="28" t="s">
        <v>36</v>
      </c>
      <c r="Y15" s="28" t="str">
        <f t="shared" si="10"/>
        <v>WO</v>
      </c>
      <c r="Z15" s="28" t="s">
        <v>36</v>
      </c>
      <c r="AA15" s="28" t="s">
        <v>36</v>
      </c>
      <c r="AB15" s="28" t="s">
        <v>36</v>
      </c>
      <c r="AC15" s="28" t="s">
        <v>36</v>
      </c>
      <c r="AD15" s="28" t="s">
        <v>36</v>
      </c>
      <c r="AE15" s="28" t="s">
        <v>36</v>
      </c>
      <c r="AF15" s="28" t="str">
        <f t="shared" si="2"/>
        <v>WO</v>
      </c>
      <c r="AG15" s="28" t="s">
        <v>36</v>
      </c>
      <c r="AH15" s="28" t="s">
        <v>36</v>
      </c>
      <c r="AI15" s="28" t="s">
        <v>36</v>
      </c>
      <c r="AJ15" s="28" t="s">
        <v>36</v>
      </c>
      <c r="AK15" s="28" t="s">
        <v>36</v>
      </c>
      <c r="AL15" s="28" t="s">
        <v>36</v>
      </c>
      <c r="AM15" s="28" t="str">
        <f t="shared" si="2"/>
        <v>WO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1" t="str">
        <f t="shared" si="3"/>
        <v>November</v>
      </c>
      <c r="AU15" s="20">
        <f t="shared" si="4"/>
        <v>26</v>
      </c>
      <c r="AV15" s="20">
        <f t="shared" si="5"/>
        <v>0</v>
      </c>
      <c r="AW15" s="20">
        <f t="shared" si="6"/>
        <v>0</v>
      </c>
      <c r="AX15" s="20">
        <f t="shared" si="7"/>
        <v>5</v>
      </c>
      <c r="AY15" s="20">
        <f t="shared" si="8"/>
        <v>30</v>
      </c>
      <c r="AZ15" s="20">
        <f>November[[#This Row],[Days]]-November[[#This Row],[Absent]]</f>
        <v>30</v>
      </c>
      <c r="BA15" s="23">
        <v>28000</v>
      </c>
      <c r="BB15" s="24">
        <f>November[[#This Row],[Salary]]/November[[#This Row],[Days]]</f>
        <v>933.33333333333337</v>
      </c>
      <c r="BC15" s="24">
        <f>November[[#This Row],[PerDay Salary]]*November[[#This Row],[Absent]]</f>
        <v>0</v>
      </c>
      <c r="BD15" s="24">
        <f>November[[#This Row],[Salary]]-November[[#This Row],[Deduction]]</f>
        <v>28000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5</v>
      </c>
      <c r="J16" s="28" t="s">
        <v>36</v>
      </c>
      <c r="K16" s="28" t="str">
        <f t="shared" si="10"/>
        <v>WO</v>
      </c>
      <c r="L16" s="28" t="s">
        <v>36</v>
      </c>
      <c r="M16" s="28" t="s">
        <v>36</v>
      </c>
      <c r="N16" s="28" t="s">
        <v>42</v>
      </c>
      <c r="O16" s="28" t="s">
        <v>36</v>
      </c>
      <c r="P16" s="28" t="s">
        <v>36</v>
      </c>
      <c r="Q16" s="28" t="s">
        <v>36</v>
      </c>
      <c r="R16" s="28" t="str">
        <f t="shared" si="10"/>
        <v>WO</v>
      </c>
      <c r="S16" s="28" t="s">
        <v>36</v>
      </c>
      <c r="T16" s="28" t="s">
        <v>36</v>
      </c>
      <c r="U16" s="28" t="s">
        <v>36</v>
      </c>
      <c r="V16" s="28" t="s">
        <v>36</v>
      </c>
      <c r="W16" s="28" t="s">
        <v>36</v>
      </c>
      <c r="X16" s="28" t="s">
        <v>36</v>
      </c>
      <c r="Y16" s="28" t="str">
        <f t="shared" si="10"/>
        <v>WO</v>
      </c>
      <c r="Z16" s="28" t="s">
        <v>36</v>
      </c>
      <c r="AA16" s="28" t="s">
        <v>36</v>
      </c>
      <c r="AB16" s="28" t="s">
        <v>36</v>
      </c>
      <c r="AC16" s="28" t="s">
        <v>36</v>
      </c>
      <c r="AD16" s="28" t="s">
        <v>36</v>
      </c>
      <c r="AE16" s="28" t="s">
        <v>36</v>
      </c>
      <c r="AF16" s="28" t="str">
        <f t="shared" si="2"/>
        <v>WO</v>
      </c>
      <c r="AG16" s="28" t="s">
        <v>36</v>
      </c>
      <c r="AH16" s="28" t="s">
        <v>36</v>
      </c>
      <c r="AI16" s="28" t="s">
        <v>36</v>
      </c>
      <c r="AJ16" s="28" t="s">
        <v>36</v>
      </c>
      <c r="AK16" s="28" t="s">
        <v>36</v>
      </c>
      <c r="AL16" s="28" t="s">
        <v>36</v>
      </c>
      <c r="AM16" s="28" t="str">
        <f t="shared" si="2"/>
        <v>WO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1" t="str">
        <f t="shared" si="3"/>
        <v>November</v>
      </c>
      <c r="AU16" s="20">
        <f t="shared" si="4"/>
        <v>25</v>
      </c>
      <c r="AV16" s="20">
        <f t="shared" si="5"/>
        <v>0</v>
      </c>
      <c r="AW16" s="20">
        <f t="shared" si="6"/>
        <v>1</v>
      </c>
      <c r="AX16" s="20">
        <f t="shared" si="7"/>
        <v>5</v>
      </c>
      <c r="AY16" s="20">
        <f t="shared" si="8"/>
        <v>30</v>
      </c>
      <c r="AZ16" s="20">
        <f>November[[#This Row],[Days]]-November[[#This Row],[Absent]]</f>
        <v>30</v>
      </c>
      <c r="BA16" s="23">
        <v>35000</v>
      </c>
      <c r="BB16" s="24">
        <f>November[[#This Row],[Salary]]/November[[#This Row],[Days]]</f>
        <v>1166.6666666666667</v>
      </c>
      <c r="BC16" s="24">
        <f>November[[#This Row],[PerDay Salary]]*November[[#This Row],[Absent]]</f>
        <v>0</v>
      </c>
      <c r="BD16" s="24">
        <f>November[[#This Row],[Salary]]-November[[#This Row],[Deduction]]</f>
        <v>35000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5</v>
      </c>
      <c r="J17" s="28" t="s">
        <v>42</v>
      </c>
      <c r="K17" s="28" t="str">
        <f t="shared" si="10"/>
        <v>WO</v>
      </c>
      <c r="L17" s="28" t="s">
        <v>36</v>
      </c>
      <c r="M17" s="28" t="s">
        <v>36</v>
      </c>
      <c r="N17" s="28" t="s">
        <v>36</v>
      </c>
      <c r="O17" s="28" t="s">
        <v>36</v>
      </c>
      <c r="P17" s="28" t="s">
        <v>36</v>
      </c>
      <c r="Q17" s="28" t="s">
        <v>36</v>
      </c>
      <c r="R17" s="28" t="str">
        <f t="shared" si="10"/>
        <v>WO</v>
      </c>
      <c r="S17" s="28" t="s">
        <v>36</v>
      </c>
      <c r="T17" s="28" t="s">
        <v>36</v>
      </c>
      <c r="U17" s="28" t="s">
        <v>36</v>
      </c>
      <c r="V17" s="28" t="s">
        <v>36</v>
      </c>
      <c r="W17" s="28" t="s">
        <v>36</v>
      </c>
      <c r="X17" s="28" t="s">
        <v>36</v>
      </c>
      <c r="Y17" s="28" t="str">
        <f t="shared" si="10"/>
        <v>WO</v>
      </c>
      <c r="Z17" s="28" t="s">
        <v>36</v>
      </c>
      <c r="AA17" s="28" t="s">
        <v>36</v>
      </c>
      <c r="AB17" s="28" t="s">
        <v>36</v>
      </c>
      <c r="AC17" s="28" t="s">
        <v>36</v>
      </c>
      <c r="AD17" s="28" t="s">
        <v>36</v>
      </c>
      <c r="AE17" s="28" t="s">
        <v>36</v>
      </c>
      <c r="AF17" s="28" t="str">
        <f t="shared" si="2"/>
        <v>WO</v>
      </c>
      <c r="AG17" s="28" t="s">
        <v>36</v>
      </c>
      <c r="AH17" s="28" t="s">
        <v>36</v>
      </c>
      <c r="AI17" s="28" t="s">
        <v>36</v>
      </c>
      <c r="AJ17" s="28" t="s">
        <v>36</v>
      </c>
      <c r="AK17" s="28" t="s">
        <v>36</v>
      </c>
      <c r="AL17" s="28" t="s">
        <v>36</v>
      </c>
      <c r="AM17" s="28" t="str">
        <f t="shared" si="2"/>
        <v>WO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1" t="str">
        <f t="shared" si="3"/>
        <v>November</v>
      </c>
      <c r="AU17" s="20">
        <f t="shared" si="4"/>
        <v>25</v>
      </c>
      <c r="AV17" s="20">
        <f t="shared" si="5"/>
        <v>0</v>
      </c>
      <c r="AW17" s="20">
        <f t="shared" si="6"/>
        <v>1</v>
      </c>
      <c r="AX17" s="20">
        <f t="shared" si="7"/>
        <v>5</v>
      </c>
      <c r="AY17" s="20">
        <f t="shared" si="8"/>
        <v>30</v>
      </c>
      <c r="AZ17" s="20">
        <f>November[[#This Row],[Days]]-November[[#This Row],[Absent]]</f>
        <v>30</v>
      </c>
      <c r="BA17" s="23">
        <v>20000</v>
      </c>
      <c r="BB17" s="24">
        <f>November[[#This Row],[Salary]]/November[[#This Row],[Days]]</f>
        <v>666.66666666666663</v>
      </c>
      <c r="BC17" s="24">
        <f>November[[#This Row],[PerDay Salary]]*November[[#This Row],[Absent]]</f>
        <v>0</v>
      </c>
      <c r="BD17" s="24">
        <f>November[[#This Row],[Salary]]-November[[#This Row],[Deduction]]</f>
        <v>20000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5</v>
      </c>
      <c r="J18" s="28" t="s">
        <v>36</v>
      </c>
      <c r="K18" s="28" t="str">
        <f t="shared" si="10"/>
        <v>WO</v>
      </c>
      <c r="L18" s="28" t="s">
        <v>36</v>
      </c>
      <c r="M18" s="28" t="s">
        <v>36</v>
      </c>
      <c r="N18" s="28" t="s">
        <v>36</v>
      </c>
      <c r="O18" s="28" t="s">
        <v>36</v>
      </c>
      <c r="P18" s="28" t="s">
        <v>36</v>
      </c>
      <c r="Q18" s="28" t="s">
        <v>36</v>
      </c>
      <c r="R18" s="28" t="str">
        <f t="shared" si="10"/>
        <v>WO</v>
      </c>
      <c r="S18" s="28" t="s">
        <v>36</v>
      </c>
      <c r="T18" s="28" t="s">
        <v>42</v>
      </c>
      <c r="U18" s="28" t="s">
        <v>36</v>
      </c>
      <c r="V18" s="28" t="s">
        <v>36</v>
      </c>
      <c r="W18" s="28" t="s">
        <v>36</v>
      </c>
      <c r="X18" s="28" t="s">
        <v>36</v>
      </c>
      <c r="Y18" s="28" t="str">
        <f t="shared" si="10"/>
        <v>WO</v>
      </c>
      <c r="Z18" s="28" t="s">
        <v>36</v>
      </c>
      <c r="AA18" s="28" t="s">
        <v>36</v>
      </c>
      <c r="AB18" s="28" t="s">
        <v>36</v>
      </c>
      <c r="AC18" s="28" t="s">
        <v>36</v>
      </c>
      <c r="AD18" s="28" t="s">
        <v>36</v>
      </c>
      <c r="AE18" s="28" t="s">
        <v>36</v>
      </c>
      <c r="AF18" s="28" t="str">
        <f t="shared" si="2"/>
        <v>WO</v>
      </c>
      <c r="AG18" s="28" t="s">
        <v>36</v>
      </c>
      <c r="AH18" s="28" t="s">
        <v>36</v>
      </c>
      <c r="AI18" s="28" t="s">
        <v>36</v>
      </c>
      <c r="AJ18" s="28" t="s">
        <v>36</v>
      </c>
      <c r="AK18" s="28" t="s">
        <v>36</v>
      </c>
      <c r="AL18" s="28" t="s">
        <v>36</v>
      </c>
      <c r="AM18" s="28" t="str">
        <f t="shared" si="2"/>
        <v>WO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1" t="str">
        <f t="shared" si="3"/>
        <v>November</v>
      </c>
      <c r="AU18" s="20">
        <f t="shared" si="4"/>
        <v>25</v>
      </c>
      <c r="AV18" s="20">
        <f t="shared" si="5"/>
        <v>0</v>
      </c>
      <c r="AW18" s="20">
        <f t="shared" si="6"/>
        <v>1</v>
      </c>
      <c r="AX18" s="20">
        <f t="shared" si="7"/>
        <v>5</v>
      </c>
      <c r="AY18" s="20">
        <f t="shared" si="8"/>
        <v>30</v>
      </c>
      <c r="AZ18" s="20">
        <f>November[[#This Row],[Days]]-November[[#This Row],[Absent]]</f>
        <v>30</v>
      </c>
      <c r="BA18" s="23">
        <v>18000</v>
      </c>
      <c r="BB18" s="24">
        <f>November[[#This Row],[Salary]]/November[[#This Row],[Days]]</f>
        <v>600</v>
      </c>
      <c r="BC18" s="24">
        <f>November[[#This Row],[PerDay Salary]]*November[[#This Row],[Absent]]</f>
        <v>0</v>
      </c>
      <c r="BD18" s="24">
        <f>November[[#This Row],[Salary]]-November[[#This Row],[Deduction]]</f>
        <v>18000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5</v>
      </c>
      <c r="J19" s="28" t="s">
        <v>36</v>
      </c>
      <c r="K19" s="28" t="str">
        <f t="shared" si="10"/>
        <v>WO</v>
      </c>
      <c r="L19" s="28" t="s">
        <v>36</v>
      </c>
      <c r="M19" s="28" t="s">
        <v>36</v>
      </c>
      <c r="N19" s="28" t="s">
        <v>36</v>
      </c>
      <c r="O19" s="28" t="s">
        <v>36</v>
      </c>
      <c r="P19" s="28" t="s">
        <v>36</v>
      </c>
      <c r="Q19" s="28" t="s">
        <v>36</v>
      </c>
      <c r="R19" s="28" t="str">
        <f t="shared" si="10"/>
        <v>WO</v>
      </c>
      <c r="S19" s="28" t="s">
        <v>36</v>
      </c>
      <c r="T19" s="28" t="s">
        <v>36</v>
      </c>
      <c r="U19" s="28" t="s">
        <v>36</v>
      </c>
      <c r="V19" s="28" t="s">
        <v>36</v>
      </c>
      <c r="W19" s="28" t="s">
        <v>36</v>
      </c>
      <c r="X19" s="28" t="s">
        <v>36</v>
      </c>
      <c r="Y19" s="28" t="str">
        <f t="shared" si="10"/>
        <v>WO</v>
      </c>
      <c r="Z19" s="28" t="s">
        <v>36</v>
      </c>
      <c r="AA19" s="28" t="s">
        <v>36</v>
      </c>
      <c r="AB19" s="28" t="s">
        <v>36</v>
      </c>
      <c r="AC19" s="28" t="s">
        <v>36</v>
      </c>
      <c r="AD19" s="28" t="s">
        <v>42</v>
      </c>
      <c r="AE19" s="28" t="s">
        <v>36</v>
      </c>
      <c r="AF19" s="28" t="str">
        <f t="shared" si="2"/>
        <v>WO</v>
      </c>
      <c r="AG19" s="28" t="s">
        <v>36</v>
      </c>
      <c r="AH19" s="28" t="s">
        <v>42</v>
      </c>
      <c r="AI19" s="28" t="s">
        <v>36</v>
      </c>
      <c r="AJ19" s="28" t="s">
        <v>36</v>
      </c>
      <c r="AK19" s="28" t="s">
        <v>36</v>
      </c>
      <c r="AL19" s="28" t="s">
        <v>36</v>
      </c>
      <c r="AM19" s="28" t="str">
        <f t="shared" si="2"/>
        <v>WO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1" t="str">
        <f t="shared" si="3"/>
        <v>November</v>
      </c>
      <c r="AU19" s="20">
        <f t="shared" si="4"/>
        <v>24</v>
      </c>
      <c r="AV19" s="20">
        <f t="shared" si="5"/>
        <v>0</v>
      </c>
      <c r="AW19" s="20">
        <f t="shared" si="6"/>
        <v>2</v>
      </c>
      <c r="AX19" s="20">
        <f t="shared" si="7"/>
        <v>5</v>
      </c>
      <c r="AY19" s="20">
        <f t="shared" si="8"/>
        <v>30</v>
      </c>
      <c r="AZ19" s="20">
        <f>November[[#This Row],[Days]]-November[[#This Row],[Absent]]</f>
        <v>30</v>
      </c>
      <c r="BA19" s="23">
        <v>27000</v>
      </c>
      <c r="BB19" s="24">
        <f>November[[#This Row],[Salary]]/November[[#This Row],[Days]]</f>
        <v>900</v>
      </c>
      <c r="BC19" s="24">
        <f>November[[#This Row],[PerDay Salary]]*November[[#This Row],[Absent]]</f>
        <v>0</v>
      </c>
      <c r="BD19" s="24">
        <f>November[[#This Row],[Salary]]-November[[#This Row],[Deduction]]</f>
        <v>27000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5</v>
      </c>
      <c r="J20" s="28" t="s">
        <v>36</v>
      </c>
      <c r="K20" s="28" t="str">
        <f t="shared" si="10"/>
        <v>WO</v>
      </c>
      <c r="L20" s="28" t="s">
        <v>36</v>
      </c>
      <c r="M20" s="28" t="s">
        <v>36</v>
      </c>
      <c r="N20" s="28" t="s">
        <v>37</v>
      </c>
      <c r="O20" s="28" t="s">
        <v>36</v>
      </c>
      <c r="P20" s="28" t="s">
        <v>36</v>
      </c>
      <c r="Q20" s="28" t="s">
        <v>36</v>
      </c>
      <c r="R20" s="28" t="str">
        <f t="shared" si="10"/>
        <v>WO</v>
      </c>
      <c r="S20" s="28" t="s">
        <v>36</v>
      </c>
      <c r="T20" s="28" t="s">
        <v>36</v>
      </c>
      <c r="U20" s="28" t="s">
        <v>36</v>
      </c>
      <c r="V20" s="28" t="s">
        <v>36</v>
      </c>
      <c r="W20" s="28" t="s">
        <v>36</v>
      </c>
      <c r="X20" s="28" t="s">
        <v>36</v>
      </c>
      <c r="Y20" s="28" t="str">
        <f t="shared" si="10"/>
        <v>WO</v>
      </c>
      <c r="Z20" s="28" t="s">
        <v>37</v>
      </c>
      <c r="AA20" s="28" t="s">
        <v>36</v>
      </c>
      <c r="AB20" s="28" t="s">
        <v>36</v>
      </c>
      <c r="AC20" s="28" t="s">
        <v>36</v>
      </c>
      <c r="AD20" s="28" t="s">
        <v>36</v>
      </c>
      <c r="AE20" s="28" t="s">
        <v>36</v>
      </c>
      <c r="AF20" s="28" t="str">
        <f t="shared" si="2"/>
        <v>WO</v>
      </c>
      <c r="AG20" s="28" t="s">
        <v>36</v>
      </c>
      <c r="AH20" s="28" t="s">
        <v>36</v>
      </c>
      <c r="AI20" s="28" t="s">
        <v>36</v>
      </c>
      <c r="AJ20" s="28" t="s">
        <v>36</v>
      </c>
      <c r="AK20" s="28" t="s">
        <v>36</v>
      </c>
      <c r="AL20" s="28" t="s">
        <v>36</v>
      </c>
      <c r="AM20" s="28" t="str">
        <f t="shared" si="2"/>
        <v>WO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1" t="str">
        <f t="shared" si="3"/>
        <v>November</v>
      </c>
      <c r="AU20" s="20">
        <f t="shared" si="4"/>
        <v>24</v>
      </c>
      <c r="AV20" s="20">
        <f t="shared" si="5"/>
        <v>2</v>
      </c>
      <c r="AW20" s="20">
        <f t="shared" si="6"/>
        <v>0</v>
      </c>
      <c r="AX20" s="20">
        <f t="shared" si="7"/>
        <v>5</v>
      </c>
      <c r="AY20" s="20">
        <f t="shared" si="8"/>
        <v>30</v>
      </c>
      <c r="AZ20" s="20">
        <f>November[[#This Row],[Days]]-November[[#This Row],[Absent]]</f>
        <v>28</v>
      </c>
      <c r="BA20" s="23">
        <v>40000</v>
      </c>
      <c r="BB20" s="24">
        <f>November[[#This Row],[Salary]]/November[[#This Row],[Days]]</f>
        <v>1333.3333333333333</v>
      </c>
      <c r="BC20" s="24">
        <f>November[[#This Row],[PerDay Salary]]*November[[#This Row],[Absent]]</f>
        <v>2666.6666666666665</v>
      </c>
      <c r="BD20" s="24">
        <f>November[[#This Row],[Salary]]-November[[#This Row],[Deduction]]</f>
        <v>37333.333333333336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5</v>
      </c>
      <c r="J21" s="28" t="s">
        <v>36</v>
      </c>
      <c r="K21" s="28" t="str">
        <f t="shared" si="10"/>
        <v>WO</v>
      </c>
      <c r="L21" s="28" t="s">
        <v>36</v>
      </c>
      <c r="M21" s="28" t="s">
        <v>36</v>
      </c>
      <c r="N21" s="28" t="s">
        <v>36</v>
      </c>
      <c r="O21" s="28" t="s">
        <v>36</v>
      </c>
      <c r="P21" s="28" t="s">
        <v>36</v>
      </c>
      <c r="Q21" s="28" t="s">
        <v>36</v>
      </c>
      <c r="R21" s="28" t="str">
        <f t="shared" si="10"/>
        <v>WO</v>
      </c>
      <c r="S21" s="28" t="s">
        <v>36</v>
      </c>
      <c r="T21" s="28" t="s">
        <v>36</v>
      </c>
      <c r="U21" s="28" t="s">
        <v>36</v>
      </c>
      <c r="V21" s="28" t="s">
        <v>36</v>
      </c>
      <c r="W21" s="28" t="s">
        <v>36</v>
      </c>
      <c r="X21" s="28" t="s">
        <v>36</v>
      </c>
      <c r="Y21" s="28" t="str">
        <f t="shared" si="10"/>
        <v>WO</v>
      </c>
      <c r="Z21" s="28" t="s">
        <v>36</v>
      </c>
      <c r="AA21" s="28" t="s">
        <v>36</v>
      </c>
      <c r="AB21" s="28" t="s">
        <v>36</v>
      </c>
      <c r="AC21" s="28" t="s">
        <v>36</v>
      </c>
      <c r="AD21" s="28" t="s">
        <v>36</v>
      </c>
      <c r="AE21" s="28" t="s">
        <v>36</v>
      </c>
      <c r="AF21" s="28" t="str">
        <f t="shared" si="2"/>
        <v>WO</v>
      </c>
      <c r="AG21" s="28" t="s">
        <v>36</v>
      </c>
      <c r="AH21" s="28" t="s">
        <v>36</v>
      </c>
      <c r="AI21" s="28" t="s">
        <v>36</v>
      </c>
      <c r="AJ21" s="28" t="s">
        <v>36</v>
      </c>
      <c r="AK21" s="28" t="s">
        <v>36</v>
      </c>
      <c r="AL21" s="28" t="s">
        <v>36</v>
      </c>
      <c r="AM21" s="28" t="str">
        <f t="shared" si="2"/>
        <v>WO</v>
      </c>
      <c r="AN21" s="17" t="s">
        <v>36</v>
      </c>
      <c r="AO21" s="29"/>
      <c r="AQ21" s="25">
        <v>14</v>
      </c>
      <c r="AR21" s="25" t="s">
        <v>17</v>
      </c>
      <c r="AS21" s="26">
        <v>1014</v>
      </c>
      <c r="AT21" s="31" t="str">
        <f t="shared" si="3"/>
        <v>November</v>
      </c>
      <c r="AU21" s="20">
        <f t="shared" si="4"/>
        <v>26</v>
      </c>
      <c r="AV21" s="20">
        <f t="shared" si="5"/>
        <v>0</v>
      </c>
      <c r="AW21" s="20">
        <f t="shared" si="6"/>
        <v>0</v>
      </c>
      <c r="AX21" s="20">
        <f t="shared" si="7"/>
        <v>5</v>
      </c>
      <c r="AY21" s="20">
        <f t="shared" si="8"/>
        <v>30</v>
      </c>
      <c r="AZ21" s="20">
        <f>November[[#This Row],[Days]]-November[[#This Row],[Absent]]</f>
        <v>30</v>
      </c>
      <c r="BA21" s="23">
        <v>30000</v>
      </c>
      <c r="BB21" s="24">
        <f>November[[#This Row],[Salary]]/November[[#This Row],[Days]]</f>
        <v>1000</v>
      </c>
      <c r="BC21" s="24">
        <f>November[[#This Row],[PerDay Salary]]*November[[#This Row],[Absent]]</f>
        <v>0</v>
      </c>
      <c r="BD21" s="24">
        <f>November[[#This Row],[Salary]]-November[[#This Row],[Deduction]]</f>
        <v>30000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5</v>
      </c>
      <c r="J22" s="28" t="s">
        <v>36</v>
      </c>
      <c r="K22" s="28" t="str">
        <f t="shared" si="10"/>
        <v>WO</v>
      </c>
      <c r="L22" s="28" t="s">
        <v>36</v>
      </c>
      <c r="M22" s="28" t="s">
        <v>36</v>
      </c>
      <c r="N22" s="28" t="s">
        <v>36</v>
      </c>
      <c r="O22" s="28" t="s">
        <v>36</v>
      </c>
      <c r="P22" s="28" t="s">
        <v>36</v>
      </c>
      <c r="Q22" s="28" t="s">
        <v>36</v>
      </c>
      <c r="R22" s="28" t="str">
        <f t="shared" si="10"/>
        <v>WO</v>
      </c>
      <c r="S22" s="28" t="s">
        <v>36</v>
      </c>
      <c r="T22" s="28" t="s">
        <v>36</v>
      </c>
      <c r="U22" s="28" t="s">
        <v>36</v>
      </c>
      <c r="V22" s="28" t="s">
        <v>36</v>
      </c>
      <c r="W22" s="28" t="s">
        <v>36</v>
      </c>
      <c r="X22" s="28" t="s">
        <v>36</v>
      </c>
      <c r="Y22" s="28" t="str">
        <f t="shared" si="10"/>
        <v>WO</v>
      </c>
      <c r="Z22" s="28" t="s">
        <v>36</v>
      </c>
      <c r="AA22" s="28" t="s">
        <v>36</v>
      </c>
      <c r="AB22" s="28" t="s">
        <v>36</v>
      </c>
      <c r="AC22" s="28" t="s">
        <v>36</v>
      </c>
      <c r="AD22" s="28" t="s">
        <v>36</v>
      </c>
      <c r="AE22" s="28" t="s">
        <v>36</v>
      </c>
      <c r="AF22" s="28" t="str">
        <f t="shared" si="2"/>
        <v>WO</v>
      </c>
      <c r="AG22" s="28" t="s">
        <v>36</v>
      </c>
      <c r="AH22" s="28" t="s">
        <v>36</v>
      </c>
      <c r="AI22" s="28" t="s">
        <v>36</v>
      </c>
      <c r="AJ22" s="28" t="s">
        <v>36</v>
      </c>
      <c r="AK22" s="28" t="s">
        <v>36</v>
      </c>
      <c r="AL22" s="28" t="s">
        <v>36</v>
      </c>
      <c r="AM22" s="28" t="str">
        <f t="shared" si="2"/>
        <v>WO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1" t="str">
        <f t="shared" si="3"/>
        <v>November</v>
      </c>
      <c r="AU22" s="20">
        <f t="shared" si="4"/>
        <v>26</v>
      </c>
      <c r="AV22" s="20">
        <f t="shared" si="5"/>
        <v>0</v>
      </c>
      <c r="AW22" s="20">
        <f t="shared" si="6"/>
        <v>0</v>
      </c>
      <c r="AX22" s="20">
        <f t="shared" si="7"/>
        <v>5</v>
      </c>
      <c r="AY22" s="20">
        <f t="shared" si="8"/>
        <v>30</v>
      </c>
      <c r="AZ22" s="20">
        <f>November[[#This Row],[Days]]-November[[#This Row],[Absent]]</f>
        <v>30</v>
      </c>
      <c r="BA22" s="23">
        <v>22000</v>
      </c>
      <c r="BB22" s="24">
        <f>November[[#This Row],[Salary]]/November[[#This Row],[Days]]</f>
        <v>733.33333333333337</v>
      </c>
      <c r="BC22" s="24">
        <f>November[[#This Row],[PerDay Salary]]*November[[#This Row],[Absent]]</f>
        <v>0</v>
      </c>
      <c r="BD22" s="24">
        <f>November[[#This Row],[Salary]]-November[[#This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5</v>
      </c>
      <c r="J23" s="28" t="s">
        <v>36</v>
      </c>
      <c r="K23" s="28" t="str">
        <f t="shared" si="10"/>
        <v>WO</v>
      </c>
      <c r="L23" s="28" t="s">
        <v>36</v>
      </c>
      <c r="M23" s="28" t="s">
        <v>36</v>
      </c>
      <c r="N23" s="28" t="s">
        <v>36</v>
      </c>
      <c r="O23" s="28" t="s">
        <v>36</v>
      </c>
      <c r="P23" s="28" t="s">
        <v>36</v>
      </c>
      <c r="Q23" s="28" t="s">
        <v>36</v>
      </c>
      <c r="R23" s="28" t="str">
        <f t="shared" si="10"/>
        <v>WO</v>
      </c>
      <c r="S23" s="28" t="s">
        <v>36</v>
      </c>
      <c r="T23" s="28" t="s">
        <v>36</v>
      </c>
      <c r="U23" s="28" t="s">
        <v>36</v>
      </c>
      <c r="V23" s="28" t="s">
        <v>36</v>
      </c>
      <c r="W23" s="28" t="s">
        <v>36</v>
      </c>
      <c r="X23" s="28" t="s">
        <v>36</v>
      </c>
      <c r="Y23" s="28" t="str">
        <f t="shared" si="10"/>
        <v>WO</v>
      </c>
      <c r="Z23" s="28" t="s">
        <v>36</v>
      </c>
      <c r="AA23" s="28" t="s">
        <v>36</v>
      </c>
      <c r="AB23" s="28" t="s">
        <v>36</v>
      </c>
      <c r="AC23" s="28" t="s">
        <v>36</v>
      </c>
      <c r="AD23" s="28" t="s">
        <v>36</v>
      </c>
      <c r="AE23" s="28" t="s">
        <v>36</v>
      </c>
      <c r="AF23" s="28" t="str">
        <f t="shared" si="2"/>
        <v>WO</v>
      </c>
      <c r="AG23" s="28" t="s">
        <v>36</v>
      </c>
      <c r="AH23" s="28" t="s">
        <v>36</v>
      </c>
      <c r="AI23" s="28" t="s">
        <v>36</v>
      </c>
      <c r="AJ23" s="28" t="s">
        <v>36</v>
      </c>
      <c r="AK23" s="28" t="s">
        <v>36</v>
      </c>
      <c r="AL23" s="28" t="s">
        <v>36</v>
      </c>
      <c r="AM23" s="28" t="str">
        <f t="shared" si="2"/>
        <v>WO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1" t="str">
        <f t="shared" si="3"/>
        <v>November</v>
      </c>
      <c r="AU23" s="20">
        <f t="shared" si="4"/>
        <v>26</v>
      </c>
      <c r="AV23" s="20">
        <f t="shared" si="5"/>
        <v>0</v>
      </c>
      <c r="AW23" s="20">
        <f t="shared" si="6"/>
        <v>0</v>
      </c>
      <c r="AX23" s="20">
        <f t="shared" si="7"/>
        <v>5</v>
      </c>
      <c r="AY23" s="20">
        <f t="shared" si="8"/>
        <v>30</v>
      </c>
      <c r="AZ23" s="20">
        <f>November[[#This Row],[Days]]-November[[#This Row],[Absent]]</f>
        <v>30</v>
      </c>
      <c r="BA23" s="23">
        <v>18000</v>
      </c>
      <c r="BB23" s="24">
        <f>November[[#This Row],[Salary]]/November[[#This Row],[Days]]</f>
        <v>600</v>
      </c>
      <c r="BC23" s="24">
        <f>November[[#This Row],[PerDay Salary]]*November[[#This Row],[Absent]]</f>
        <v>0</v>
      </c>
      <c r="BD23" s="24">
        <f>November[[#This Row],[Salary]]-November[[#This Row],[Deduction]]</f>
        <v>18000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5</v>
      </c>
      <c r="J24" s="28" t="s">
        <v>36</v>
      </c>
      <c r="K24" s="28" t="str">
        <f t="shared" si="10"/>
        <v>WO</v>
      </c>
      <c r="L24" s="28" t="s">
        <v>36</v>
      </c>
      <c r="M24" s="28" t="s">
        <v>36</v>
      </c>
      <c r="N24" s="28" t="s">
        <v>36</v>
      </c>
      <c r="O24" s="28" t="s">
        <v>36</v>
      </c>
      <c r="P24" s="28" t="s">
        <v>36</v>
      </c>
      <c r="Q24" s="28" t="s">
        <v>36</v>
      </c>
      <c r="R24" s="28" t="str">
        <f t="shared" si="10"/>
        <v>WO</v>
      </c>
      <c r="S24" s="28" t="s">
        <v>36</v>
      </c>
      <c r="T24" s="28" t="s">
        <v>36</v>
      </c>
      <c r="U24" s="28" t="s">
        <v>36</v>
      </c>
      <c r="V24" s="28" t="s">
        <v>36</v>
      </c>
      <c r="W24" s="28" t="s">
        <v>36</v>
      </c>
      <c r="X24" s="28" t="s">
        <v>36</v>
      </c>
      <c r="Y24" s="28" t="str">
        <f t="shared" ref="Y24:AM27" si="11">IF(Y$6="Sun","WO","")</f>
        <v>WO</v>
      </c>
      <c r="Z24" s="28" t="s">
        <v>36</v>
      </c>
      <c r="AA24" s="28" t="s">
        <v>36</v>
      </c>
      <c r="AB24" s="28" t="s">
        <v>36</v>
      </c>
      <c r="AC24" s="28" t="s">
        <v>36</v>
      </c>
      <c r="AD24" s="28" t="s">
        <v>36</v>
      </c>
      <c r="AE24" s="28" t="s">
        <v>36</v>
      </c>
      <c r="AF24" s="28" t="str">
        <f t="shared" si="11"/>
        <v>WO</v>
      </c>
      <c r="AG24" s="28" t="s">
        <v>36</v>
      </c>
      <c r="AH24" s="28" t="s">
        <v>36</v>
      </c>
      <c r="AI24" s="28" t="s">
        <v>36</v>
      </c>
      <c r="AJ24" s="28" t="s">
        <v>36</v>
      </c>
      <c r="AK24" s="28" t="s">
        <v>36</v>
      </c>
      <c r="AL24" s="28" t="s">
        <v>36</v>
      </c>
      <c r="AM24" s="28" t="str">
        <f t="shared" si="11"/>
        <v>WO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1" t="str">
        <f t="shared" si="3"/>
        <v>November</v>
      </c>
      <c r="AU24" s="20">
        <f t="shared" si="4"/>
        <v>26</v>
      </c>
      <c r="AV24" s="20">
        <f t="shared" si="5"/>
        <v>0</v>
      </c>
      <c r="AW24" s="20">
        <f t="shared" si="6"/>
        <v>0</v>
      </c>
      <c r="AX24" s="20">
        <f t="shared" si="7"/>
        <v>5</v>
      </c>
      <c r="AY24" s="20">
        <f t="shared" si="8"/>
        <v>30</v>
      </c>
      <c r="AZ24" s="20">
        <f>November[[#This Row],[Days]]-November[[#This Row],[Absent]]</f>
        <v>30</v>
      </c>
      <c r="BA24" s="23">
        <v>20000</v>
      </c>
      <c r="BB24" s="24">
        <f>November[[#This Row],[Salary]]/November[[#This Row],[Days]]</f>
        <v>666.66666666666663</v>
      </c>
      <c r="BC24" s="24">
        <f>November[[#This Row],[PerDay Salary]]*November[[#This Row],[Absent]]</f>
        <v>0</v>
      </c>
      <c r="BD24" s="24">
        <f>November[[#This Row],[Salary]]-November[[#This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5</v>
      </c>
      <c r="J25" s="28" t="s">
        <v>36</v>
      </c>
      <c r="K25" s="28" t="str">
        <f t="shared" ref="K25:Y27" si="12">IF(K$6="Sun","WO","")</f>
        <v>WO</v>
      </c>
      <c r="L25" s="28" t="s">
        <v>36</v>
      </c>
      <c r="M25" s="28" t="s">
        <v>36</v>
      </c>
      <c r="N25" s="28" t="s">
        <v>37</v>
      </c>
      <c r="O25" s="28" t="s">
        <v>36</v>
      </c>
      <c r="P25" s="28" t="s">
        <v>36</v>
      </c>
      <c r="Q25" s="28" t="s">
        <v>36</v>
      </c>
      <c r="R25" s="28" t="str">
        <f t="shared" si="12"/>
        <v>WO</v>
      </c>
      <c r="S25" s="28" t="s">
        <v>36</v>
      </c>
      <c r="T25" s="28" t="s">
        <v>36</v>
      </c>
      <c r="U25" s="28" t="s">
        <v>36</v>
      </c>
      <c r="V25" s="28" t="s">
        <v>36</v>
      </c>
      <c r="W25" s="28" t="s">
        <v>36</v>
      </c>
      <c r="X25" s="28" t="s">
        <v>36</v>
      </c>
      <c r="Y25" s="28" t="str">
        <f t="shared" si="12"/>
        <v>WO</v>
      </c>
      <c r="Z25" s="28" t="s">
        <v>36</v>
      </c>
      <c r="AA25" s="28" t="s">
        <v>36</v>
      </c>
      <c r="AB25" s="28" t="s">
        <v>36</v>
      </c>
      <c r="AC25" s="28" t="s">
        <v>36</v>
      </c>
      <c r="AD25" s="28" t="s">
        <v>36</v>
      </c>
      <c r="AE25" s="28" t="s">
        <v>37</v>
      </c>
      <c r="AF25" s="28" t="str">
        <f t="shared" si="11"/>
        <v>WO</v>
      </c>
      <c r="AG25" s="28" t="s">
        <v>36</v>
      </c>
      <c r="AH25" s="28" t="s">
        <v>36</v>
      </c>
      <c r="AI25" s="28" t="s">
        <v>37</v>
      </c>
      <c r="AJ25" s="28" t="s">
        <v>36</v>
      </c>
      <c r="AK25" s="28" t="s">
        <v>36</v>
      </c>
      <c r="AL25" s="28" t="s">
        <v>36</v>
      </c>
      <c r="AM25" s="28" t="str">
        <f t="shared" si="11"/>
        <v>WO</v>
      </c>
      <c r="AN25" s="17" t="s">
        <v>42</v>
      </c>
      <c r="AO25" s="29"/>
      <c r="AQ25" s="25">
        <v>18</v>
      </c>
      <c r="AR25" s="25" t="s">
        <v>21</v>
      </c>
      <c r="AS25" s="26">
        <v>1018</v>
      </c>
      <c r="AT25" s="31" t="str">
        <f t="shared" si="3"/>
        <v>November</v>
      </c>
      <c r="AU25" s="20">
        <f t="shared" si="4"/>
        <v>22</v>
      </c>
      <c r="AV25" s="20">
        <f t="shared" si="5"/>
        <v>3</v>
      </c>
      <c r="AW25" s="20">
        <f t="shared" si="6"/>
        <v>1</v>
      </c>
      <c r="AX25" s="20">
        <f t="shared" si="7"/>
        <v>5</v>
      </c>
      <c r="AY25" s="20">
        <f t="shared" si="8"/>
        <v>30</v>
      </c>
      <c r="AZ25" s="20">
        <f>November[[#This Row],[Days]]-November[[#This Row],[Absent]]</f>
        <v>27</v>
      </c>
      <c r="BA25" s="23">
        <v>15000</v>
      </c>
      <c r="BB25" s="24">
        <f>November[[#This Row],[Salary]]/November[[#This Row],[Days]]</f>
        <v>500</v>
      </c>
      <c r="BC25" s="24">
        <f>November[[#This Row],[PerDay Salary]]*November[[#This Row],[Absent]]</f>
        <v>1500</v>
      </c>
      <c r="BD25" s="24">
        <f>November[[#This Row],[Salary]]-November[[#This Row],[Deduction]]</f>
        <v>13500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5</v>
      </c>
      <c r="J26" s="28" t="s">
        <v>36</v>
      </c>
      <c r="K26" s="28" t="str">
        <f t="shared" si="12"/>
        <v>WO</v>
      </c>
      <c r="L26" s="28" t="s">
        <v>36</v>
      </c>
      <c r="M26" s="28" t="s">
        <v>36</v>
      </c>
      <c r="N26" s="28" t="s">
        <v>36</v>
      </c>
      <c r="O26" s="28" t="s">
        <v>36</v>
      </c>
      <c r="P26" s="28" t="s">
        <v>36</v>
      </c>
      <c r="Q26" s="28" t="s">
        <v>36</v>
      </c>
      <c r="R26" s="28" t="str">
        <f t="shared" si="12"/>
        <v>WO</v>
      </c>
      <c r="S26" s="28" t="s">
        <v>36</v>
      </c>
      <c r="T26" s="28" t="s">
        <v>36</v>
      </c>
      <c r="U26" s="28" t="s">
        <v>37</v>
      </c>
      <c r="V26" s="28" t="s">
        <v>36</v>
      </c>
      <c r="W26" s="28" t="s">
        <v>36</v>
      </c>
      <c r="X26" s="28" t="s">
        <v>36</v>
      </c>
      <c r="Y26" s="28" t="str">
        <f t="shared" si="12"/>
        <v>WO</v>
      </c>
      <c r="Z26" s="28" t="s">
        <v>36</v>
      </c>
      <c r="AA26" s="28" t="s">
        <v>36</v>
      </c>
      <c r="AB26" s="28" t="s">
        <v>36</v>
      </c>
      <c r="AC26" s="28" t="s">
        <v>36</v>
      </c>
      <c r="AD26" s="28" t="s">
        <v>36</v>
      </c>
      <c r="AE26" s="28" t="s">
        <v>36</v>
      </c>
      <c r="AF26" s="28" t="str">
        <f t="shared" si="11"/>
        <v>WO</v>
      </c>
      <c r="AG26" s="28" t="s">
        <v>36</v>
      </c>
      <c r="AH26" s="28" t="s">
        <v>36</v>
      </c>
      <c r="AI26" s="28" t="s">
        <v>36</v>
      </c>
      <c r="AJ26" s="28" t="s">
        <v>36</v>
      </c>
      <c r="AK26" s="28" t="s">
        <v>36</v>
      </c>
      <c r="AL26" s="28" t="s">
        <v>36</v>
      </c>
      <c r="AM26" s="28" t="str">
        <f t="shared" si="11"/>
        <v>WO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1" t="str">
        <f t="shared" si="3"/>
        <v>November</v>
      </c>
      <c r="AU26" s="20">
        <f t="shared" si="4"/>
        <v>25</v>
      </c>
      <c r="AV26" s="20">
        <f t="shared" si="5"/>
        <v>1</v>
      </c>
      <c r="AW26" s="20">
        <f t="shared" si="6"/>
        <v>0</v>
      </c>
      <c r="AX26" s="20">
        <f t="shared" si="7"/>
        <v>5</v>
      </c>
      <c r="AY26" s="20">
        <f t="shared" si="8"/>
        <v>30</v>
      </c>
      <c r="AZ26" s="20">
        <f>November[[#This Row],[Days]]-November[[#This Row],[Absent]]</f>
        <v>29</v>
      </c>
      <c r="BA26" s="23">
        <v>22000</v>
      </c>
      <c r="BB26" s="24">
        <f>November[[#This Row],[Salary]]/November[[#This Row],[Days]]</f>
        <v>733.33333333333337</v>
      </c>
      <c r="BC26" s="24">
        <f>November[[#This Row],[PerDay Salary]]*November[[#This Row],[Absent]]</f>
        <v>733.33333333333337</v>
      </c>
      <c r="BD26" s="24">
        <f>November[[#This Row],[Salary]]-November[[#This Row],[Deduction]]</f>
        <v>21266.666666666668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5</v>
      </c>
      <c r="J27" s="18" t="s">
        <v>36</v>
      </c>
      <c r="K27" s="18" t="str">
        <f t="shared" si="12"/>
        <v>WO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tr">
        <f t="shared" si="12"/>
        <v>WO</v>
      </c>
      <c r="S27" s="18" t="s">
        <v>36</v>
      </c>
      <c r="T27" s="18" t="s">
        <v>36</v>
      </c>
      <c r="U27" s="18" t="s">
        <v>36</v>
      </c>
      <c r="V27" s="18" t="s">
        <v>36</v>
      </c>
      <c r="W27" s="18" t="s">
        <v>36</v>
      </c>
      <c r="X27" s="18" t="s">
        <v>36</v>
      </c>
      <c r="Y27" s="18" t="str">
        <f t="shared" si="12"/>
        <v>WO</v>
      </c>
      <c r="Z27" s="18" t="s">
        <v>36</v>
      </c>
      <c r="AA27" s="18" t="s">
        <v>36</v>
      </c>
      <c r="AB27" s="18" t="s">
        <v>36</v>
      </c>
      <c r="AC27" s="18" t="s">
        <v>36</v>
      </c>
      <c r="AD27" s="18" t="s">
        <v>36</v>
      </c>
      <c r="AE27" s="18" t="s">
        <v>36</v>
      </c>
      <c r="AF27" s="18" t="str">
        <f t="shared" si="11"/>
        <v>WO</v>
      </c>
      <c r="AG27" s="18" t="s">
        <v>36</v>
      </c>
      <c r="AH27" s="18" t="s">
        <v>36</v>
      </c>
      <c r="AI27" s="18" t="s">
        <v>36</v>
      </c>
      <c r="AJ27" s="18" t="s">
        <v>36</v>
      </c>
      <c r="AK27" s="18" t="s">
        <v>36</v>
      </c>
      <c r="AL27" s="18" t="s">
        <v>36</v>
      </c>
      <c r="AM27" s="18" t="str">
        <f t="shared" si="11"/>
        <v>WO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1" t="str">
        <f t="shared" si="3"/>
        <v>November</v>
      </c>
      <c r="AU27" s="20">
        <f t="shared" si="4"/>
        <v>26</v>
      </c>
      <c r="AV27" s="20">
        <f t="shared" si="5"/>
        <v>0</v>
      </c>
      <c r="AW27" s="20">
        <f t="shared" si="6"/>
        <v>0</v>
      </c>
      <c r="AX27" s="20">
        <f t="shared" si="7"/>
        <v>5</v>
      </c>
      <c r="AY27" s="20">
        <f t="shared" si="8"/>
        <v>30</v>
      </c>
      <c r="AZ27" s="20">
        <f>November[[#This Row],[Days]]-November[[#This Row],[Absent]]</f>
        <v>30</v>
      </c>
      <c r="BA27" s="23">
        <v>38000</v>
      </c>
      <c r="BB27" s="24">
        <f>November[[#This Row],[Salary]]/November[[#This Row],[Days]]</f>
        <v>1266.6666666666667</v>
      </c>
      <c r="BC27" s="24">
        <f>November[[#This Row],[PerDay Salary]]*November[[#This Row],[Absent]]</f>
        <v>0</v>
      </c>
      <c r="BD27" s="24">
        <f>November[[#This Row],[Salary]]-November[[#This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9" priority="5" operator="equal">
      <formula>"WO"</formula>
    </cfRule>
  </conditionalFormatting>
  <conditionalFormatting sqref="J8:AN27">
    <cfRule type="containsText" dxfId="8" priority="1" stopIfTrue="1" operator="containsText" text="L">
      <formula>NOT(ISERROR(SEARCH("L",J8)))</formula>
    </cfRule>
    <cfRule type="containsText" dxfId="7" priority="2" stopIfTrue="1" operator="containsText" text="A">
      <formula>NOT(ISERROR(SEARCH("A",J8)))</formula>
    </cfRule>
    <cfRule type="containsText" dxfId="6" priority="3" stopIfTrue="1" operator="containsText" text="P">
      <formula>NOT(ISERROR(SEARCH("P",J8)))</formula>
    </cfRule>
    <cfRule type="containsText" dxfId="5" priority="4" stopIfTrue="1" operator="containsText" text="WO">
      <formula>NOT(ISERROR(SEARCH("WO",J8)))</formula>
    </cfRule>
  </conditionalFormatting>
  <dataValidations disablePrompts="1" count="1">
    <dataValidation type="list" allowBlank="1" showInputMessage="1" showErrorMessage="1" sqref="AN8:AN27 AG8:AL27 Z8:AE27 S8:X27 L8:Q27 J8:J27" xr:uid="{997D3C65-9F1D-4888-AD0A-D5ED2AAE5B87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BE8E567-AF1C-4CED-8B7E-B81409C6892D}">
          <x14:formula1>
            <xm:f>Rough!$A$1:$A$12</xm:f>
          </x14:formula1>
          <xm:sqref>G4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5DB2-F798-41A4-A1E1-B9E6B74D9391}">
  <dimension ref="E1:BD28"/>
  <sheetViews>
    <sheetView workbookViewId="0">
      <selection activeCell="J9" sqref="J9"/>
    </sheetView>
  </sheetViews>
  <sheetFormatPr defaultRowHeight="15" x14ac:dyDescent="0.25"/>
  <cols>
    <col min="6" max="6" width="6" bestFit="1" customWidth="1"/>
    <col min="7" max="7" width="16.28515625" bestFit="1" customWidth="1"/>
    <col min="8" max="8" width="12.85546875" bestFit="1" customWidth="1"/>
    <col min="10" max="10" width="6" bestFit="1" customWidth="1"/>
    <col min="11" max="11" width="16.85546875" bestFit="1" customWidth="1"/>
    <col min="12" max="14" width="4.7109375" customWidth="1"/>
    <col min="15" max="15" width="4.85546875" customWidth="1"/>
    <col min="16" max="16" width="11.140625" bestFit="1" customWidth="1"/>
    <col min="17" max="40" width="4.7109375" customWidth="1"/>
    <col min="43" max="43" width="11.5703125" bestFit="1" customWidth="1"/>
    <col min="44" max="44" width="21.7109375" bestFit="1" customWidth="1"/>
    <col min="45" max="45" width="18.140625" bestFit="1" customWidth="1"/>
    <col min="46" max="46" width="18.140625" customWidth="1"/>
    <col min="47" max="47" width="13.7109375" bestFit="1" customWidth="1"/>
    <col min="48" max="48" width="13" bestFit="1" customWidth="1"/>
    <col min="49" max="49" width="12" bestFit="1" customWidth="1"/>
    <col min="50" max="50" width="14.28515625" bestFit="1" customWidth="1"/>
    <col min="51" max="51" width="11.28515625" bestFit="1" customWidth="1"/>
    <col min="52" max="52" width="16" bestFit="1" customWidth="1"/>
    <col min="53" max="53" width="12.140625" bestFit="1" customWidth="1"/>
    <col min="54" max="54" width="18.85546875" bestFit="1" customWidth="1"/>
    <col min="55" max="55" width="15.85546875" bestFit="1" customWidth="1"/>
    <col min="56" max="56" width="16.7109375" bestFit="1" customWidth="1"/>
  </cols>
  <sheetData>
    <row r="1" spans="5:56" x14ac:dyDescent="0.25">
      <c r="AS1" t="s">
        <v>39</v>
      </c>
    </row>
    <row r="4" spans="5:56" x14ac:dyDescent="0.25">
      <c r="F4" s="13" t="s">
        <v>40</v>
      </c>
      <c r="G4" s="14">
        <v>45992</v>
      </c>
      <c r="H4" s="14" t="str">
        <f>TEXT($G$4,"MMMM")</f>
        <v>December</v>
      </c>
      <c r="J4" s="13" t="s">
        <v>41</v>
      </c>
      <c r="K4" s="14">
        <f>EOMONTH(G4,0)</f>
        <v>46022</v>
      </c>
      <c r="O4" s="13">
        <f>DATEDIF($G$4,$K$4,"D")+1</f>
        <v>31</v>
      </c>
      <c r="P4" s="14" t="s">
        <v>38</v>
      </c>
    </row>
    <row r="5" spans="5:56" ht="15.75" thickBot="1" x14ac:dyDescent="0.3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5:56" ht="15.75" thickBot="1" x14ac:dyDescent="0.3">
      <c r="E6" s="29"/>
      <c r="F6" s="33" t="s">
        <v>27</v>
      </c>
      <c r="G6" s="34"/>
      <c r="H6" s="34"/>
      <c r="I6" s="10" t="s">
        <v>26</v>
      </c>
      <c r="J6" s="11" t="str">
        <f>TEXT(J7,"ddd")</f>
        <v>Mon</v>
      </c>
      <c r="K6" s="11" t="str">
        <f t="shared" ref="K6:AN6" si="0">TEXT(K7,"ddd")</f>
        <v>Tue</v>
      </c>
      <c r="L6" s="11" t="str">
        <f t="shared" si="0"/>
        <v>Wed</v>
      </c>
      <c r="M6" s="11" t="str">
        <f t="shared" si="0"/>
        <v>Thu</v>
      </c>
      <c r="N6" s="11" t="str">
        <f t="shared" si="0"/>
        <v>Fri</v>
      </c>
      <c r="O6" s="11" t="str">
        <f t="shared" si="0"/>
        <v>Sat</v>
      </c>
      <c r="P6" s="11" t="str">
        <f t="shared" si="0"/>
        <v>Sun</v>
      </c>
      <c r="Q6" s="11" t="str">
        <f t="shared" si="0"/>
        <v>Mon</v>
      </c>
      <c r="R6" s="11" t="str">
        <f t="shared" si="0"/>
        <v>Tue</v>
      </c>
      <c r="S6" s="11" t="str">
        <f t="shared" si="0"/>
        <v>Wed</v>
      </c>
      <c r="T6" s="11" t="str">
        <f t="shared" si="0"/>
        <v>Thu</v>
      </c>
      <c r="U6" s="11" t="str">
        <f t="shared" si="0"/>
        <v>Fri</v>
      </c>
      <c r="V6" s="11" t="str">
        <f t="shared" si="0"/>
        <v>Sat</v>
      </c>
      <c r="W6" s="11" t="str">
        <f t="shared" si="0"/>
        <v>Sun</v>
      </c>
      <c r="X6" s="11" t="str">
        <f t="shared" si="0"/>
        <v>Mon</v>
      </c>
      <c r="Y6" s="11" t="str">
        <f t="shared" si="0"/>
        <v>Tue</v>
      </c>
      <c r="Z6" s="11" t="str">
        <f t="shared" si="0"/>
        <v>Wed</v>
      </c>
      <c r="AA6" s="11" t="str">
        <f t="shared" si="0"/>
        <v>Thu</v>
      </c>
      <c r="AB6" s="11" t="str">
        <f t="shared" si="0"/>
        <v>Fri</v>
      </c>
      <c r="AC6" s="11" t="str">
        <f t="shared" si="0"/>
        <v>Sat</v>
      </c>
      <c r="AD6" s="11" t="str">
        <f t="shared" si="0"/>
        <v>Sun</v>
      </c>
      <c r="AE6" s="11" t="str">
        <f t="shared" si="0"/>
        <v>Mon</v>
      </c>
      <c r="AF6" s="11" t="str">
        <f t="shared" si="0"/>
        <v>Tue</v>
      </c>
      <c r="AG6" s="11" t="str">
        <f t="shared" si="0"/>
        <v>Wed</v>
      </c>
      <c r="AH6" s="11" t="str">
        <f t="shared" si="0"/>
        <v>Thu</v>
      </c>
      <c r="AI6" s="11" t="str">
        <f t="shared" si="0"/>
        <v>Fri</v>
      </c>
      <c r="AJ6" s="11" t="str">
        <f t="shared" si="0"/>
        <v>Sat</v>
      </c>
      <c r="AK6" s="11" t="str">
        <f t="shared" si="0"/>
        <v>Sun</v>
      </c>
      <c r="AL6" s="11" t="str">
        <f t="shared" si="0"/>
        <v>Mon</v>
      </c>
      <c r="AM6" s="11" t="str">
        <f t="shared" si="0"/>
        <v>Tue</v>
      </c>
      <c r="AN6" s="12" t="str">
        <f t="shared" si="0"/>
        <v>Wed</v>
      </c>
      <c r="AO6" s="29"/>
    </row>
    <row r="7" spans="5:56" ht="15.75" thickBot="1" x14ac:dyDescent="0.3">
      <c r="E7" s="29"/>
      <c r="F7" s="5" t="s">
        <v>23</v>
      </c>
      <c r="G7" s="6" t="s">
        <v>24</v>
      </c>
      <c r="H7" s="6" t="s">
        <v>2</v>
      </c>
      <c r="I7" s="15" t="s">
        <v>25</v>
      </c>
      <c r="J7" s="27">
        <f>$G$4</f>
        <v>45992</v>
      </c>
      <c r="K7" s="27">
        <f>IF(J7&lt;$K$4,J7+1,"")</f>
        <v>45993</v>
      </c>
      <c r="L7" s="27">
        <f t="shared" ref="L7:AN7" si="1">IF(K7&lt;$K$4,K7+1,"")</f>
        <v>45994</v>
      </c>
      <c r="M7" s="27">
        <f t="shared" si="1"/>
        <v>45995</v>
      </c>
      <c r="N7" s="27">
        <f t="shared" si="1"/>
        <v>45996</v>
      </c>
      <c r="O7" s="27">
        <f t="shared" si="1"/>
        <v>45997</v>
      </c>
      <c r="P7" s="27">
        <f t="shared" si="1"/>
        <v>45998</v>
      </c>
      <c r="Q7" s="27">
        <f t="shared" si="1"/>
        <v>45999</v>
      </c>
      <c r="R7" s="27">
        <f t="shared" si="1"/>
        <v>46000</v>
      </c>
      <c r="S7" s="27">
        <f t="shared" si="1"/>
        <v>46001</v>
      </c>
      <c r="T7" s="27">
        <f t="shared" si="1"/>
        <v>46002</v>
      </c>
      <c r="U7" s="27">
        <f t="shared" si="1"/>
        <v>46003</v>
      </c>
      <c r="V7" s="27">
        <f t="shared" si="1"/>
        <v>46004</v>
      </c>
      <c r="W7" s="27">
        <f t="shared" si="1"/>
        <v>46005</v>
      </c>
      <c r="X7" s="27">
        <f t="shared" si="1"/>
        <v>46006</v>
      </c>
      <c r="Y7" s="27">
        <f t="shared" si="1"/>
        <v>46007</v>
      </c>
      <c r="Z7" s="27">
        <f t="shared" si="1"/>
        <v>46008</v>
      </c>
      <c r="AA7" s="27">
        <f t="shared" si="1"/>
        <v>46009</v>
      </c>
      <c r="AB7" s="27">
        <f t="shared" si="1"/>
        <v>46010</v>
      </c>
      <c r="AC7" s="27">
        <f t="shared" si="1"/>
        <v>46011</v>
      </c>
      <c r="AD7" s="27">
        <f t="shared" si="1"/>
        <v>46012</v>
      </c>
      <c r="AE7" s="27">
        <f t="shared" si="1"/>
        <v>46013</v>
      </c>
      <c r="AF7" s="27">
        <f t="shared" si="1"/>
        <v>46014</v>
      </c>
      <c r="AG7" s="27">
        <f t="shared" si="1"/>
        <v>46015</v>
      </c>
      <c r="AH7" s="27">
        <f t="shared" si="1"/>
        <v>46016</v>
      </c>
      <c r="AI7" s="27">
        <f t="shared" si="1"/>
        <v>46017</v>
      </c>
      <c r="AJ7" s="27">
        <f t="shared" si="1"/>
        <v>46018</v>
      </c>
      <c r="AK7" s="27">
        <f t="shared" si="1"/>
        <v>46019</v>
      </c>
      <c r="AL7" s="27">
        <f t="shared" si="1"/>
        <v>46020</v>
      </c>
      <c r="AM7" s="27">
        <f t="shared" si="1"/>
        <v>46021</v>
      </c>
      <c r="AN7" s="16">
        <f t="shared" si="1"/>
        <v>46022</v>
      </c>
      <c r="AO7" s="29"/>
      <c r="AQ7" s="21" t="s">
        <v>23</v>
      </c>
      <c r="AR7" s="21" t="s">
        <v>24</v>
      </c>
      <c r="AS7" s="22" t="s">
        <v>2</v>
      </c>
      <c r="AT7" s="21" t="s">
        <v>43</v>
      </c>
      <c r="AU7" s="21" t="s">
        <v>29</v>
      </c>
      <c r="AV7" s="21" t="s">
        <v>28</v>
      </c>
      <c r="AW7" s="21" t="s">
        <v>30</v>
      </c>
      <c r="AX7" s="21" t="s">
        <v>25</v>
      </c>
      <c r="AY7" s="21" t="s">
        <v>26</v>
      </c>
      <c r="AZ7" s="21" t="s">
        <v>31</v>
      </c>
      <c r="BA7" s="21" t="s">
        <v>32</v>
      </c>
      <c r="BB7" s="21" t="s">
        <v>33</v>
      </c>
      <c r="BC7" s="21" t="s">
        <v>34</v>
      </c>
      <c r="BD7" s="21" t="s">
        <v>35</v>
      </c>
    </row>
    <row r="8" spans="5:56" x14ac:dyDescent="0.25">
      <c r="E8" s="29"/>
      <c r="F8" s="7">
        <v>1</v>
      </c>
      <c r="G8" s="20" t="s">
        <v>4</v>
      </c>
      <c r="H8" s="20">
        <v>1001</v>
      </c>
      <c r="I8" s="7">
        <f>COUNTIF($J$6:$AN$6,"Sun")</f>
        <v>4</v>
      </c>
      <c r="J8" s="28" t="s">
        <v>37</v>
      </c>
      <c r="K8" s="28" t="s">
        <v>37</v>
      </c>
      <c r="L8" s="28" t="s">
        <v>37</v>
      </c>
      <c r="M8" s="28" t="s">
        <v>37</v>
      </c>
      <c r="N8" s="28" t="s">
        <v>37</v>
      </c>
      <c r="O8" s="28" t="s">
        <v>36</v>
      </c>
      <c r="P8" s="28" t="str">
        <f t="shared" ref="P8:AK23" si="2">IF(P$6="Sun","WO","")</f>
        <v>WO</v>
      </c>
      <c r="Q8" s="28" t="s">
        <v>36</v>
      </c>
      <c r="R8" s="28" t="s">
        <v>36</v>
      </c>
      <c r="S8" s="28" t="s">
        <v>36</v>
      </c>
      <c r="T8" s="28" t="s">
        <v>36</v>
      </c>
      <c r="U8" s="28" t="s">
        <v>36</v>
      </c>
      <c r="V8" s="28" t="s">
        <v>36</v>
      </c>
      <c r="W8" s="28" t="str">
        <f t="shared" si="2"/>
        <v>WO</v>
      </c>
      <c r="X8" s="28" t="s">
        <v>36</v>
      </c>
      <c r="Y8" s="28" t="s">
        <v>36</v>
      </c>
      <c r="Z8" s="28" t="s">
        <v>36</v>
      </c>
      <c r="AA8" s="28" t="s">
        <v>36</v>
      </c>
      <c r="AB8" s="28" t="s">
        <v>36</v>
      </c>
      <c r="AC8" s="28" t="s">
        <v>36</v>
      </c>
      <c r="AD8" s="28" t="str">
        <f t="shared" si="2"/>
        <v>WO</v>
      </c>
      <c r="AE8" s="28" t="s">
        <v>36</v>
      </c>
      <c r="AF8" s="28" t="s">
        <v>36</v>
      </c>
      <c r="AG8" s="28" t="s">
        <v>36</v>
      </c>
      <c r="AH8" s="28" t="s">
        <v>36</v>
      </c>
      <c r="AI8" s="28" t="s">
        <v>36</v>
      </c>
      <c r="AJ8" s="28" t="s">
        <v>36</v>
      </c>
      <c r="AK8" s="28" t="str">
        <f t="shared" si="2"/>
        <v>WO</v>
      </c>
      <c r="AL8" s="28" t="s">
        <v>36</v>
      </c>
      <c r="AM8" s="28" t="s">
        <v>36</v>
      </c>
      <c r="AN8" s="17" t="s">
        <v>36</v>
      </c>
      <c r="AO8" s="29"/>
      <c r="AQ8" s="25">
        <v>1</v>
      </c>
      <c r="AR8" s="25" t="s">
        <v>4</v>
      </c>
      <c r="AS8" s="26">
        <v>1001</v>
      </c>
      <c r="AT8" s="30" t="str">
        <f t="shared" ref="AT8:AT27" si="3">$H$4</f>
        <v>December</v>
      </c>
      <c r="AU8" s="20">
        <f t="shared" ref="AU8:AU27" si="4">COUNTIF($J8:$AN8,"*P*")</f>
        <v>22</v>
      </c>
      <c r="AV8" s="20">
        <f t="shared" ref="AV8:AV27" si="5">COUNTIF($J8:$AN8,"*A*")</f>
        <v>5</v>
      </c>
      <c r="AW8" s="20">
        <f t="shared" ref="AW8:AW27" si="6">COUNTIF($J8:$AN8,"*L*")</f>
        <v>0</v>
      </c>
      <c r="AX8" s="20">
        <f t="shared" ref="AX8:AX27" si="7">$I$8</f>
        <v>4</v>
      </c>
      <c r="AY8" s="20">
        <f t="shared" ref="AY8:AY27" si="8">$O$4</f>
        <v>31</v>
      </c>
      <c r="AZ8" s="20">
        <f>December[[#This Row],[Days]]-December[[#This Row],[Absent]]</f>
        <v>26</v>
      </c>
      <c r="BA8" s="23">
        <v>15000</v>
      </c>
      <c r="BB8" s="24">
        <f>December[[#This Row],[Salary]]/December[[#This Row],[Days]]</f>
        <v>483.87096774193549</v>
      </c>
      <c r="BC8" s="24">
        <f>December[[#This Row],[PerDay Salary]]*December[[#This Row],[Absent]]</f>
        <v>2419.3548387096776</v>
      </c>
      <c r="BD8" s="24">
        <f>December[[#This Row],[Salary]]-December[[#This Row],[Deduction]]</f>
        <v>12580.645161290322</v>
      </c>
    </row>
    <row r="9" spans="5:56" x14ac:dyDescent="0.25">
      <c r="E9" s="29"/>
      <c r="F9" s="7">
        <v>2</v>
      </c>
      <c r="G9" s="20" t="s">
        <v>5</v>
      </c>
      <c r="H9" s="20">
        <v>1002</v>
      </c>
      <c r="I9" s="7">
        <f t="shared" ref="I9:I27" si="9">COUNTIF($J$6:$AN$6,"Sun")</f>
        <v>4</v>
      </c>
      <c r="J9" s="28" t="s">
        <v>36</v>
      </c>
      <c r="K9" s="28" t="s">
        <v>36</v>
      </c>
      <c r="L9" s="28" t="s">
        <v>36</v>
      </c>
      <c r="M9" s="28" t="s">
        <v>36</v>
      </c>
      <c r="N9" s="28" t="s">
        <v>36</v>
      </c>
      <c r="O9" s="28" t="s">
        <v>36</v>
      </c>
      <c r="P9" s="28" t="str">
        <f t="shared" ref="P9:W24" si="10">IF(P$6="Sun","WO","")</f>
        <v>WO</v>
      </c>
      <c r="Q9" s="28" t="s">
        <v>36</v>
      </c>
      <c r="R9" s="28" t="s">
        <v>37</v>
      </c>
      <c r="S9" s="28" t="s">
        <v>36</v>
      </c>
      <c r="T9" s="28" t="s">
        <v>36</v>
      </c>
      <c r="U9" s="28" t="s">
        <v>36</v>
      </c>
      <c r="V9" s="28" t="s">
        <v>36</v>
      </c>
      <c r="W9" s="28" t="str">
        <f t="shared" si="10"/>
        <v>WO</v>
      </c>
      <c r="X9" s="28" t="s">
        <v>36</v>
      </c>
      <c r="Y9" s="28" t="s">
        <v>36</v>
      </c>
      <c r="Z9" s="28" t="s">
        <v>36</v>
      </c>
      <c r="AA9" s="28" t="s">
        <v>37</v>
      </c>
      <c r="AB9" s="28" t="s">
        <v>36</v>
      </c>
      <c r="AC9" s="28" t="s">
        <v>36</v>
      </c>
      <c r="AD9" s="28" t="str">
        <f t="shared" si="2"/>
        <v>WO</v>
      </c>
      <c r="AE9" s="28" t="s">
        <v>36</v>
      </c>
      <c r="AF9" s="28" t="s">
        <v>36</v>
      </c>
      <c r="AG9" s="28" t="s">
        <v>36</v>
      </c>
      <c r="AH9" s="28" t="s">
        <v>42</v>
      </c>
      <c r="AI9" s="28" t="s">
        <v>36</v>
      </c>
      <c r="AJ9" s="28" t="s">
        <v>36</v>
      </c>
      <c r="AK9" s="28" t="str">
        <f t="shared" si="2"/>
        <v>WO</v>
      </c>
      <c r="AL9" s="28" t="s">
        <v>36</v>
      </c>
      <c r="AM9" s="28" t="s">
        <v>37</v>
      </c>
      <c r="AN9" s="17" t="s">
        <v>36</v>
      </c>
      <c r="AO9" s="29"/>
      <c r="AQ9" s="25">
        <v>2</v>
      </c>
      <c r="AR9" s="25" t="s">
        <v>5</v>
      </c>
      <c r="AS9" s="26">
        <v>1002</v>
      </c>
      <c r="AT9" s="30" t="str">
        <f t="shared" si="3"/>
        <v>December</v>
      </c>
      <c r="AU9" s="20">
        <f t="shared" si="4"/>
        <v>23</v>
      </c>
      <c r="AV9" s="20">
        <f t="shared" si="5"/>
        <v>3</v>
      </c>
      <c r="AW9" s="20">
        <f t="shared" si="6"/>
        <v>1</v>
      </c>
      <c r="AX9" s="20">
        <f t="shared" si="7"/>
        <v>4</v>
      </c>
      <c r="AY9" s="20">
        <f t="shared" si="8"/>
        <v>31</v>
      </c>
      <c r="AZ9" s="20">
        <f>December[[#This Row],[Days]]-December[[#This Row],[Absent]]</f>
        <v>28</v>
      </c>
      <c r="BA9" s="23">
        <v>18000</v>
      </c>
      <c r="BB9" s="24">
        <f>December[[#This Row],[Salary]]/December[[#This Row],[Days]]</f>
        <v>580.64516129032256</v>
      </c>
      <c r="BC9" s="24">
        <f>December[[#This Row],[PerDay Salary]]*December[[#This Row],[Absent]]</f>
        <v>1741.9354838709678</v>
      </c>
      <c r="BD9" s="24">
        <f>December[[#This Row],[Salary]]-December[[#This Row],[Deduction]]</f>
        <v>16258.064516129032</v>
      </c>
    </row>
    <row r="10" spans="5:56" x14ac:dyDescent="0.25">
      <c r="E10" s="29"/>
      <c r="F10" s="7">
        <v>3</v>
      </c>
      <c r="G10" s="20" t="s">
        <v>6</v>
      </c>
      <c r="H10" s="20">
        <v>1003</v>
      </c>
      <c r="I10" s="7">
        <f t="shared" si="9"/>
        <v>4</v>
      </c>
      <c r="J10" s="28" t="s">
        <v>36</v>
      </c>
      <c r="K10" s="28" t="s">
        <v>42</v>
      </c>
      <c r="L10" s="28" t="s">
        <v>36</v>
      </c>
      <c r="M10" s="28" t="s">
        <v>37</v>
      </c>
      <c r="N10" s="28" t="s">
        <v>36</v>
      </c>
      <c r="O10" s="28" t="s">
        <v>36</v>
      </c>
      <c r="P10" s="28" t="str">
        <f t="shared" si="10"/>
        <v>WO</v>
      </c>
      <c r="Q10" s="28" t="s">
        <v>36</v>
      </c>
      <c r="R10" s="28" t="s">
        <v>36</v>
      </c>
      <c r="S10" s="28" t="s">
        <v>36</v>
      </c>
      <c r="T10" s="28" t="s">
        <v>36</v>
      </c>
      <c r="U10" s="28" t="s">
        <v>36</v>
      </c>
      <c r="V10" s="28" t="s">
        <v>36</v>
      </c>
      <c r="W10" s="28" t="str">
        <f t="shared" si="10"/>
        <v>WO</v>
      </c>
      <c r="X10" s="28" t="s">
        <v>36</v>
      </c>
      <c r="Y10" s="28" t="s">
        <v>36</v>
      </c>
      <c r="Z10" s="28" t="s">
        <v>36</v>
      </c>
      <c r="AA10" s="28" t="s">
        <v>36</v>
      </c>
      <c r="AB10" s="28" t="s">
        <v>36</v>
      </c>
      <c r="AC10" s="28" t="s">
        <v>36</v>
      </c>
      <c r="AD10" s="28" t="str">
        <f t="shared" si="2"/>
        <v>WO</v>
      </c>
      <c r="AE10" s="28" t="s">
        <v>36</v>
      </c>
      <c r="AF10" s="28" t="s">
        <v>36</v>
      </c>
      <c r="AG10" s="28" t="s">
        <v>36</v>
      </c>
      <c r="AH10" s="28" t="s">
        <v>36</v>
      </c>
      <c r="AI10" s="28" t="s">
        <v>36</v>
      </c>
      <c r="AJ10" s="28" t="s">
        <v>36</v>
      </c>
      <c r="AK10" s="28" t="str">
        <f t="shared" si="2"/>
        <v>WO</v>
      </c>
      <c r="AL10" s="28" t="s">
        <v>36</v>
      </c>
      <c r="AM10" s="28" t="s">
        <v>36</v>
      </c>
      <c r="AN10" s="17" t="s">
        <v>36</v>
      </c>
      <c r="AO10" s="29"/>
      <c r="AQ10" s="25">
        <v>3</v>
      </c>
      <c r="AR10" s="25" t="s">
        <v>6</v>
      </c>
      <c r="AS10" s="26">
        <v>1003</v>
      </c>
      <c r="AT10" s="30" t="str">
        <f t="shared" si="3"/>
        <v>December</v>
      </c>
      <c r="AU10" s="20">
        <f t="shared" si="4"/>
        <v>25</v>
      </c>
      <c r="AV10" s="20">
        <f t="shared" si="5"/>
        <v>1</v>
      </c>
      <c r="AW10" s="20">
        <f t="shared" si="6"/>
        <v>1</v>
      </c>
      <c r="AX10" s="20">
        <f t="shared" si="7"/>
        <v>4</v>
      </c>
      <c r="AY10" s="20">
        <f t="shared" si="8"/>
        <v>31</v>
      </c>
      <c r="AZ10" s="20">
        <f>December[[#This Row],[Days]]-December[[#This Row],[Absent]]</f>
        <v>30</v>
      </c>
      <c r="BA10" s="23">
        <v>25000</v>
      </c>
      <c r="BB10" s="24">
        <f>December[[#This Row],[Salary]]/December[[#This Row],[Days]]</f>
        <v>806.45161290322585</v>
      </c>
      <c r="BC10" s="24">
        <f>December[[#This Row],[PerDay Salary]]*December[[#This Row],[Absent]]</f>
        <v>806.45161290322585</v>
      </c>
      <c r="BD10" s="24">
        <f>December[[#This Row],[Salary]]-December[[#This Row],[Deduction]]</f>
        <v>24193.548387096773</v>
      </c>
    </row>
    <row r="11" spans="5:56" x14ac:dyDescent="0.25">
      <c r="E11" s="29"/>
      <c r="F11" s="7">
        <v>4</v>
      </c>
      <c r="G11" s="20" t="s">
        <v>7</v>
      </c>
      <c r="H11" s="20">
        <v>1004</v>
      </c>
      <c r="I11" s="7">
        <f t="shared" si="9"/>
        <v>4</v>
      </c>
      <c r="J11" s="28" t="s">
        <v>36</v>
      </c>
      <c r="K11" s="28" t="s">
        <v>36</v>
      </c>
      <c r="L11" s="28" t="s">
        <v>36</v>
      </c>
      <c r="M11" s="28" t="s">
        <v>36</v>
      </c>
      <c r="N11" s="28" t="s">
        <v>36</v>
      </c>
      <c r="O11" s="28" t="s">
        <v>36</v>
      </c>
      <c r="P11" s="28" t="str">
        <f t="shared" si="10"/>
        <v>WO</v>
      </c>
      <c r="Q11" s="28" t="s">
        <v>36</v>
      </c>
      <c r="R11" s="28" t="s">
        <v>36</v>
      </c>
      <c r="S11" s="28" t="s">
        <v>36</v>
      </c>
      <c r="T11" s="28" t="s">
        <v>36</v>
      </c>
      <c r="U11" s="28" t="s">
        <v>36</v>
      </c>
      <c r="V11" s="28" t="s">
        <v>36</v>
      </c>
      <c r="W11" s="28" t="str">
        <f t="shared" si="10"/>
        <v>WO</v>
      </c>
      <c r="X11" s="28" t="s">
        <v>36</v>
      </c>
      <c r="Y11" s="28" t="s">
        <v>42</v>
      </c>
      <c r="Z11" s="28" t="s">
        <v>36</v>
      </c>
      <c r="AA11" s="28" t="s">
        <v>36</v>
      </c>
      <c r="AB11" s="28" t="s">
        <v>36</v>
      </c>
      <c r="AC11" s="28" t="s">
        <v>36</v>
      </c>
      <c r="AD11" s="28" t="str">
        <f t="shared" si="2"/>
        <v>WO</v>
      </c>
      <c r="AE11" s="28" t="s">
        <v>36</v>
      </c>
      <c r="AF11" s="28" t="s">
        <v>36</v>
      </c>
      <c r="AG11" s="28" t="s">
        <v>36</v>
      </c>
      <c r="AH11" s="28" t="s">
        <v>36</v>
      </c>
      <c r="AI11" s="28" t="s">
        <v>36</v>
      </c>
      <c r="AJ11" s="28" t="s">
        <v>36</v>
      </c>
      <c r="AK11" s="28" t="str">
        <f t="shared" si="2"/>
        <v>WO</v>
      </c>
      <c r="AL11" s="28" t="s">
        <v>36</v>
      </c>
      <c r="AM11" s="28" t="s">
        <v>36</v>
      </c>
      <c r="AN11" s="17" t="s">
        <v>36</v>
      </c>
      <c r="AO11" s="29"/>
      <c r="AQ11" s="25">
        <v>4</v>
      </c>
      <c r="AR11" s="25" t="s">
        <v>7</v>
      </c>
      <c r="AS11" s="26">
        <v>1004</v>
      </c>
      <c r="AT11" s="30" t="str">
        <f t="shared" si="3"/>
        <v>December</v>
      </c>
      <c r="AU11" s="20">
        <f t="shared" si="4"/>
        <v>26</v>
      </c>
      <c r="AV11" s="20">
        <f t="shared" si="5"/>
        <v>0</v>
      </c>
      <c r="AW11" s="20">
        <f t="shared" si="6"/>
        <v>1</v>
      </c>
      <c r="AX11" s="20">
        <f t="shared" si="7"/>
        <v>4</v>
      </c>
      <c r="AY11" s="20">
        <f t="shared" si="8"/>
        <v>31</v>
      </c>
      <c r="AZ11" s="20">
        <f>December[[#This Row],[Days]]-December[[#This Row],[Absent]]</f>
        <v>31</v>
      </c>
      <c r="BA11" s="23">
        <v>28000</v>
      </c>
      <c r="BB11" s="24">
        <f>December[[#This Row],[Salary]]/December[[#This Row],[Days]]</f>
        <v>903.22580645161293</v>
      </c>
      <c r="BC11" s="24">
        <f>December[[#This Row],[PerDay Salary]]*December[[#This Row],[Absent]]</f>
        <v>0</v>
      </c>
      <c r="BD11" s="24">
        <f>December[[#This Row],[Salary]]-December[[#This Row],[Deduction]]</f>
        <v>28000</v>
      </c>
    </row>
    <row r="12" spans="5:56" x14ac:dyDescent="0.25">
      <c r="E12" s="29"/>
      <c r="F12" s="7">
        <v>5</v>
      </c>
      <c r="G12" s="20" t="s">
        <v>8</v>
      </c>
      <c r="H12" s="20">
        <v>1005</v>
      </c>
      <c r="I12" s="7">
        <f t="shared" si="9"/>
        <v>4</v>
      </c>
      <c r="J12" s="28" t="s">
        <v>36</v>
      </c>
      <c r="K12" s="28" t="s">
        <v>36</v>
      </c>
      <c r="L12" s="28" t="s">
        <v>36</v>
      </c>
      <c r="M12" s="28" t="s">
        <v>36</v>
      </c>
      <c r="N12" s="28" t="s">
        <v>36</v>
      </c>
      <c r="O12" s="28" t="s">
        <v>36</v>
      </c>
      <c r="P12" s="28" t="str">
        <f t="shared" si="10"/>
        <v>WO</v>
      </c>
      <c r="Q12" s="28" t="s">
        <v>36</v>
      </c>
      <c r="R12" s="28" t="s">
        <v>36</v>
      </c>
      <c r="S12" s="28" t="s">
        <v>36</v>
      </c>
      <c r="T12" s="28" t="s">
        <v>36</v>
      </c>
      <c r="U12" s="28" t="s">
        <v>36</v>
      </c>
      <c r="V12" s="28" t="s">
        <v>36</v>
      </c>
      <c r="W12" s="28" t="str">
        <f t="shared" si="10"/>
        <v>WO</v>
      </c>
      <c r="X12" s="28" t="s">
        <v>36</v>
      </c>
      <c r="Y12" s="28" t="s">
        <v>36</v>
      </c>
      <c r="Z12" s="28" t="s">
        <v>36</v>
      </c>
      <c r="AA12" s="28" t="s">
        <v>36</v>
      </c>
      <c r="AB12" s="28" t="s">
        <v>36</v>
      </c>
      <c r="AC12" s="28" t="s">
        <v>36</v>
      </c>
      <c r="AD12" s="28" t="str">
        <f t="shared" si="2"/>
        <v>WO</v>
      </c>
      <c r="AE12" s="28" t="s">
        <v>36</v>
      </c>
      <c r="AF12" s="28" t="s">
        <v>36</v>
      </c>
      <c r="AG12" s="28" t="s">
        <v>36</v>
      </c>
      <c r="AH12" s="28" t="s">
        <v>36</v>
      </c>
      <c r="AI12" s="28" t="s">
        <v>36</v>
      </c>
      <c r="AJ12" s="28" t="s">
        <v>36</v>
      </c>
      <c r="AK12" s="28" t="str">
        <f t="shared" si="2"/>
        <v>WO</v>
      </c>
      <c r="AL12" s="28" t="s">
        <v>36</v>
      </c>
      <c r="AM12" s="28" t="s">
        <v>36</v>
      </c>
      <c r="AN12" s="17" t="s">
        <v>36</v>
      </c>
      <c r="AO12" s="29"/>
      <c r="AQ12" s="25">
        <v>5</v>
      </c>
      <c r="AR12" s="25" t="s">
        <v>8</v>
      </c>
      <c r="AS12" s="26">
        <v>1005</v>
      </c>
      <c r="AT12" s="30" t="str">
        <f t="shared" si="3"/>
        <v>December</v>
      </c>
      <c r="AU12" s="20">
        <f t="shared" si="4"/>
        <v>27</v>
      </c>
      <c r="AV12" s="20">
        <f t="shared" si="5"/>
        <v>0</v>
      </c>
      <c r="AW12" s="20">
        <f t="shared" si="6"/>
        <v>0</v>
      </c>
      <c r="AX12" s="20">
        <f t="shared" si="7"/>
        <v>4</v>
      </c>
      <c r="AY12" s="20">
        <f t="shared" si="8"/>
        <v>31</v>
      </c>
      <c r="AZ12" s="20">
        <f>December[[#This Row],[Days]]-December[[#This Row],[Absent]]</f>
        <v>31</v>
      </c>
      <c r="BA12" s="23">
        <v>30000</v>
      </c>
      <c r="BB12" s="24">
        <f>December[[#This Row],[Salary]]/December[[#This Row],[Days]]</f>
        <v>967.74193548387098</v>
      </c>
      <c r="BC12" s="24">
        <f>December[[#This Row],[PerDay Salary]]*December[[#This Row],[Absent]]</f>
        <v>0</v>
      </c>
      <c r="BD12" s="24">
        <f>December[[#This Row],[Salary]]-December[[#This Row],[Deduction]]</f>
        <v>30000</v>
      </c>
    </row>
    <row r="13" spans="5:56" x14ac:dyDescent="0.25">
      <c r="E13" s="29"/>
      <c r="F13" s="7">
        <v>6</v>
      </c>
      <c r="G13" s="20" t="s">
        <v>9</v>
      </c>
      <c r="H13" s="20">
        <v>1006</v>
      </c>
      <c r="I13" s="7">
        <f t="shared" si="9"/>
        <v>4</v>
      </c>
      <c r="J13" s="28" t="s">
        <v>36</v>
      </c>
      <c r="K13" s="28" t="s">
        <v>36</v>
      </c>
      <c r="L13" s="28" t="s">
        <v>37</v>
      </c>
      <c r="M13" s="28" t="s">
        <v>36</v>
      </c>
      <c r="N13" s="28" t="s">
        <v>36</v>
      </c>
      <c r="O13" s="28" t="s">
        <v>36</v>
      </c>
      <c r="P13" s="28" t="str">
        <f t="shared" si="10"/>
        <v>WO</v>
      </c>
      <c r="Q13" s="28" t="s">
        <v>36</v>
      </c>
      <c r="R13" s="28" t="s">
        <v>36</v>
      </c>
      <c r="S13" s="28" t="s">
        <v>36</v>
      </c>
      <c r="T13" s="28" t="s">
        <v>36</v>
      </c>
      <c r="U13" s="28" t="s">
        <v>36</v>
      </c>
      <c r="V13" s="28" t="s">
        <v>36</v>
      </c>
      <c r="W13" s="28" t="str">
        <f t="shared" si="10"/>
        <v>WO</v>
      </c>
      <c r="X13" s="28" t="s">
        <v>36</v>
      </c>
      <c r="Y13" s="28" t="s">
        <v>36</v>
      </c>
      <c r="Z13" s="28" t="s">
        <v>36</v>
      </c>
      <c r="AA13" s="28" t="s">
        <v>36</v>
      </c>
      <c r="AB13" s="28" t="s">
        <v>36</v>
      </c>
      <c r="AC13" s="28" t="s">
        <v>36</v>
      </c>
      <c r="AD13" s="28" t="str">
        <f t="shared" si="2"/>
        <v>WO</v>
      </c>
      <c r="AE13" s="28" t="s">
        <v>36</v>
      </c>
      <c r="AF13" s="28" t="s">
        <v>37</v>
      </c>
      <c r="AG13" s="28" t="s">
        <v>36</v>
      </c>
      <c r="AH13" s="28" t="s">
        <v>36</v>
      </c>
      <c r="AI13" s="28" t="s">
        <v>36</v>
      </c>
      <c r="AJ13" s="28" t="s">
        <v>36</v>
      </c>
      <c r="AK13" s="28" t="str">
        <f t="shared" si="2"/>
        <v>WO</v>
      </c>
      <c r="AL13" s="28" t="s">
        <v>36</v>
      </c>
      <c r="AM13" s="28" t="s">
        <v>36</v>
      </c>
      <c r="AN13" s="17" t="s">
        <v>36</v>
      </c>
      <c r="AO13" s="29"/>
      <c r="AQ13" s="25">
        <v>6</v>
      </c>
      <c r="AR13" s="25" t="s">
        <v>9</v>
      </c>
      <c r="AS13" s="26">
        <v>1006</v>
      </c>
      <c r="AT13" s="30" t="str">
        <f t="shared" si="3"/>
        <v>December</v>
      </c>
      <c r="AU13" s="20">
        <f t="shared" si="4"/>
        <v>25</v>
      </c>
      <c r="AV13" s="20">
        <f t="shared" si="5"/>
        <v>2</v>
      </c>
      <c r="AW13" s="20">
        <f t="shared" si="6"/>
        <v>0</v>
      </c>
      <c r="AX13" s="20">
        <f t="shared" si="7"/>
        <v>4</v>
      </c>
      <c r="AY13" s="20">
        <f t="shared" si="8"/>
        <v>31</v>
      </c>
      <c r="AZ13" s="20">
        <f>December[[#This Row],[Days]]-December[[#This Row],[Absent]]</f>
        <v>29</v>
      </c>
      <c r="BA13" s="23">
        <v>32000</v>
      </c>
      <c r="BB13" s="24">
        <f>December[[#This Row],[Salary]]/December[[#This Row],[Days]]</f>
        <v>1032.258064516129</v>
      </c>
      <c r="BC13" s="24">
        <f>December[[#This Row],[PerDay Salary]]*December[[#This Row],[Absent]]</f>
        <v>2064.516129032258</v>
      </c>
      <c r="BD13" s="24">
        <f>December[[#This Row],[Salary]]-December[[#This Row],[Deduction]]</f>
        <v>29935.483870967742</v>
      </c>
    </row>
    <row r="14" spans="5:56" x14ac:dyDescent="0.25">
      <c r="E14" s="29"/>
      <c r="F14" s="7">
        <v>7</v>
      </c>
      <c r="G14" s="20" t="s">
        <v>10</v>
      </c>
      <c r="H14" s="20">
        <v>1007</v>
      </c>
      <c r="I14" s="7">
        <f t="shared" si="9"/>
        <v>4</v>
      </c>
      <c r="J14" s="28" t="s">
        <v>36</v>
      </c>
      <c r="K14" s="28" t="s">
        <v>36</v>
      </c>
      <c r="L14" s="28" t="s">
        <v>36</v>
      </c>
      <c r="M14" s="28" t="s">
        <v>36</v>
      </c>
      <c r="N14" s="28" t="s">
        <v>36</v>
      </c>
      <c r="O14" s="28" t="s">
        <v>36</v>
      </c>
      <c r="P14" s="28" t="str">
        <f t="shared" si="10"/>
        <v>WO</v>
      </c>
      <c r="Q14" s="28" t="s">
        <v>36</v>
      </c>
      <c r="R14" s="28" t="s">
        <v>36</v>
      </c>
      <c r="S14" s="28" t="s">
        <v>36</v>
      </c>
      <c r="T14" s="28" t="s">
        <v>36</v>
      </c>
      <c r="U14" s="28" t="s">
        <v>36</v>
      </c>
      <c r="V14" s="28" t="s">
        <v>36</v>
      </c>
      <c r="W14" s="28" t="str">
        <f t="shared" si="10"/>
        <v>WO</v>
      </c>
      <c r="X14" s="28" t="s">
        <v>36</v>
      </c>
      <c r="Y14" s="28" t="s">
        <v>36</v>
      </c>
      <c r="Z14" s="28" t="s">
        <v>36</v>
      </c>
      <c r="AA14" s="28" t="s">
        <v>36</v>
      </c>
      <c r="AB14" s="28" t="s">
        <v>36</v>
      </c>
      <c r="AC14" s="28" t="s">
        <v>36</v>
      </c>
      <c r="AD14" s="28" t="str">
        <f t="shared" si="2"/>
        <v>WO</v>
      </c>
      <c r="AE14" s="28" t="s">
        <v>36</v>
      </c>
      <c r="AF14" s="28" t="s">
        <v>36</v>
      </c>
      <c r="AG14" s="28" t="s">
        <v>36</v>
      </c>
      <c r="AH14" s="28" t="s">
        <v>36</v>
      </c>
      <c r="AI14" s="28" t="s">
        <v>36</v>
      </c>
      <c r="AJ14" s="28" t="s">
        <v>36</v>
      </c>
      <c r="AK14" s="28" t="str">
        <f t="shared" si="2"/>
        <v>WO</v>
      </c>
      <c r="AL14" s="28" t="s">
        <v>36</v>
      </c>
      <c r="AM14" s="28" t="s">
        <v>36</v>
      </c>
      <c r="AN14" s="17" t="s">
        <v>42</v>
      </c>
      <c r="AO14" s="29"/>
      <c r="AQ14" s="25">
        <v>7</v>
      </c>
      <c r="AR14" s="25" t="s">
        <v>10</v>
      </c>
      <c r="AS14" s="26">
        <v>1007</v>
      </c>
      <c r="AT14" s="30" t="str">
        <f t="shared" si="3"/>
        <v>December</v>
      </c>
      <c r="AU14" s="20">
        <f t="shared" si="4"/>
        <v>26</v>
      </c>
      <c r="AV14" s="20">
        <f t="shared" si="5"/>
        <v>0</v>
      </c>
      <c r="AW14" s="20">
        <f t="shared" si="6"/>
        <v>1</v>
      </c>
      <c r="AX14" s="20">
        <f t="shared" si="7"/>
        <v>4</v>
      </c>
      <c r="AY14" s="20">
        <f t="shared" si="8"/>
        <v>31</v>
      </c>
      <c r="AZ14" s="20">
        <f>December[[#This Row],[Days]]-December[[#This Row],[Absent]]</f>
        <v>31</v>
      </c>
      <c r="BA14" s="23">
        <v>25000</v>
      </c>
      <c r="BB14" s="24">
        <f>December[[#This Row],[Salary]]/December[[#This Row],[Days]]</f>
        <v>806.45161290322585</v>
      </c>
      <c r="BC14" s="24">
        <f>December[[#This Row],[PerDay Salary]]*December[[#This Row],[Absent]]</f>
        <v>0</v>
      </c>
      <c r="BD14" s="24">
        <f>December[[#This Row],[Salary]]-December[[#This Row],[Deduction]]</f>
        <v>25000</v>
      </c>
    </row>
    <row r="15" spans="5:56" x14ac:dyDescent="0.25">
      <c r="E15" s="29"/>
      <c r="F15" s="7">
        <v>8</v>
      </c>
      <c r="G15" s="20" t="s">
        <v>11</v>
      </c>
      <c r="H15" s="20">
        <v>1008</v>
      </c>
      <c r="I15" s="7">
        <f t="shared" si="9"/>
        <v>4</v>
      </c>
      <c r="J15" s="28" t="s">
        <v>36</v>
      </c>
      <c r="K15" s="28" t="s">
        <v>36</v>
      </c>
      <c r="L15" s="28" t="s">
        <v>36</v>
      </c>
      <c r="M15" s="28" t="s">
        <v>36</v>
      </c>
      <c r="N15" s="28" t="s">
        <v>42</v>
      </c>
      <c r="O15" s="28" t="s">
        <v>36</v>
      </c>
      <c r="P15" s="28" t="str">
        <f t="shared" si="10"/>
        <v>WO</v>
      </c>
      <c r="Q15" s="28" t="s">
        <v>36</v>
      </c>
      <c r="R15" s="28" t="s">
        <v>36</v>
      </c>
      <c r="S15" s="28" t="s">
        <v>36</v>
      </c>
      <c r="T15" s="28" t="s">
        <v>36</v>
      </c>
      <c r="U15" s="28" t="s">
        <v>36</v>
      </c>
      <c r="V15" s="28" t="s">
        <v>36</v>
      </c>
      <c r="W15" s="28" t="str">
        <f t="shared" si="10"/>
        <v>WO</v>
      </c>
      <c r="X15" s="28" t="s">
        <v>36</v>
      </c>
      <c r="Y15" s="28" t="s">
        <v>36</v>
      </c>
      <c r="Z15" s="28" t="s">
        <v>36</v>
      </c>
      <c r="AA15" s="28" t="s">
        <v>36</v>
      </c>
      <c r="AB15" s="28" t="s">
        <v>36</v>
      </c>
      <c r="AC15" s="28" t="s">
        <v>36</v>
      </c>
      <c r="AD15" s="28" t="str">
        <f t="shared" si="2"/>
        <v>WO</v>
      </c>
      <c r="AE15" s="28" t="s">
        <v>36</v>
      </c>
      <c r="AF15" s="28" t="s">
        <v>36</v>
      </c>
      <c r="AG15" s="28" t="s">
        <v>36</v>
      </c>
      <c r="AH15" s="28" t="s">
        <v>36</v>
      </c>
      <c r="AI15" s="28" t="s">
        <v>36</v>
      </c>
      <c r="AJ15" s="28" t="s">
        <v>36</v>
      </c>
      <c r="AK15" s="28" t="str">
        <f t="shared" si="2"/>
        <v>WO</v>
      </c>
      <c r="AL15" s="28" t="s">
        <v>36</v>
      </c>
      <c r="AM15" s="28" t="s">
        <v>36</v>
      </c>
      <c r="AN15" s="17" t="s">
        <v>36</v>
      </c>
      <c r="AO15" s="29"/>
      <c r="AQ15" s="25">
        <v>8</v>
      </c>
      <c r="AR15" s="25" t="s">
        <v>11</v>
      </c>
      <c r="AS15" s="26">
        <v>1008</v>
      </c>
      <c r="AT15" s="30" t="str">
        <f t="shared" si="3"/>
        <v>December</v>
      </c>
      <c r="AU15" s="20">
        <f t="shared" si="4"/>
        <v>26</v>
      </c>
      <c r="AV15" s="20">
        <f t="shared" si="5"/>
        <v>0</v>
      </c>
      <c r="AW15" s="20">
        <f t="shared" si="6"/>
        <v>1</v>
      </c>
      <c r="AX15" s="20">
        <f t="shared" si="7"/>
        <v>4</v>
      </c>
      <c r="AY15" s="20">
        <f t="shared" si="8"/>
        <v>31</v>
      </c>
      <c r="AZ15" s="20">
        <f>December[[#This Row],[Days]]-December[[#This Row],[Absent]]</f>
        <v>31</v>
      </c>
      <c r="BA15" s="23">
        <v>28000</v>
      </c>
      <c r="BB15" s="24">
        <f>December[[#This Row],[Salary]]/December[[#This Row],[Days]]</f>
        <v>903.22580645161293</v>
      </c>
      <c r="BC15" s="24">
        <f>December[[#This Row],[PerDay Salary]]*December[[#This Row],[Absent]]</f>
        <v>0</v>
      </c>
      <c r="BD15" s="24">
        <f>December[[#This Row],[Salary]]-December[[#This Row],[Deduction]]</f>
        <v>28000</v>
      </c>
    </row>
    <row r="16" spans="5:56" x14ac:dyDescent="0.25">
      <c r="E16" s="29"/>
      <c r="F16" s="7">
        <v>9</v>
      </c>
      <c r="G16" s="20" t="s">
        <v>12</v>
      </c>
      <c r="H16" s="20">
        <v>1009</v>
      </c>
      <c r="I16" s="7">
        <f t="shared" si="9"/>
        <v>4</v>
      </c>
      <c r="J16" s="28" t="s">
        <v>36</v>
      </c>
      <c r="K16" s="28" t="s">
        <v>36</v>
      </c>
      <c r="L16" s="28" t="s">
        <v>36</v>
      </c>
      <c r="M16" s="28" t="s">
        <v>36</v>
      </c>
      <c r="N16" s="28" t="s">
        <v>36</v>
      </c>
      <c r="O16" s="28" t="s">
        <v>36</v>
      </c>
      <c r="P16" s="28" t="str">
        <f t="shared" si="10"/>
        <v>WO</v>
      </c>
      <c r="Q16" s="28" t="s">
        <v>36</v>
      </c>
      <c r="R16" s="28" t="s">
        <v>36</v>
      </c>
      <c r="S16" s="28" t="s">
        <v>42</v>
      </c>
      <c r="T16" s="28" t="s">
        <v>36</v>
      </c>
      <c r="U16" s="28" t="s">
        <v>37</v>
      </c>
      <c r="V16" s="28" t="s">
        <v>36</v>
      </c>
      <c r="W16" s="28" t="str">
        <f t="shared" si="10"/>
        <v>WO</v>
      </c>
      <c r="X16" s="28" t="s">
        <v>36</v>
      </c>
      <c r="Y16" s="28" t="s">
        <v>36</v>
      </c>
      <c r="Z16" s="28" t="s">
        <v>36</v>
      </c>
      <c r="AA16" s="28" t="s">
        <v>36</v>
      </c>
      <c r="AB16" s="28" t="s">
        <v>36</v>
      </c>
      <c r="AC16" s="28" t="s">
        <v>36</v>
      </c>
      <c r="AD16" s="28" t="str">
        <f t="shared" si="2"/>
        <v>WO</v>
      </c>
      <c r="AE16" s="28" t="s">
        <v>36</v>
      </c>
      <c r="AF16" s="28" t="s">
        <v>36</v>
      </c>
      <c r="AG16" s="28" t="s">
        <v>36</v>
      </c>
      <c r="AH16" s="28" t="s">
        <v>36</v>
      </c>
      <c r="AI16" s="28" t="s">
        <v>36</v>
      </c>
      <c r="AJ16" s="28" t="s">
        <v>36</v>
      </c>
      <c r="AK16" s="28" t="str">
        <f t="shared" si="2"/>
        <v>WO</v>
      </c>
      <c r="AL16" s="28" t="s">
        <v>36</v>
      </c>
      <c r="AM16" s="28" t="s">
        <v>36</v>
      </c>
      <c r="AN16" s="17" t="s">
        <v>36</v>
      </c>
      <c r="AO16" s="29"/>
      <c r="AQ16" s="25">
        <v>9</v>
      </c>
      <c r="AR16" s="25" t="s">
        <v>12</v>
      </c>
      <c r="AS16" s="26">
        <v>1009</v>
      </c>
      <c r="AT16" s="30" t="str">
        <f t="shared" si="3"/>
        <v>December</v>
      </c>
      <c r="AU16" s="20">
        <f t="shared" si="4"/>
        <v>25</v>
      </c>
      <c r="AV16" s="20">
        <f t="shared" si="5"/>
        <v>1</v>
      </c>
      <c r="AW16" s="20">
        <f t="shared" si="6"/>
        <v>1</v>
      </c>
      <c r="AX16" s="20">
        <f t="shared" si="7"/>
        <v>4</v>
      </c>
      <c r="AY16" s="20">
        <f t="shared" si="8"/>
        <v>31</v>
      </c>
      <c r="AZ16" s="20">
        <f>December[[#This Row],[Days]]-December[[#This Row],[Absent]]</f>
        <v>30</v>
      </c>
      <c r="BA16" s="23">
        <v>35000</v>
      </c>
      <c r="BB16" s="24">
        <f>December[[#This Row],[Salary]]/December[[#This Row],[Days]]</f>
        <v>1129.0322580645161</v>
      </c>
      <c r="BC16" s="24">
        <f>December[[#This Row],[PerDay Salary]]*December[[#This Row],[Absent]]</f>
        <v>1129.0322580645161</v>
      </c>
      <c r="BD16" s="24">
        <f>December[[#This Row],[Salary]]-December[[#This Row],[Deduction]]</f>
        <v>33870.967741935485</v>
      </c>
    </row>
    <row r="17" spans="5:56" x14ac:dyDescent="0.25">
      <c r="E17" s="29"/>
      <c r="F17" s="7">
        <v>10</v>
      </c>
      <c r="G17" s="20" t="s">
        <v>13</v>
      </c>
      <c r="H17" s="20">
        <v>1010</v>
      </c>
      <c r="I17" s="7">
        <f t="shared" si="9"/>
        <v>4</v>
      </c>
      <c r="J17" s="28" t="s">
        <v>36</v>
      </c>
      <c r="K17" s="28" t="s">
        <v>36</v>
      </c>
      <c r="L17" s="28" t="s">
        <v>36</v>
      </c>
      <c r="M17" s="28" t="s">
        <v>37</v>
      </c>
      <c r="N17" s="28" t="s">
        <v>36</v>
      </c>
      <c r="O17" s="28" t="s">
        <v>36</v>
      </c>
      <c r="P17" s="28" t="str">
        <f t="shared" si="10"/>
        <v>WO</v>
      </c>
      <c r="Q17" s="28" t="s">
        <v>36</v>
      </c>
      <c r="R17" s="28" t="s">
        <v>36</v>
      </c>
      <c r="S17" s="28" t="s">
        <v>36</v>
      </c>
      <c r="T17" s="28" t="s">
        <v>36</v>
      </c>
      <c r="U17" s="28" t="s">
        <v>36</v>
      </c>
      <c r="V17" s="28" t="s">
        <v>36</v>
      </c>
      <c r="W17" s="28" t="str">
        <f t="shared" si="10"/>
        <v>WO</v>
      </c>
      <c r="X17" s="28" t="s">
        <v>36</v>
      </c>
      <c r="Y17" s="28" t="s">
        <v>37</v>
      </c>
      <c r="Z17" s="28" t="s">
        <v>36</v>
      </c>
      <c r="AA17" s="28" t="s">
        <v>36</v>
      </c>
      <c r="AB17" s="28" t="s">
        <v>36</v>
      </c>
      <c r="AC17" s="28" t="s">
        <v>36</v>
      </c>
      <c r="AD17" s="28" t="str">
        <f t="shared" si="2"/>
        <v>WO</v>
      </c>
      <c r="AE17" s="28" t="s">
        <v>36</v>
      </c>
      <c r="AF17" s="28" t="s">
        <v>36</v>
      </c>
      <c r="AG17" s="28" t="s">
        <v>36</v>
      </c>
      <c r="AH17" s="28" t="s">
        <v>36</v>
      </c>
      <c r="AI17" s="28" t="s">
        <v>37</v>
      </c>
      <c r="AJ17" s="28" t="s">
        <v>36</v>
      </c>
      <c r="AK17" s="28" t="str">
        <f t="shared" si="2"/>
        <v>WO</v>
      </c>
      <c r="AL17" s="28" t="s">
        <v>36</v>
      </c>
      <c r="AM17" s="28" t="s">
        <v>36</v>
      </c>
      <c r="AN17" s="17" t="s">
        <v>36</v>
      </c>
      <c r="AO17" s="29"/>
      <c r="AQ17" s="25">
        <v>10</v>
      </c>
      <c r="AR17" s="25" t="s">
        <v>13</v>
      </c>
      <c r="AS17" s="26">
        <v>1010</v>
      </c>
      <c r="AT17" s="30" t="str">
        <f t="shared" si="3"/>
        <v>December</v>
      </c>
      <c r="AU17" s="20">
        <f t="shared" si="4"/>
        <v>24</v>
      </c>
      <c r="AV17" s="20">
        <f t="shared" si="5"/>
        <v>3</v>
      </c>
      <c r="AW17" s="20">
        <f t="shared" si="6"/>
        <v>0</v>
      </c>
      <c r="AX17" s="20">
        <f t="shared" si="7"/>
        <v>4</v>
      </c>
      <c r="AY17" s="20">
        <f t="shared" si="8"/>
        <v>31</v>
      </c>
      <c r="AZ17" s="20">
        <f>December[[#This Row],[Days]]-December[[#This Row],[Absent]]</f>
        <v>28</v>
      </c>
      <c r="BA17" s="23">
        <v>20000</v>
      </c>
      <c r="BB17" s="24">
        <f>December[[#This Row],[Salary]]/December[[#This Row],[Days]]</f>
        <v>645.16129032258061</v>
      </c>
      <c r="BC17" s="24">
        <f>December[[#This Row],[PerDay Salary]]*December[[#This Row],[Absent]]</f>
        <v>1935.483870967742</v>
      </c>
      <c r="BD17" s="24">
        <f>December[[#This Row],[Salary]]-December[[#This Row],[Deduction]]</f>
        <v>18064.516129032258</v>
      </c>
    </row>
    <row r="18" spans="5:56" x14ac:dyDescent="0.25">
      <c r="E18" s="29"/>
      <c r="F18" s="7">
        <v>11</v>
      </c>
      <c r="G18" s="20" t="s">
        <v>14</v>
      </c>
      <c r="H18" s="20">
        <v>1011</v>
      </c>
      <c r="I18" s="7">
        <f t="shared" si="9"/>
        <v>4</v>
      </c>
      <c r="J18" s="28" t="s">
        <v>36</v>
      </c>
      <c r="K18" s="28" t="s">
        <v>36</v>
      </c>
      <c r="L18" s="28" t="s">
        <v>36</v>
      </c>
      <c r="M18" s="28" t="s">
        <v>36</v>
      </c>
      <c r="N18" s="28" t="s">
        <v>36</v>
      </c>
      <c r="O18" s="28" t="s">
        <v>36</v>
      </c>
      <c r="P18" s="28" t="str">
        <f t="shared" si="10"/>
        <v>WO</v>
      </c>
      <c r="Q18" s="28" t="s">
        <v>36</v>
      </c>
      <c r="R18" s="28" t="s">
        <v>36</v>
      </c>
      <c r="S18" s="28" t="s">
        <v>36</v>
      </c>
      <c r="T18" s="28" t="s">
        <v>36</v>
      </c>
      <c r="U18" s="28" t="s">
        <v>36</v>
      </c>
      <c r="V18" s="28" t="s">
        <v>36</v>
      </c>
      <c r="W18" s="28" t="str">
        <f t="shared" si="10"/>
        <v>WO</v>
      </c>
      <c r="X18" s="28" t="s">
        <v>36</v>
      </c>
      <c r="Y18" s="28" t="s">
        <v>36</v>
      </c>
      <c r="Z18" s="28" t="s">
        <v>36</v>
      </c>
      <c r="AA18" s="28" t="s">
        <v>36</v>
      </c>
      <c r="AB18" s="28" t="s">
        <v>36</v>
      </c>
      <c r="AC18" s="28" t="s">
        <v>36</v>
      </c>
      <c r="AD18" s="28" t="str">
        <f t="shared" si="2"/>
        <v>WO</v>
      </c>
      <c r="AE18" s="28" t="s">
        <v>36</v>
      </c>
      <c r="AF18" s="28" t="s">
        <v>36</v>
      </c>
      <c r="AG18" s="28" t="s">
        <v>36</v>
      </c>
      <c r="AH18" s="28" t="s">
        <v>36</v>
      </c>
      <c r="AI18" s="28" t="s">
        <v>36</v>
      </c>
      <c r="AJ18" s="28" t="s">
        <v>36</v>
      </c>
      <c r="AK18" s="28" t="str">
        <f t="shared" si="2"/>
        <v>WO</v>
      </c>
      <c r="AL18" s="28" t="s">
        <v>36</v>
      </c>
      <c r="AM18" s="28" t="s">
        <v>37</v>
      </c>
      <c r="AN18" s="17" t="s">
        <v>36</v>
      </c>
      <c r="AO18" s="29"/>
      <c r="AQ18" s="25">
        <v>11</v>
      </c>
      <c r="AR18" s="25" t="s">
        <v>14</v>
      </c>
      <c r="AS18" s="26">
        <v>1011</v>
      </c>
      <c r="AT18" s="30" t="str">
        <f t="shared" si="3"/>
        <v>December</v>
      </c>
      <c r="AU18" s="20">
        <f t="shared" si="4"/>
        <v>26</v>
      </c>
      <c r="AV18" s="20">
        <f t="shared" si="5"/>
        <v>1</v>
      </c>
      <c r="AW18" s="20">
        <f t="shared" si="6"/>
        <v>0</v>
      </c>
      <c r="AX18" s="20">
        <f t="shared" si="7"/>
        <v>4</v>
      </c>
      <c r="AY18" s="20">
        <f t="shared" si="8"/>
        <v>31</v>
      </c>
      <c r="AZ18" s="20">
        <f>December[[#This Row],[Days]]-December[[#This Row],[Absent]]</f>
        <v>30</v>
      </c>
      <c r="BA18" s="23">
        <v>18000</v>
      </c>
      <c r="BB18" s="24">
        <f>December[[#This Row],[Salary]]/December[[#This Row],[Days]]</f>
        <v>580.64516129032256</v>
      </c>
      <c r="BC18" s="24">
        <f>December[[#This Row],[PerDay Salary]]*December[[#This Row],[Absent]]</f>
        <v>580.64516129032256</v>
      </c>
      <c r="BD18" s="24">
        <f>December[[#This Row],[Salary]]-December[[#This Row],[Deduction]]</f>
        <v>17419.354838709678</v>
      </c>
    </row>
    <row r="19" spans="5:56" x14ac:dyDescent="0.25">
      <c r="E19" s="29"/>
      <c r="F19" s="7">
        <v>12</v>
      </c>
      <c r="G19" s="20" t="s">
        <v>15</v>
      </c>
      <c r="H19" s="20">
        <v>1012</v>
      </c>
      <c r="I19" s="7">
        <f t="shared" si="9"/>
        <v>4</v>
      </c>
      <c r="J19" s="28" t="s">
        <v>36</v>
      </c>
      <c r="K19" s="28" t="s">
        <v>36</v>
      </c>
      <c r="L19" s="28" t="s">
        <v>36</v>
      </c>
      <c r="M19" s="28" t="s">
        <v>36</v>
      </c>
      <c r="N19" s="28" t="s">
        <v>36</v>
      </c>
      <c r="O19" s="28" t="s">
        <v>36</v>
      </c>
      <c r="P19" s="28" t="str">
        <f t="shared" si="10"/>
        <v>WO</v>
      </c>
      <c r="Q19" s="28" t="s">
        <v>36</v>
      </c>
      <c r="R19" s="28" t="s">
        <v>36</v>
      </c>
      <c r="S19" s="28" t="s">
        <v>36</v>
      </c>
      <c r="T19" s="28" t="s">
        <v>36</v>
      </c>
      <c r="U19" s="28" t="s">
        <v>36</v>
      </c>
      <c r="V19" s="28" t="s">
        <v>36</v>
      </c>
      <c r="W19" s="28" t="str">
        <f t="shared" si="10"/>
        <v>WO</v>
      </c>
      <c r="X19" s="28" t="s">
        <v>36</v>
      </c>
      <c r="Y19" s="28" t="s">
        <v>36</v>
      </c>
      <c r="Z19" s="28" t="s">
        <v>36</v>
      </c>
      <c r="AA19" s="28" t="s">
        <v>36</v>
      </c>
      <c r="AB19" s="28" t="s">
        <v>36</v>
      </c>
      <c r="AC19" s="28" t="s">
        <v>36</v>
      </c>
      <c r="AD19" s="28" t="str">
        <f t="shared" si="2"/>
        <v>WO</v>
      </c>
      <c r="AE19" s="28" t="s">
        <v>36</v>
      </c>
      <c r="AF19" s="28" t="s">
        <v>36</v>
      </c>
      <c r="AG19" s="28" t="s">
        <v>36</v>
      </c>
      <c r="AH19" s="28" t="s">
        <v>36</v>
      </c>
      <c r="AI19" s="28" t="s">
        <v>36</v>
      </c>
      <c r="AJ19" s="28" t="s">
        <v>36</v>
      </c>
      <c r="AK19" s="28" t="str">
        <f t="shared" si="2"/>
        <v>WO</v>
      </c>
      <c r="AL19" s="28" t="s">
        <v>36</v>
      </c>
      <c r="AM19" s="28" t="s">
        <v>36</v>
      </c>
      <c r="AN19" s="17" t="s">
        <v>36</v>
      </c>
      <c r="AO19" s="29"/>
      <c r="AQ19" s="25">
        <v>12</v>
      </c>
      <c r="AR19" s="25" t="s">
        <v>15</v>
      </c>
      <c r="AS19" s="26">
        <v>1012</v>
      </c>
      <c r="AT19" s="30" t="str">
        <f t="shared" si="3"/>
        <v>December</v>
      </c>
      <c r="AU19" s="20">
        <f t="shared" si="4"/>
        <v>27</v>
      </c>
      <c r="AV19" s="20">
        <f t="shared" si="5"/>
        <v>0</v>
      </c>
      <c r="AW19" s="20">
        <f t="shared" si="6"/>
        <v>0</v>
      </c>
      <c r="AX19" s="20">
        <f t="shared" si="7"/>
        <v>4</v>
      </c>
      <c r="AY19" s="20">
        <f t="shared" si="8"/>
        <v>31</v>
      </c>
      <c r="AZ19" s="20">
        <f>December[[#This Row],[Days]]-December[[#This Row],[Absent]]</f>
        <v>31</v>
      </c>
      <c r="BA19" s="23">
        <v>27000</v>
      </c>
      <c r="BB19" s="24">
        <f>December[[#This Row],[Salary]]/December[[#This Row],[Days]]</f>
        <v>870.9677419354839</v>
      </c>
      <c r="BC19" s="24">
        <f>December[[#This Row],[PerDay Salary]]*December[[#This Row],[Absent]]</f>
        <v>0</v>
      </c>
      <c r="BD19" s="24">
        <f>December[[#This Row],[Salary]]-December[[#This Row],[Deduction]]</f>
        <v>27000</v>
      </c>
    </row>
    <row r="20" spans="5:56" x14ac:dyDescent="0.25">
      <c r="E20" s="29"/>
      <c r="F20" s="7">
        <v>13</v>
      </c>
      <c r="G20" s="20" t="s">
        <v>16</v>
      </c>
      <c r="H20" s="20">
        <v>1013</v>
      </c>
      <c r="I20" s="7">
        <f t="shared" si="9"/>
        <v>4</v>
      </c>
      <c r="J20" s="28" t="s">
        <v>36</v>
      </c>
      <c r="K20" s="28" t="s">
        <v>36</v>
      </c>
      <c r="L20" s="28" t="s">
        <v>36</v>
      </c>
      <c r="M20" s="28" t="s">
        <v>36</v>
      </c>
      <c r="N20" s="28" t="s">
        <v>36</v>
      </c>
      <c r="O20" s="28" t="s">
        <v>36</v>
      </c>
      <c r="P20" s="28" t="str">
        <f t="shared" si="10"/>
        <v>WO</v>
      </c>
      <c r="Q20" s="28" t="s">
        <v>36</v>
      </c>
      <c r="R20" s="28" t="s">
        <v>37</v>
      </c>
      <c r="S20" s="28" t="s">
        <v>36</v>
      </c>
      <c r="T20" s="28" t="s">
        <v>36</v>
      </c>
      <c r="U20" s="28" t="s">
        <v>36</v>
      </c>
      <c r="V20" s="28" t="s">
        <v>36</v>
      </c>
      <c r="W20" s="28" t="str">
        <f t="shared" si="10"/>
        <v>WO</v>
      </c>
      <c r="X20" s="28" t="s">
        <v>36</v>
      </c>
      <c r="Y20" s="28" t="s">
        <v>36</v>
      </c>
      <c r="Z20" s="28" t="s">
        <v>36</v>
      </c>
      <c r="AA20" s="28" t="s">
        <v>36</v>
      </c>
      <c r="AB20" s="28" t="s">
        <v>36</v>
      </c>
      <c r="AC20" s="28" t="s">
        <v>36</v>
      </c>
      <c r="AD20" s="28" t="str">
        <f t="shared" si="2"/>
        <v>WO</v>
      </c>
      <c r="AE20" s="28" t="s">
        <v>36</v>
      </c>
      <c r="AF20" s="28" t="s">
        <v>36</v>
      </c>
      <c r="AG20" s="28" t="s">
        <v>36</v>
      </c>
      <c r="AH20" s="28" t="s">
        <v>36</v>
      </c>
      <c r="AI20" s="28" t="s">
        <v>36</v>
      </c>
      <c r="AJ20" s="28" t="s">
        <v>36</v>
      </c>
      <c r="AK20" s="28" t="str">
        <f t="shared" si="2"/>
        <v>WO</v>
      </c>
      <c r="AL20" s="28" t="s">
        <v>36</v>
      </c>
      <c r="AM20" s="28" t="s">
        <v>36</v>
      </c>
      <c r="AN20" s="17" t="s">
        <v>36</v>
      </c>
      <c r="AO20" s="29"/>
      <c r="AQ20" s="25">
        <v>13</v>
      </c>
      <c r="AR20" s="25" t="s">
        <v>16</v>
      </c>
      <c r="AS20" s="26">
        <v>1013</v>
      </c>
      <c r="AT20" s="30" t="str">
        <f t="shared" si="3"/>
        <v>December</v>
      </c>
      <c r="AU20" s="20">
        <f t="shared" si="4"/>
        <v>26</v>
      </c>
      <c r="AV20" s="20">
        <f t="shared" si="5"/>
        <v>1</v>
      </c>
      <c r="AW20" s="20">
        <f t="shared" si="6"/>
        <v>0</v>
      </c>
      <c r="AX20" s="20">
        <f t="shared" si="7"/>
        <v>4</v>
      </c>
      <c r="AY20" s="20">
        <f t="shared" si="8"/>
        <v>31</v>
      </c>
      <c r="AZ20" s="20">
        <f>December[[#This Row],[Days]]-December[[#This Row],[Absent]]</f>
        <v>30</v>
      </c>
      <c r="BA20" s="23">
        <v>40000</v>
      </c>
      <c r="BB20" s="24">
        <f>December[[#This Row],[Salary]]/December[[#This Row],[Days]]</f>
        <v>1290.3225806451612</v>
      </c>
      <c r="BC20" s="24">
        <f>December[[#This Row],[PerDay Salary]]*December[[#This Row],[Absent]]</f>
        <v>1290.3225806451612</v>
      </c>
      <c r="BD20" s="24">
        <f>December[[#This Row],[Salary]]-December[[#This Row],[Deduction]]</f>
        <v>38709.677419354841</v>
      </c>
    </row>
    <row r="21" spans="5:56" x14ac:dyDescent="0.25">
      <c r="E21" s="29"/>
      <c r="F21" s="7">
        <v>14</v>
      </c>
      <c r="G21" s="20" t="s">
        <v>17</v>
      </c>
      <c r="H21" s="20">
        <v>1014</v>
      </c>
      <c r="I21" s="7">
        <f t="shared" si="9"/>
        <v>4</v>
      </c>
      <c r="J21" s="28" t="s">
        <v>36</v>
      </c>
      <c r="K21" s="28" t="s">
        <v>37</v>
      </c>
      <c r="L21" s="28" t="s">
        <v>36</v>
      </c>
      <c r="M21" s="28" t="s">
        <v>36</v>
      </c>
      <c r="N21" s="28" t="s">
        <v>36</v>
      </c>
      <c r="O21" s="28" t="s">
        <v>36</v>
      </c>
      <c r="P21" s="28" t="str">
        <f t="shared" si="10"/>
        <v>WO</v>
      </c>
      <c r="Q21" s="28" t="s">
        <v>36</v>
      </c>
      <c r="R21" s="28" t="s">
        <v>36</v>
      </c>
      <c r="S21" s="28" t="s">
        <v>36</v>
      </c>
      <c r="T21" s="28" t="s">
        <v>36</v>
      </c>
      <c r="U21" s="28" t="s">
        <v>36</v>
      </c>
      <c r="V21" s="28" t="s">
        <v>36</v>
      </c>
      <c r="W21" s="28" t="str">
        <f t="shared" si="10"/>
        <v>WO</v>
      </c>
      <c r="X21" s="28" t="s">
        <v>36</v>
      </c>
      <c r="Y21" s="28" t="s">
        <v>36</v>
      </c>
      <c r="Z21" s="28" t="s">
        <v>42</v>
      </c>
      <c r="AA21" s="28" t="s">
        <v>36</v>
      </c>
      <c r="AB21" s="28" t="s">
        <v>36</v>
      </c>
      <c r="AC21" s="28" t="s">
        <v>36</v>
      </c>
      <c r="AD21" s="28" t="str">
        <f t="shared" si="2"/>
        <v>WO</v>
      </c>
      <c r="AE21" s="28" t="s">
        <v>36</v>
      </c>
      <c r="AF21" s="28" t="s">
        <v>36</v>
      </c>
      <c r="AG21" s="28" t="s">
        <v>36</v>
      </c>
      <c r="AH21" s="28" t="s">
        <v>36</v>
      </c>
      <c r="AI21" s="28" t="s">
        <v>42</v>
      </c>
      <c r="AJ21" s="28" t="s">
        <v>36</v>
      </c>
      <c r="AK21" s="28" t="str">
        <f t="shared" si="2"/>
        <v>WO</v>
      </c>
      <c r="AL21" s="28" t="s">
        <v>36</v>
      </c>
      <c r="AM21" s="28" t="s">
        <v>36</v>
      </c>
      <c r="AN21" s="17" t="s">
        <v>42</v>
      </c>
      <c r="AO21" s="29"/>
      <c r="AQ21" s="25">
        <v>14</v>
      </c>
      <c r="AR21" s="25" t="s">
        <v>17</v>
      </c>
      <c r="AS21" s="26">
        <v>1014</v>
      </c>
      <c r="AT21" s="30" t="str">
        <f t="shared" si="3"/>
        <v>December</v>
      </c>
      <c r="AU21" s="20">
        <f t="shared" si="4"/>
        <v>23</v>
      </c>
      <c r="AV21" s="20">
        <f t="shared" si="5"/>
        <v>1</v>
      </c>
      <c r="AW21" s="20">
        <f t="shared" si="6"/>
        <v>3</v>
      </c>
      <c r="AX21" s="20">
        <f t="shared" si="7"/>
        <v>4</v>
      </c>
      <c r="AY21" s="20">
        <f t="shared" si="8"/>
        <v>31</v>
      </c>
      <c r="AZ21" s="20">
        <f>December[[#This Row],[Days]]-December[[#This Row],[Absent]]</f>
        <v>30</v>
      </c>
      <c r="BA21" s="23">
        <v>30000</v>
      </c>
      <c r="BB21" s="24">
        <f>December[[#This Row],[Salary]]/December[[#This Row],[Days]]</f>
        <v>967.74193548387098</v>
      </c>
      <c r="BC21" s="24">
        <f>December[[#This Row],[PerDay Salary]]*December[[#This Row],[Absent]]</f>
        <v>967.74193548387098</v>
      </c>
      <c r="BD21" s="24">
        <f>December[[#This Row],[Salary]]-December[[#This Row],[Deduction]]</f>
        <v>29032.258064516129</v>
      </c>
    </row>
    <row r="22" spans="5:56" x14ac:dyDescent="0.25">
      <c r="E22" s="29"/>
      <c r="F22" s="7">
        <v>15</v>
      </c>
      <c r="G22" s="20" t="s">
        <v>18</v>
      </c>
      <c r="H22" s="20">
        <v>1015</v>
      </c>
      <c r="I22" s="7">
        <f t="shared" si="9"/>
        <v>4</v>
      </c>
      <c r="J22" s="28" t="s">
        <v>36</v>
      </c>
      <c r="K22" s="28" t="s">
        <v>36</v>
      </c>
      <c r="L22" s="28" t="s">
        <v>36</v>
      </c>
      <c r="M22" s="28" t="s">
        <v>36</v>
      </c>
      <c r="N22" s="28" t="s">
        <v>36</v>
      </c>
      <c r="O22" s="28" t="s">
        <v>36</v>
      </c>
      <c r="P22" s="28" t="str">
        <f t="shared" si="10"/>
        <v>WO</v>
      </c>
      <c r="Q22" s="28" t="s">
        <v>36</v>
      </c>
      <c r="R22" s="28" t="s">
        <v>36</v>
      </c>
      <c r="S22" s="28" t="s">
        <v>36</v>
      </c>
      <c r="T22" s="28" t="s">
        <v>36</v>
      </c>
      <c r="U22" s="28" t="s">
        <v>36</v>
      </c>
      <c r="V22" s="28" t="s">
        <v>36</v>
      </c>
      <c r="W22" s="28" t="str">
        <f t="shared" si="10"/>
        <v>WO</v>
      </c>
      <c r="X22" s="28" t="s">
        <v>36</v>
      </c>
      <c r="Y22" s="28" t="s">
        <v>36</v>
      </c>
      <c r="Z22" s="28" t="s">
        <v>36</v>
      </c>
      <c r="AA22" s="28" t="s">
        <v>36</v>
      </c>
      <c r="AB22" s="28" t="s">
        <v>36</v>
      </c>
      <c r="AC22" s="28" t="s">
        <v>36</v>
      </c>
      <c r="AD22" s="28" t="str">
        <f t="shared" si="2"/>
        <v>WO</v>
      </c>
      <c r="AE22" s="28" t="s">
        <v>36</v>
      </c>
      <c r="AF22" s="28" t="s">
        <v>36</v>
      </c>
      <c r="AG22" s="28" t="s">
        <v>36</v>
      </c>
      <c r="AH22" s="28" t="s">
        <v>36</v>
      </c>
      <c r="AI22" s="28" t="s">
        <v>36</v>
      </c>
      <c r="AJ22" s="28" t="s">
        <v>36</v>
      </c>
      <c r="AK22" s="28" t="str">
        <f t="shared" si="2"/>
        <v>WO</v>
      </c>
      <c r="AL22" s="28" t="s">
        <v>36</v>
      </c>
      <c r="AM22" s="28" t="s">
        <v>36</v>
      </c>
      <c r="AN22" s="17" t="s">
        <v>36</v>
      </c>
      <c r="AO22" s="29"/>
      <c r="AQ22" s="25">
        <v>15</v>
      </c>
      <c r="AR22" s="25" t="s">
        <v>18</v>
      </c>
      <c r="AS22" s="26">
        <v>1015</v>
      </c>
      <c r="AT22" s="30" t="str">
        <f t="shared" si="3"/>
        <v>December</v>
      </c>
      <c r="AU22" s="20">
        <f t="shared" si="4"/>
        <v>27</v>
      </c>
      <c r="AV22" s="20">
        <f t="shared" si="5"/>
        <v>0</v>
      </c>
      <c r="AW22" s="20">
        <f t="shared" si="6"/>
        <v>0</v>
      </c>
      <c r="AX22" s="20">
        <f t="shared" si="7"/>
        <v>4</v>
      </c>
      <c r="AY22" s="20">
        <f t="shared" si="8"/>
        <v>31</v>
      </c>
      <c r="AZ22" s="20">
        <f>December[[#This Row],[Days]]-December[[#This Row],[Absent]]</f>
        <v>31</v>
      </c>
      <c r="BA22" s="23">
        <v>22000</v>
      </c>
      <c r="BB22" s="24">
        <f>December[[#This Row],[Salary]]/December[[#This Row],[Days]]</f>
        <v>709.67741935483866</v>
      </c>
      <c r="BC22" s="24">
        <f>December[[#This Row],[PerDay Salary]]*December[[#This Row],[Absent]]</f>
        <v>0</v>
      </c>
      <c r="BD22" s="24">
        <f>December[[#This Row],[Salary]]-December[[#This Row],[Deduction]]</f>
        <v>22000</v>
      </c>
    </row>
    <row r="23" spans="5:56" x14ac:dyDescent="0.25">
      <c r="E23" s="29"/>
      <c r="F23" s="7">
        <v>16</v>
      </c>
      <c r="G23" s="20" t="s">
        <v>19</v>
      </c>
      <c r="H23" s="20">
        <v>1016</v>
      </c>
      <c r="I23" s="7">
        <f t="shared" si="9"/>
        <v>4</v>
      </c>
      <c r="J23" s="28" t="s">
        <v>36</v>
      </c>
      <c r="K23" s="28" t="s">
        <v>36</v>
      </c>
      <c r="L23" s="28" t="s">
        <v>36</v>
      </c>
      <c r="M23" s="28" t="s">
        <v>36</v>
      </c>
      <c r="N23" s="28" t="s">
        <v>36</v>
      </c>
      <c r="O23" s="28" t="s">
        <v>36</v>
      </c>
      <c r="P23" s="28" t="str">
        <f t="shared" si="10"/>
        <v>WO</v>
      </c>
      <c r="Q23" s="28" t="s">
        <v>36</v>
      </c>
      <c r="R23" s="28" t="s">
        <v>36</v>
      </c>
      <c r="S23" s="28" t="s">
        <v>36</v>
      </c>
      <c r="T23" s="28" t="s">
        <v>36</v>
      </c>
      <c r="U23" s="28" t="s">
        <v>36</v>
      </c>
      <c r="V23" s="28" t="s">
        <v>36</v>
      </c>
      <c r="W23" s="28" t="str">
        <f t="shared" si="10"/>
        <v>WO</v>
      </c>
      <c r="X23" s="28" t="s">
        <v>36</v>
      </c>
      <c r="Y23" s="28" t="s">
        <v>36</v>
      </c>
      <c r="Z23" s="28" t="s">
        <v>36</v>
      </c>
      <c r="AA23" s="28" t="s">
        <v>36</v>
      </c>
      <c r="AB23" s="28" t="s">
        <v>37</v>
      </c>
      <c r="AC23" s="28" t="s">
        <v>36</v>
      </c>
      <c r="AD23" s="28" t="str">
        <f t="shared" si="2"/>
        <v>WO</v>
      </c>
      <c r="AE23" s="28" t="s">
        <v>36</v>
      </c>
      <c r="AF23" s="28" t="s">
        <v>36</v>
      </c>
      <c r="AG23" s="28" t="s">
        <v>36</v>
      </c>
      <c r="AH23" s="28" t="s">
        <v>36</v>
      </c>
      <c r="AI23" s="28" t="s">
        <v>36</v>
      </c>
      <c r="AJ23" s="28" t="s">
        <v>36</v>
      </c>
      <c r="AK23" s="28" t="str">
        <f t="shared" si="2"/>
        <v>WO</v>
      </c>
      <c r="AL23" s="28" t="s">
        <v>36</v>
      </c>
      <c r="AM23" s="28" t="s">
        <v>36</v>
      </c>
      <c r="AN23" s="17" t="s">
        <v>36</v>
      </c>
      <c r="AO23" s="29"/>
      <c r="AQ23" s="25">
        <v>16</v>
      </c>
      <c r="AR23" s="25" t="s">
        <v>19</v>
      </c>
      <c r="AS23" s="26">
        <v>1016</v>
      </c>
      <c r="AT23" s="30" t="str">
        <f t="shared" si="3"/>
        <v>December</v>
      </c>
      <c r="AU23" s="20">
        <f t="shared" si="4"/>
        <v>26</v>
      </c>
      <c r="AV23" s="20">
        <f t="shared" si="5"/>
        <v>1</v>
      </c>
      <c r="AW23" s="20">
        <f t="shared" si="6"/>
        <v>0</v>
      </c>
      <c r="AX23" s="20">
        <f t="shared" si="7"/>
        <v>4</v>
      </c>
      <c r="AY23" s="20">
        <f t="shared" si="8"/>
        <v>31</v>
      </c>
      <c r="AZ23" s="20">
        <f>December[[#This Row],[Days]]-December[[#This Row],[Absent]]</f>
        <v>30</v>
      </c>
      <c r="BA23" s="23">
        <v>18000</v>
      </c>
      <c r="BB23" s="24">
        <f>December[[#This Row],[Salary]]/December[[#This Row],[Days]]</f>
        <v>580.64516129032256</v>
      </c>
      <c r="BC23" s="24">
        <f>December[[#This Row],[PerDay Salary]]*December[[#This Row],[Absent]]</f>
        <v>580.64516129032256</v>
      </c>
      <c r="BD23" s="24">
        <f>December[[#This Row],[Salary]]-December[[#This Row],[Deduction]]</f>
        <v>17419.354838709678</v>
      </c>
    </row>
    <row r="24" spans="5:56" x14ac:dyDescent="0.25">
      <c r="E24" s="29"/>
      <c r="F24" s="7">
        <v>17</v>
      </c>
      <c r="G24" s="20" t="s">
        <v>20</v>
      </c>
      <c r="H24" s="20">
        <v>1017</v>
      </c>
      <c r="I24" s="7">
        <f t="shared" si="9"/>
        <v>4</v>
      </c>
      <c r="J24" s="28" t="s">
        <v>36</v>
      </c>
      <c r="K24" s="28" t="s">
        <v>36</v>
      </c>
      <c r="L24" s="28" t="s">
        <v>36</v>
      </c>
      <c r="M24" s="28" t="s">
        <v>36</v>
      </c>
      <c r="N24" s="28" t="s">
        <v>36</v>
      </c>
      <c r="O24" s="28" t="s">
        <v>36</v>
      </c>
      <c r="P24" s="28" t="str">
        <f t="shared" si="10"/>
        <v>WO</v>
      </c>
      <c r="Q24" s="28" t="s">
        <v>36</v>
      </c>
      <c r="R24" s="28" t="s">
        <v>36</v>
      </c>
      <c r="S24" s="28" t="s">
        <v>36</v>
      </c>
      <c r="T24" s="28" t="s">
        <v>36</v>
      </c>
      <c r="U24" s="28" t="s">
        <v>36</v>
      </c>
      <c r="V24" s="28" t="s">
        <v>36</v>
      </c>
      <c r="W24" s="28" t="str">
        <f t="shared" si="10"/>
        <v>WO</v>
      </c>
      <c r="X24" s="28" t="s">
        <v>36</v>
      </c>
      <c r="Y24" s="28" t="s">
        <v>36</v>
      </c>
      <c r="Z24" s="28" t="s">
        <v>36</v>
      </c>
      <c r="AA24" s="28" t="s">
        <v>36</v>
      </c>
      <c r="AB24" s="28" t="s">
        <v>36</v>
      </c>
      <c r="AC24" s="28" t="s">
        <v>36</v>
      </c>
      <c r="AD24" s="28" t="str">
        <f t="shared" ref="AD24:AK27" si="11">IF(AD$6="Sun","WO","")</f>
        <v>WO</v>
      </c>
      <c r="AE24" s="28" t="s">
        <v>36</v>
      </c>
      <c r="AF24" s="28" t="s">
        <v>36</v>
      </c>
      <c r="AG24" s="28" t="s">
        <v>36</v>
      </c>
      <c r="AH24" s="28" t="s">
        <v>36</v>
      </c>
      <c r="AI24" s="28" t="s">
        <v>36</v>
      </c>
      <c r="AJ24" s="28" t="s">
        <v>36</v>
      </c>
      <c r="AK24" s="28" t="str">
        <f t="shared" si="11"/>
        <v>WO</v>
      </c>
      <c r="AL24" s="28" t="s">
        <v>36</v>
      </c>
      <c r="AM24" s="28" t="s">
        <v>36</v>
      </c>
      <c r="AN24" s="17" t="s">
        <v>36</v>
      </c>
      <c r="AO24" s="29"/>
      <c r="AQ24" s="25">
        <v>17</v>
      </c>
      <c r="AR24" s="25" t="s">
        <v>20</v>
      </c>
      <c r="AS24" s="26">
        <v>1017</v>
      </c>
      <c r="AT24" s="30" t="str">
        <f t="shared" si="3"/>
        <v>December</v>
      </c>
      <c r="AU24" s="20">
        <f t="shared" si="4"/>
        <v>27</v>
      </c>
      <c r="AV24" s="20">
        <f t="shared" si="5"/>
        <v>0</v>
      </c>
      <c r="AW24" s="20">
        <f t="shared" si="6"/>
        <v>0</v>
      </c>
      <c r="AX24" s="20">
        <f t="shared" si="7"/>
        <v>4</v>
      </c>
      <c r="AY24" s="20">
        <f t="shared" si="8"/>
        <v>31</v>
      </c>
      <c r="AZ24" s="20">
        <f>December[[#This Row],[Days]]-December[[#This Row],[Absent]]</f>
        <v>31</v>
      </c>
      <c r="BA24" s="23">
        <v>20000</v>
      </c>
      <c r="BB24" s="24">
        <f>December[[#This Row],[Salary]]/December[[#This Row],[Days]]</f>
        <v>645.16129032258061</v>
      </c>
      <c r="BC24" s="24">
        <f>December[[#This Row],[PerDay Salary]]*December[[#This Row],[Absent]]</f>
        <v>0</v>
      </c>
      <c r="BD24" s="24">
        <f>December[[#This Row],[Salary]]-December[[#This Row],[Deduction]]</f>
        <v>20000</v>
      </c>
    </row>
    <row r="25" spans="5:56" x14ac:dyDescent="0.25">
      <c r="E25" s="29"/>
      <c r="F25" s="7">
        <v>18</v>
      </c>
      <c r="G25" s="20" t="s">
        <v>21</v>
      </c>
      <c r="H25" s="20">
        <v>1018</v>
      </c>
      <c r="I25" s="7">
        <f t="shared" si="9"/>
        <v>4</v>
      </c>
      <c r="J25" s="28" t="s">
        <v>36</v>
      </c>
      <c r="K25" s="28" t="s">
        <v>36</v>
      </c>
      <c r="L25" s="28" t="s">
        <v>36</v>
      </c>
      <c r="M25" s="28" t="s">
        <v>36</v>
      </c>
      <c r="N25" s="28" t="s">
        <v>36</v>
      </c>
      <c r="O25" s="28" t="s">
        <v>36</v>
      </c>
      <c r="P25" s="28" t="str">
        <f t="shared" ref="P25:W27" si="12">IF(P$6="Sun","WO","")</f>
        <v>WO</v>
      </c>
      <c r="Q25" s="28" t="s">
        <v>36</v>
      </c>
      <c r="R25" s="28" t="s">
        <v>36</v>
      </c>
      <c r="S25" s="28" t="s">
        <v>36</v>
      </c>
      <c r="T25" s="28" t="s">
        <v>36</v>
      </c>
      <c r="U25" s="28" t="s">
        <v>36</v>
      </c>
      <c r="V25" s="28" t="s">
        <v>36</v>
      </c>
      <c r="W25" s="28" t="str">
        <f t="shared" si="12"/>
        <v>WO</v>
      </c>
      <c r="X25" s="28" t="s">
        <v>36</v>
      </c>
      <c r="Y25" s="28" t="s">
        <v>36</v>
      </c>
      <c r="Z25" s="28" t="s">
        <v>36</v>
      </c>
      <c r="AA25" s="28" t="s">
        <v>36</v>
      </c>
      <c r="AB25" s="28" t="s">
        <v>36</v>
      </c>
      <c r="AC25" s="28" t="s">
        <v>36</v>
      </c>
      <c r="AD25" s="28" t="str">
        <f t="shared" si="11"/>
        <v>WO</v>
      </c>
      <c r="AE25" s="28" t="s">
        <v>36</v>
      </c>
      <c r="AF25" s="28" t="s">
        <v>36</v>
      </c>
      <c r="AG25" s="28" t="s">
        <v>36</v>
      </c>
      <c r="AH25" s="28" t="s">
        <v>36</v>
      </c>
      <c r="AI25" s="28" t="s">
        <v>36</v>
      </c>
      <c r="AJ25" s="28" t="s">
        <v>36</v>
      </c>
      <c r="AK25" s="28" t="str">
        <f t="shared" si="11"/>
        <v>WO</v>
      </c>
      <c r="AL25" s="28" t="s">
        <v>36</v>
      </c>
      <c r="AM25" s="28" t="s">
        <v>36</v>
      </c>
      <c r="AN25" s="17" t="s">
        <v>36</v>
      </c>
      <c r="AO25" s="29"/>
      <c r="AQ25" s="25">
        <v>18</v>
      </c>
      <c r="AR25" s="25" t="s">
        <v>21</v>
      </c>
      <c r="AS25" s="26">
        <v>1018</v>
      </c>
      <c r="AT25" s="30" t="str">
        <f t="shared" si="3"/>
        <v>December</v>
      </c>
      <c r="AU25" s="20">
        <f t="shared" si="4"/>
        <v>27</v>
      </c>
      <c r="AV25" s="20">
        <f t="shared" si="5"/>
        <v>0</v>
      </c>
      <c r="AW25" s="20">
        <f t="shared" si="6"/>
        <v>0</v>
      </c>
      <c r="AX25" s="20">
        <f t="shared" si="7"/>
        <v>4</v>
      </c>
      <c r="AY25" s="20">
        <f t="shared" si="8"/>
        <v>31</v>
      </c>
      <c r="AZ25" s="20">
        <f>December[[#This Row],[Days]]-December[[#This Row],[Absent]]</f>
        <v>31</v>
      </c>
      <c r="BA25" s="23">
        <v>15000</v>
      </c>
      <c r="BB25" s="24">
        <f>December[[#This Row],[Salary]]/December[[#This Row],[Days]]</f>
        <v>483.87096774193549</v>
      </c>
      <c r="BC25" s="24">
        <f>December[[#This Row],[PerDay Salary]]*December[[#This Row],[Absent]]</f>
        <v>0</v>
      </c>
      <c r="BD25" s="24">
        <f>December[[#This Row],[Salary]]-December[[#This Row],[Deduction]]</f>
        <v>15000</v>
      </c>
    </row>
    <row r="26" spans="5:56" x14ac:dyDescent="0.25">
      <c r="E26" s="29"/>
      <c r="F26" s="7">
        <v>19</v>
      </c>
      <c r="G26" s="20" t="s">
        <v>22</v>
      </c>
      <c r="H26" s="20">
        <v>1019</v>
      </c>
      <c r="I26" s="7">
        <f t="shared" si="9"/>
        <v>4</v>
      </c>
      <c r="J26" s="28" t="s">
        <v>36</v>
      </c>
      <c r="K26" s="28" t="s">
        <v>36</v>
      </c>
      <c r="L26" s="28" t="s">
        <v>36</v>
      </c>
      <c r="M26" s="28" t="s">
        <v>36</v>
      </c>
      <c r="N26" s="28" t="s">
        <v>36</v>
      </c>
      <c r="O26" s="28" t="s">
        <v>36</v>
      </c>
      <c r="P26" s="28" t="str">
        <f t="shared" si="12"/>
        <v>WO</v>
      </c>
      <c r="Q26" s="28" t="s">
        <v>36</v>
      </c>
      <c r="R26" s="28" t="s">
        <v>36</v>
      </c>
      <c r="S26" s="28" t="s">
        <v>36</v>
      </c>
      <c r="T26" s="28" t="s">
        <v>36</v>
      </c>
      <c r="U26" s="28" t="s">
        <v>36</v>
      </c>
      <c r="V26" s="28" t="s">
        <v>36</v>
      </c>
      <c r="W26" s="28" t="str">
        <f t="shared" si="12"/>
        <v>WO</v>
      </c>
      <c r="X26" s="28" t="s">
        <v>36</v>
      </c>
      <c r="Y26" s="28" t="s">
        <v>36</v>
      </c>
      <c r="Z26" s="28" t="s">
        <v>36</v>
      </c>
      <c r="AA26" s="28" t="s">
        <v>36</v>
      </c>
      <c r="AB26" s="28" t="s">
        <v>36</v>
      </c>
      <c r="AC26" s="28" t="s">
        <v>36</v>
      </c>
      <c r="AD26" s="28" t="str">
        <f t="shared" si="11"/>
        <v>WO</v>
      </c>
      <c r="AE26" s="28" t="s">
        <v>36</v>
      </c>
      <c r="AF26" s="28" t="s">
        <v>36</v>
      </c>
      <c r="AG26" s="28" t="s">
        <v>36</v>
      </c>
      <c r="AH26" s="28" t="s">
        <v>36</v>
      </c>
      <c r="AI26" s="28" t="s">
        <v>36</v>
      </c>
      <c r="AJ26" s="28" t="s">
        <v>36</v>
      </c>
      <c r="AK26" s="28" t="str">
        <f t="shared" si="11"/>
        <v>WO</v>
      </c>
      <c r="AL26" s="28" t="s">
        <v>36</v>
      </c>
      <c r="AM26" s="28" t="s">
        <v>36</v>
      </c>
      <c r="AN26" s="17" t="s">
        <v>36</v>
      </c>
      <c r="AO26" s="29"/>
      <c r="AQ26" s="25">
        <v>19</v>
      </c>
      <c r="AR26" s="25" t="s">
        <v>22</v>
      </c>
      <c r="AS26" s="26">
        <v>1019</v>
      </c>
      <c r="AT26" s="30" t="str">
        <f t="shared" si="3"/>
        <v>December</v>
      </c>
      <c r="AU26" s="20">
        <f t="shared" si="4"/>
        <v>27</v>
      </c>
      <c r="AV26" s="20">
        <f t="shared" si="5"/>
        <v>0</v>
      </c>
      <c r="AW26" s="20">
        <f t="shared" si="6"/>
        <v>0</v>
      </c>
      <c r="AX26" s="20">
        <f t="shared" si="7"/>
        <v>4</v>
      </c>
      <c r="AY26" s="20">
        <f t="shared" si="8"/>
        <v>31</v>
      </c>
      <c r="AZ26" s="20">
        <f>December[[#This Row],[Days]]-December[[#This Row],[Absent]]</f>
        <v>31</v>
      </c>
      <c r="BA26" s="23">
        <v>22000</v>
      </c>
      <c r="BB26" s="24">
        <f>December[[#This Row],[Salary]]/December[[#This Row],[Days]]</f>
        <v>709.67741935483866</v>
      </c>
      <c r="BC26" s="24">
        <f>December[[#This Row],[PerDay Salary]]*December[[#This Row],[Absent]]</f>
        <v>0</v>
      </c>
      <c r="BD26" s="24">
        <f>December[[#This Row],[Salary]]-December[[#This Row],[Deduction]]</f>
        <v>22000</v>
      </c>
    </row>
    <row r="27" spans="5:56" ht="15.75" thickBot="1" x14ac:dyDescent="0.3">
      <c r="E27" s="29"/>
      <c r="F27" s="8">
        <v>20</v>
      </c>
      <c r="G27" s="9" t="s">
        <v>3</v>
      </c>
      <c r="H27" s="9">
        <v>1020</v>
      </c>
      <c r="I27" s="8">
        <f t="shared" si="9"/>
        <v>4</v>
      </c>
      <c r="J27" s="18" t="s">
        <v>36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tr">
        <f t="shared" si="12"/>
        <v>WO</v>
      </c>
      <c r="Q27" s="18" t="s">
        <v>36</v>
      </c>
      <c r="R27" s="18" t="s">
        <v>36</v>
      </c>
      <c r="S27" s="18" t="s">
        <v>36</v>
      </c>
      <c r="T27" s="18" t="s">
        <v>36</v>
      </c>
      <c r="U27" s="18" t="s">
        <v>36</v>
      </c>
      <c r="V27" s="18" t="s">
        <v>36</v>
      </c>
      <c r="W27" s="18" t="str">
        <f t="shared" si="12"/>
        <v>WO</v>
      </c>
      <c r="X27" s="18" t="s">
        <v>36</v>
      </c>
      <c r="Y27" s="18" t="s">
        <v>36</v>
      </c>
      <c r="Z27" s="18" t="s">
        <v>36</v>
      </c>
      <c r="AA27" s="18" t="s">
        <v>36</v>
      </c>
      <c r="AB27" s="18" t="s">
        <v>36</v>
      </c>
      <c r="AC27" s="18" t="s">
        <v>36</v>
      </c>
      <c r="AD27" s="18" t="str">
        <f t="shared" si="11"/>
        <v>WO</v>
      </c>
      <c r="AE27" s="18" t="s">
        <v>36</v>
      </c>
      <c r="AF27" s="18" t="s">
        <v>36</v>
      </c>
      <c r="AG27" s="18" t="s">
        <v>36</v>
      </c>
      <c r="AH27" s="18" t="s">
        <v>36</v>
      </c>
      <c r="AI27" s="18" t="s">
        <v>36</v>
      </c>
      <c r="AJ27" s="18" t="s">
        <v>36</v>
      </c>
      <c r="AK27" s="18" t="str">
        <f t="shared" si="11"/>
        <v>WO</v>
      </c>
      <c r="AL27" s="18" t="s">
        <v>36</v>
      </c>
      <c r="AM27" s="18" t="s">
        <v>36</v>
      </c>
      <c r="AN27" s="19" t="s">
        <v>36</v>
      </c>
      <c r="AO27" s="29"/>
      <c r="AQ27" s="25">
        <v>20</v>
      </c>
      <c r="AR27" s="25" t="s">
        <v>3</v>
      </c>
      <c r="AS27" s="26">
        <v>1020</v>
      </c>
      <c r="AT27" s="30" t="str">
        <f t="shared" si="3"/>
        <v>December</v>
      </c>
      <c r="AU27" s="20">
        <f t="shared" si="4"/>
        <v>27</v>
      </c>
      <c r="AV27" s="20">
        <f t="shared" si="5"/>
        <v>0</v>
      </c>
      <c r="AW27" s="20">
        <f t="shared" si="6"/>
        <v>0</v>
      </c>
      <c r="AX27" s="20">
        <f t="shared" si="7"/>
        <v>4</v>
      </c>
      <c r="AY27" s="20">
        <f t="shared" si="8"/>
        <v>31</v>
      </c>
      <c r="AZ27" s="20">
        <f>December[[#This Row],[Days]]-December[[#This Row],[Absent]]</f>
        <v>31</v>
      </c>
      <c r="BA27" s="23">
        <v>38000</v>
      </c>
      <c r="BB27" s="24">
        <f>December[[#This Row],[Salary]]/December[[#This Row],[Days]]</f>
        <v>1225.8064516129032</v>
      </c>
      <c r="BC27" s="24">
        <f>December[[#This Row],[PerDay Salary]]*December[[#This Row],[Absent]]</f>
        <v>0</v>
      </c>
      <c r="BD27" s="24">
        <f>December[[#This Row],[Salary]]-December[[#This Row],[Deduction]]</f>
        <v>38000</v>
      </c>
    </row>
    <row r="28" spans="5:56" x14ac:dyDescent="0.25"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</sheetData>
  <mergeCells count="1">
    <mergeCell ref="F6:H6"/>
  </mergeCells>
  <conditionalFormatting sqref="I8:I27">
    <cfRule type="cellIs" dxfId="4" priority="5" operator="equal">
      <formula>"WO"</formula>
    </cfRule>
  </conditionalFormatting>
  <conditionalFormatting sqref="J8:AN27">
    <cfRule type="containsText" dxfId="3" priority="1" stopIfTrue="1" operator="containsText" text="L">
      <formula>NOT(ISERROR(SEARCH("L",J8)))</formula>
    </cfRule>
    <cfRule type="containsText" dxfId="2" priority="2" stopIfTrue="1" operator="containsText" text="A">
      <formula>NOT(ISERROR(SEARCH("A",J8)))</formula>
    </cfRule>
    <cfRule type="containsText" dxfId="1" priority="3" stopIfTrue="1" operator="containsText" text="P">
      <formula>NOT(ISERROR(SEARCH("P",J8)))</formula>
    </cfRule>
    <cfRule type="containsText" dxfId="0" priority="4" stopIfTrue="1" operator="containsText" text="WO">
      <formula>NOT(ISERROR(SEARCH("WO",J8)))</formula>
    </cfRule>
  </conditionalFormatting>
  <dataValidations count="1">
    <dataValidation type="list" allowBlank="1" showInputMessage="1" showErrorMessage="1" sqref="AL8:AN27 Q8:V27 X8:AC27 AE8:AJ27 J8:O27" xr:uid="{EB984EAD-CE2C-4000-8AE3-64C71FDB8A05}">
      <formula1>"P,L,A"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93A2E1-53B8-4D0F-BB71-8D774CB2B6FA}">
          <x14:formula1>
            <xm:f>Rough!$A$1:$A$12</xm:f>
          </x14:formula1>
          <xm:sqref>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Rough</vt:lpstr>
      <vt:lpstr>Emp_Data</vt:lpstr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</dc:creator>
  <cp:lastModifiedBy>PRAVIN KUMAR</cp:lastModifiedBy>
  <cp:lastPrinted>2025-08-28T14:43:17Z</cp:lastPrinted>
  <dcterms:created xsi:type="dcterms:W3CDTF">2025-08-27T17:53:41Z</dcterms:created>
  <dcterms:modified xsi:type="dcterms:W3CDTF">2025-09-06T12:03:14Z</dcterms:modified>
</cp:coreProperties>
</file>