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Administrator\Desktop\QC4_Local_files\GE11-X-L-CERN-0003\"/>
    </mc:Choice>
  </mc:AlternateContent>
  <bookViews>
    <workbookView xWindow="0" yWindow="0" windowWidth="28800" windowHeight="18000"/>
  </bookViews>
  <sheets>
    <sheet name="Sheet4" sheetId="4" r:id="rId1"/>
  </sheets>
  <definedNames>
    <definedName name="I">Sheet4!$D$4:$D$37</definedName>
    <definedName name="V">Sheet4!$B$4:$B$37</definedName>
  </definedNames>
  <calcPr calcId="15251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22" i="4" l="1"/>
  <c r="H26" i="4"/>
  <c r="H27" i="4"/>
  <c r="H28" i="4"/>
  <c r="H29" i="4"/>
  <c r="H30" i="4"/>
  <c r="H31" i="4"/>
  <c r="H32" i="4"/>
  <c r="H33" i="4"/>
  <c r="H34" i="4"/>
  <c r="H35" i="4"/>
  <c r="H36" i="4"/>
  <c r="H37" i="4"/>
  <c r="H18" i="4"/>
  <c r="H19" i="4"/>
  <c r="H20" i="4"/>
  <c r="H21" i="4"/>
  <c r="H23" i="4"/>
  <c r="H24" i="4"/>
  <c r="H25" i="4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C4" i="4"/>
  <c r="C5" i="4"/>
  <c r="C6" i="4"/>
  <c r="C7" i="4"/>
  <c r="C8" i="4"/>
  <c r="C9" i="4"/>
  <c r="C10" i="4"/>
  <c r="C11" i="4"/>
  <c r="C12" i="4"/>
  <c r="C13" i="4"/>
  <c r="C14" i="4"/>
  <c r="I4" i="4"/>
  <c r="I5" i="4"/>
  <c r="I6" i="4"/>
  <c r="I7" i="4"/>
  <c r="I8" i="4"/>
  <c r="I9" i="4"/>
  <c r="I10" i="4"/>
  <c r="I11" i="4"/>
  <c r="I12" i="4"/>
  <c r="I13" i="4"/>
  <c r="I14" i="4"/>
  <c r="I15" i="4"/>
  <c r="I16" i="4"/>
  <c r="I17" i="4"/>
  <c r="I18" i="4"/>
  <c r="I19" i="4"/>
  <c r="I20" i="4"/>
  <c r="I21" i="4"/>
  <c r="I22" i="4"/>
  <c r="I23" i="4"/>
  <c r="I24" i="4"/>
  <c r="I25" i="4"/>
  <c r="I26" i="4"/>
  <c r="I27" i="4"/>
  <c r="I28" i="4"/>
  <c r="I29" i="4"/>
  <c r="I30" i="4"/>
  <c r="I31" i="4"/>
  <c r="I32" i="4"/>
  <c r="I33" i="4"/>
  <c r="I34" i="4"/>
  <c r="I35" i="4"/>
  <c r="I36" i="4"/>
  <c r="I37" i="4"/>
  <c r="Q33" i="4"/>
  <c r="H4" i="4"/>
  <c r="Q32" i="4"/>
  <c r="Q29" i="4"/>
  <c r="Q30" i="4"/>
  <c r="Q31" i="4"/>
  <c r="Q28" i="4"/>
  <c r="Q26" i="4"/>
  <c r="Q27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K278" i="4"/>
  <c r="E5" i="4"/>
  <c r="F5" i="4"/>
  <c r="E6" i="4"/>
  <c r="F6" i="4"/>
  <c r="E7" i="4"/>
  <c r="F7" i="4"/>
  <c r="E8" i="4"/>
  <c r="F8" i="4"/>
  <c r="E9" i="4"/>
  <c r="F9" i="4"/>
  <c r="E10" i="4"/>
  <c r="F10" i="4"/>
  <c r="E11" i="4"/>
  <c r="F11" i="4"/>
  <c r="E12" i="4"/>
  <c r="F12" i="4"/>
  <c r="E13" i="4"/>
  <c r="F13" i="4"/>
  <c r="E14" i="4"/>
  <c r="F14" i="4"/>
  <c r="E15" i="4"/>
  <c r="F15" i="4"/>
  <c r="E16" i="4"/>
  <c r="F16" i="4"/>
  <c r="E17" i="4"/>
  <c r="F17" i="4"/>
  <c r="E18" i="4"/>
  <c r="F18" i="4"/>
  <c r="E19" i="4"/>
  <c r="F19" i="4"/>
  <c r="E20" i="4"/>
  <c r="F20" i="4"/>
  <c r="E21" i="4"/>
  <c r="F21" i="4"/>
  <c r="E22" i="4"/>
  <c r="F22" i="4"/>
  <c r="E23" i="4"/>
  <c r="F23" i="4"/>
  <c r="E24" i="4"/>
  <c r="F24" i="4"/>
  <c r="E25" i="4"/>
  <c r="F25" i="4"/>
  <c r="E26" i="4"/>
  <c r="F26" i="4"/>
  <c r="E27" i="4"/>
  <c r="F27" i="4"/>
  <c r="E28" i="4"/>
  <c r="F28" i="4"/>
  <c r="E29" i="4"/>
  <c r="F29" i="4"/>
  <c r="E30" i="4"/>
  <c r="F30" i="4"/>
  <c r="E31" i="4"/>
  <c r="F31" i="4"/>
  <c r="E32" i="4"/>
  <c r="F32" i="4"/>
  <c r="E33" i="4"/>
  <c r="F33" i="4"/>
  <c r="E34" i="4"/>
  <c r="F34" i="4"/>
  <c r="E35" i="4"/>
  <c r="F35" i="4"/>
  <c r="E36" i="4"/>
  <c r="F36" i="4"/>
  <c r="E37" i="4"/>
  <c r="F37" i="4"/>
  <c r="E4" i="4"/>
  <c r="F4" i="4"/>
  <c r="E148" i="4"/>
  <c r="F148" i="4"/>
  <c r="E182" i="4"/>
  <c r="F182" i="4"/>
  <c r="C182" i="4"/>
  <c r="E181" i="4"/>
  <c r="F181" i="4"/>
  <c r="C181" i="4"/>
  <c r="E180" i="4"/>
  <c r="F180" i="4"/>
  <c r="C180" i="4"/>
  <c r="E179" i="4"/>
  <c r="F179" i="4"/>
  <c r="C179" i="4"/>
  <c r="E178" i="4"/>
  <c r="F178" i="4"/>
  <c r="C178" i="4"/>
  <c r="E177" i="4"/>
  <c r="F177" i="4"/>
  <c r="C177" i="4"/>
  <c r="E176" i="4"/>
  <c r="F176" i="4"/>
  <c r="C176" i="4"/>
  <c r="E175" i="4"/>
  <c r="F175" i="4"/>
  <c r="C175" i="4"/>
  <c r="E174" i="4"/>
  <c r="F174" i="4"/>
  <c r="C174" i="4"/>
  <c r="E173" i="4"/>
  <c r="F173" i="4"/>
  <c r="C173" i="4"/>
  <c r="E172" i="4"/>
  <c r="F172" i="4"/>
  <c r="C172" i="4"/>
  <c r="E171" i="4"/>
  <c r="F171" i="4"/>
  <c r="C171" i="4"/>
  <c r="E170" i="4"/>
  <c r="F170" i="4"/>
  <c r="C170" i="4"/>
  <c r="E169" i="4"/>
  <c r="F169" i="4"/>
  <c r="C169" i="4"/>
  <c r="E168" i="4"/>
  <c r="F168" i="4"/>
  <c r="C168" i="4"/>
  <c r="E167" i="4"/>
  <c r="F167" i="4"/>
  <c r="C167" i="4"/>
  <c r="E166" i="4"/>
  <c r="F166" i="4"/>
  <c r="C166" i="4"/>
  <c r="E165" i="4"/>
  <c r="F165" i="4"/>
  <c r="C165" i="4"/>
  <c r="E164" i="4"/>
  <c r="F164" i="4"/>
  <c r="C164" i="4"/>
  <c r="E163" i="4"/>
  <c r="F163" i="4"/>
  <c r="C163" i="4"/>
  <c r="E162" i="4"/>
  <c r="F162" i="4"/>
  <c r="C162" i="4"/>
  <c r="E161" i="4"/>
  <c r="F161" i="4"/>
  <c r="C161" i="4"/>
  <c r="E160" i="4"/>
  <c r="F160" i="4"/>
  <c r="C160" i="4"/>
  <c r="E159" i="4"/>
  <c r="F159" i="4"/>
  <c r="C159" i="4"/>
  <c r="E158" i="4"/>
  <c r="F158" i="4"/>
  <c r="C158" i="4"/>
  <c r="E157" i="4"/>
  <c r="F157" i="4"/>
  <c r="C157" i="4"/>
  <c r="E156" i="4"/>
  <c r="F156" i="4"/>
  <c r="C156" i="4"/>
  <c r="E155" i="4"/>
  <c r="F155" i="4"/>
  <c r="C155" i="4"/>
  <c r="E154" i="4"/>
  <c r="F154" i="4"/>
  <c r="C154" i="4"/>
  <c r="E153" i="4"/>
  <c r="F153" i="4"/>
  <c r="C153" i="4"/>
  <c r="E152" i="4"/>
  <c r="F152" i="4"/>
  <c r="C152" i="4"/>
  <c r="E151" i="4"/>
  <c r="F151" i="4"/>
  <c r="C151" i="4"/>
  <c r="E150" i="4"/>
  <c r="F150" i="4"/>
  <c r="C150" i="4"/>
  <c r="E149" i="4"/>
  <c r="F149" i="4"/>
  <c r="C149" i="4"/>
  <c r="C148" i="4"/>
  <c r="C121" i="4"/>
  <c r="C122" i="4"/>
  <c r="C123" i="4"/>
  <c r="C124" i="4"/>
  <c r="C125" i="4"/>
  <c r="C126" i="4"/>
  <c r="C127" i="4"/>
  <c r="C128" i="4"/>
  <c r="C129" i="4"/>
  <c r="C130" i="4"/>
  <c r="C131" i="4"/>
  <c r="C132" i="4"/>
  <c r="C133" i="4"/>
  <c r="C134" i="4"/>
  <c r="C135" i="4"/>
  <c r="C136" i="4"/>
  <c r="C137" i="4"/>
  <c r="C138" i="4"/>
  <c r="C139" i="4"/>
  <c r="C120" i="4"/>
  <c r="E105" i="4"/>
  <c r="F105" i="4"/>
  <c r="E139" i="4"/>
  <c r="F139" i="4"/>
  <c r="E136" i="4"/>
  <c r="F136" i="4"/>
  <c r="E137" i="4"/>
  <c r="F137" i="4"/>
  <c r="E138" i="4"/>
  <c r="F138" i="4"/>
  <c r="E135" i="4"/>
  <c r="F135" i="4"/>
  <c r="E134" i="4"/>
  <c r="F134" i="4"/>
  <c r="E133" i="4"/>
  <c r="F133" i="4"/>
  <c r="E132" i="4"/>
  <c r="F132" i="4"/>
  <c r="E131" i="4"/>
  <c r="F131" i="4"/>
  <c r="E130" i="4"/>
  <c r="F130" i="4"/>
  <c r="E129" i="4"/>
  <c r="F129" i="4"/>
  <c r="E128" i="4"/>
  <c r="F128" i="4"/>
  <c r="E127" i="4"/>
  <c r="F127" i="4"/>
  <c r="E126" i="4"/>
  <c r="F126" i="4"/>
  <c r="E125" i="4"/>
  <c r="F125" i="4"/>
  <c r="E124" i="4"/>
  <c r="F124" i="4"/>
  <c r="E123" i="4"/>
  <c r="F123" i="4"/>
  <c r="E122" i="4"/>
  <c r="F122" i="4"/>
  <c r="E121" i="4"/>
  <c r="F121" i="4"/>
  <c r="E120" i="4"/>
  <c r="F120" i="4"/>
  <c r="C101" i="4"/>
  <c r="C102" i="4"/>
  <c r="C103" i="4"/>
  <c r="C104" i="4"/>
  <c r="C105" i="4"/>
  <c r="C106" i="4"/>
  <c r="C107" i="4"/>
  <c r="C108" i="4"/>
  <c r="C109" i="4"/>
  <c r="C110" i="4"/>
  <c r="C111" i="4"/>
  <c r="C112" i="4"/>
  <c r="C113" i="4"/>
  <c r="C114" i="4"/>
  <c r="C115" i="4"/>
  <c r="C100" i="4"/>
  <c r="E115" i="4"/>
  <c r="F115" i="4"/>
  <c r="E114" i="4"/>
  <c r="F114" i="4"/>
  <c r="E113" i="4"/>
  <c r="F113" i="4"/>
  <c r="E112" i="4"/>
  <c r="F112" i="4"/>
  <c r="E111" i="4"/>
  <c r="F111" i="4"/>
  <c r="E110" i="4"/>
  <c r="F110" i="4"/>
  <c r="E109" i="4"/>
  <c r="F109" i="4"/>
  <c r="E108" i="4"/>
  <c r="F108" i="4"/>
  <c r="E107" i="4"/>
  <c r="F107" i="4"/>
  <c r="E106" i="4"/>
  <c r="F106" i="4"/>
  <c r="E104" i="4"/>
  <c r="F104" i="4"/>
  <c r="E103" i="4"/>
  <c r="F103" i="4"/>
  <c r="E102" i="4"/>
  <c r="F102" i="4"/>
  <c r="E101" i="4"/>
  <c r="F101" i="4"/>
  <c r="E100" i="4"/>
  <c r="F100" i="4"/>
  <c r="C73" i="4"/>
  <c r="C74" i="4"/>
  <c r="C75" i="4"/>
  <c r="C76" i="4"/>
  <c r="C77" i="4"/>
  <c r="C78" i="4"/>
  <c r="C79" i="4"/>
  <c r="C80" i="4"/>
  <c r="C81" i="4"/>
  <c r="C82" i="4"/>
  <c r="C83" i="4"/>
  <c r="C84" i="4"/>
  <c r="C85" i="4"/>
  <c r="C86" i="4"/>
  <c r="C87" i="4"/>
  <c r="C88" i="4"/>
  <c r="C89" i="4"/>
  <c r="C72" i="4"/>
  <c r="E73" i="4"/>
  <c r="F73" i="4"/>
  <c r="E74" i="4"/>
  <c r="F74" i="4"/>
  <c r="E75" i="4"/>
  <c r="F75" i="4"/>
  <c r="E76" i="4"/>
  <c r="F76" i="4"/>
  <c r="E77" i="4"/>
  <c r="F77" i="4"/>
  <c r="E78" i="4"/>
  <c r="F78" i="4"/>
  <c r="E79" i="4"/>
  <c r="F79" i="4"/>
  <c r="E80" i="4"/>
  <c r="F80" i="4"/>
  <c r="E81" i="4"/>
  <c r="F81" i="4"/>
  <c r="E82" i="4"/>
  <c r="F82" i="4"/>
  <c r="E83" i="4"/>
  <c r="F83" i="4"/>
  <c r="E84" i="4"/>
  <c r="F84" i="4"/>
  <c r="E85" i="4"/>
  <c r="F85" i="4"/>
  <c r="E86" i="4"/>
  <c r="F86" i="4"/>
  <c r="E87" i="4"/>
  <c r="F87" i="4"/>
  <c r="E88" i="4"/>
  <c r="F88" i="4"/>
  <c r="E89" i="4"/>
  <c r="F89" i="4"/>
  <c r="E72" i="4"/>
  <c r="F72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62" i="4"/>
  <c r="C63" i="4"/>
  <c r="C64" i="4"/>
  <c r="C65" i="4"/>
  <c r="C66" i="4"/>
  <c r="C67" i="4"/>
  <c r="C68" i="4"/>
  <c r="C46" i="4"/>
  <c r="E58" i="4"/>
  <c r="F58" i="4"/>
  <c r="E59" i="4"/>
  <c r="F59" i="4"/>
  <c r="E60" i="4"/>
  <c r="F60" i="4"/>
  <c r="E61" i="4"/>
  <c r="F61" i="4"/>
  <c r="E62" i="4"/>
  <c r="F62" i="4"/>
  <c r="E63" i="4"/>
  <c r="F63" i="4"/>
  <c r="E64" i="4"/>
  <c r="F64" i="4"/>
  <c r="E65" i="4"/>
  <c r="F65" i="4"/>
  <c r="E66" i="4"/>
  <c r="F66" i="4"/>
  <c r="E67" i="4"/>
  <c r="F67" i="4"/>
  <c r="E68" i="4"/>
  <c r="F68" i="4"/>
  <c r="E57" i="4"/>
  <c r="F57" i="4"/>
  <c r="E56" i="4"/>
  <c r="F56" i="4"/>
  <c r="E55" i="4"/>
  <c r="F55" i="4"/>
  <c r="E54" i="4"/>
  <c r="F54" i="4"/>
  <c r="E53" i="4"/>
  <c r="F53" i="4"/>
  <c r="E52" i="4"/>
  <c r="F52" i="4"/>
  <c r="E51" i="4"/>
  <c r="F51" i="4"/>
  <c r="E50" i="4"/>
  <c r="F50" i="4"/>
  <c r="E49" i="4"/>
  <c r="F49" i="4"/>
  <c r="E48" i="4"/>
  <c r="F48" i="4"/>
  <c r="E47" i="4"/>
  <c r="F47" i="4"/>
  <c r="E46" i="4"/>
  <c r="F46" i="4"/>
</calcChain>
</file>

<file path=xl/sharedStrings.xml><?xml version="1.0" encoding="utf-8"?>
<sst xmlns="http://schemas.openxmlformats.org/spreadsheetml/2006/main" count="83" uniqueCount="46">
  <si>
    <t>Vset</t>
  </si>
  <si>
    <t>Vmon</t>
  </si>
  <si>
    <t>Iset</t>
  </si>
  <si>
    <t>Imon</t>
  </si>
  <si>
    <t>R calc</t>
  </si>
  <si>
    <t>gap test: induction</t>
  </si>
  <si>
    <t>gap test: induction + transfer 2</t>
  </si>
  <si>
    <t>R norm</t>
  </si>
  <si>
    <t>gap test: induction + transfer 1</t>
  </si>
  <si>
    <t>gap test: induction + transfer 1 + drift</t>
  </si>
  <si>
    <t>gap test: all gaps with GEMs shorted</t>
  </si>
  <si>
    <t>Coarse Gain</t>
  </si>
  <si>
    <t>Fine Gain</t>
  </si>
  <si>
    <t>Diff Time (ns)</t>
  </si>
  <si>
    <t>Int. Time (ns)</t>
  </si>
  <si>
    <t>Amplifier</t>
  </si>
  <si>
    <t>Preamplifier</t>
  </si>
  <si>
    <t>Make &amp; Model</t>
  </si>
  <si>
    <t>HV Circuit</t>
  </si>
  <si>
    <t>R_Equiv (Mohm)</t>
  </si>
  <si>
    <t>Counts</t>
  </si>
  <si>
    <t>Rate</t>
  </si>
  <si>
    <t>Discriminator</t>
  </si>
  <si>
    <t>Threshold (mV)</t>
  </si>
  <si>
    <t>Scalar</t>
  </si>
  <si>
    <t>Acquisition Time (s)</t>
  </si>
  <si>
    <t>(V)</t>
  </si>
  <si>
    <t>(uA)</t>
  </si>
  <si>
    <t>(Mohm)</t>
  </si>
  <si>
    <t>(Hz)</t>
  </si>
  <si>
    <t>Rate Err</t>
  </si>
  <si>
    <t>Summary</t>
  </si>
  <si>
    <t>V_Max (V)</t>
  </si>
  <si>
    <t>Vdrift_Max (V)</t>
  </si>
  <si>
    <t>I_Max (uA)</t>
  </si>
  <si>
    <t>R_Equ_MSRD (Mohm)</t>
  </si>
  <si>
    <t>R_Equ_Slope (Mohm)</t>
  </si>
  <si>
    <t>R_Diff (%)</t>
  </si>
  <si>
    <t>SPR_Signal_Rate (Hz)</t>
  </si>
  <si>
    <t>SPR_Signal_Rate_Err (Hz)</t>
  </si>
  <si>
    <t>QC4 HV test</t>
  </si>
  <si>
    <t>ORTEC 142PC</t>
  </si>
  <si>
    <t>142 PC</t>
  </si>
  <si>
    <t>ORTEC 474</t>
  </si>
  <si>
    <t>LRS 620CL</t>
  </si>
  <si>
    <t>Caen N145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</si>
</sst>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$-409]#,##0.00;[Red]&quot;-&quot;[$$-409]#,##0.00"/>
  </numFmts>
  <fonts count="11">
    <font>
      <sz val="11"/>
      <color theme="1"/>
      <name val="Nimbus Sans L"/>
    </font>
    <font>
      <b/>
      <i/>
      <sz val="16"/>
      <color theme="1"/>
      <name val="Nimbus Sans L"/>
    </font>
    <font>
      <b/>
      <i/>
      <u/>
      <sz val="11"/>
      <color theme="1"/>
      <name val="Nimbus Sans L"/>
    </font>
    <font>
      <sz val="11"/>
      <color rgb="FFFF0000"/>
      <name val="Nimbus Sans L"/>
    </font>
    <font>
      <b/>
      <sz val="11"/>
      <color rgb="FFFF0000"/>
      <name val="Nimbus Sans L"/>
    </font>
    <font>
      <b/>
      <sz val="11"/>
      <color theme="1"/>
      <name val="Nimbus Sans L"/>
    </font>
    <font>
      <b/>
      <sz val="11"/>
      <color theme="1"/>
      <name val="Calibri"/>
      <scheme val="minor"/>
    </font>
    <font>
      <b/>
      <sz val="11"/>
      <color rgb="FF000000"/>
      <name val="Calibri"/>
      <scheme val="minor"/>
    </font>
    <font>
      <sz val="11"/>
      <name val="Nimbus Sans L"/>
    </font>
    <font>
      <u/>
      <sz val="11"/>
      <color theme="10"/>
      <name val="Nimbus Sans L"/>
    </font>
    <font>
      <u/>
      <sz val="11"/>
      <color theme="11"/>
      <name val="Nimbus Sans L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27">
    <xf numFmtId="0" fontId="0" fillId="0" borderId="0" xfId="0"/>
    <xf numFmtId="0" fontId="3" fillId="3" borderId="0" xfId="0" applyFont="1" applyFill="1" applyBorder="1" applyAlignment="1"/>
    <xf numFmtId="0" fontId="0" fillId="0" borderId="0" xfId="0" applyAlignment="1"/>
    <xf numFmtId="0" fontId="0" fillId="0" borderId="0" xfId="0" applyBorder="1"/>
    <xf numFmtId="0" fontId="0" fillId="0" borderId="0" xfId="0" applyFill="1" applyBorder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6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left"/>
    </xf>
    <xf numFmtId="0" fontId="5" fillId="5" borderId="3" xfId="0" applyFont="1" applyFill="1" applyBorder="1"/>
    <xf numFmtId="0" fontId="4" fillId="4" borderId="3" xfId="0" applyFont="1" applyFill="1" applyBorder="1" applyProtection="1">
      <protection locked="0"/>
    </xf>
    <xf numFmtId="0" fontId="5" fillId="5" borderId="3" xfId="0" applyFont="1" applyFill="1" applyBorder="1" applyProtection="1">
      <protection locked="0"/>
    </xf>
    <xf numFmtId="0" fontId="5" fillId="5" borderId="3" xfId="0" applyFont="1" applyFill="1" applyBorder="1" applyProtection="1"/>
    <xf numFmtId="0" fontId="6" fillId="5" borderId="3" xfId="0" applyFont="1" applyFill="1" applyBorder="1" applyAlignment="1">
      <alignment horizontal="left" vertical="center"/>
    </xf>
    <xf numFmtId="0" fontId="0" fillId="5" borderId="3" xfId="0" applyFill="1" applyBorder="1" applyAlignment="1">
      <alignment horizontal="center" vertical="center"/>
    </xf>
    <xf numFmtId="0" fontId="0" fillId="4" borderId="3" xfId="0" applyFill="1" applyBorder="1" applyAlignment="1" applyProtection="1">
      <alignment horizontal="center" vertical="center"/>
      <protection locked="0"/>
    </xf>
    <xf numFmtId="0" fontId="4" fillId="0" borderId="0" xfId="0" applyFont="1" applyProtection="1">
      <protection locked="0"/>
    </xf>
    <xf numFmtId="0" fontId="6" fillId="5" borderId="1" xfId="0" applyFont="1" applyFill="1" applyBorder="1" applyAlignment="1">
      <alignment horizontal="center" vertical="center"/>
    </xf>
    <xf numFmtId="0" fontId="6" fillId="5" borderId="2" xfId="0" applyFont="1" applyFill="1" applyBorder="1" applyAlignment="1">
      <alignment horizontal="center" vertical="center"/>
    </xf>
    <xf numFmtId="0" fontId="8" fillId="5" borderId="3" xfId="0" applyFont="1" applyFill="1" applyBorder="1" applyAlignment="1">
      <alignment horizontal="center" vertical="center"/>
    </xf>
    <xf numFmtId="0" fontId="5" fillId="5" borderId="3" xfId="0" applyFont="1" applyFill="1" applyBorder="1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5" borderId="3" xfId="0" applyNumberFormat="1" applyFill="1" applyBorder="1" applyAlignment="1">
      <alignment horizontal="center" vertical="center"/>
    </xf>
  </cellXfs>
  <cellStyles count="7">
    <cellStyle name="Followed Hyperlink" xfId="6" builtinId="9" hidden="1"/>
    <cellStyle name="Heading" xfId="1"/>
    <cellStyle name="Heading1" xfId="2"/>
    <cellStyle name="Hyperlink" xfId="5" builtinId="8" hidden="1"/>
    <cellStyle name="Normal" xfId="0" builtinId="0" customBuiltin="1"/>
    <cellStyle name="Result" xfId="3"/>
    <cellStyle name="Result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05235517435321"/>
          <c:y val="3.6124794745484398E-2"/>
          <c:w val="0.84624671916010497"/>
          <c:h val="0.80788146078768497"/>
        </c:manualLayout>
      </c:layout>
      <c:scatterChart>
        <c:scatterStyle val="lineMarker"/>
        <c:varyColors val="0"/>
        <c:ser>
          <c:idx val="0"/>
          <c:order val="0"/>
          <c:tx>
            <c:v>Induction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Sheet4!$A$46:$A$68</c:f>
            </c:numRef>
          </c:xVal>
          <c:yVal>
            <c:numRef>
              <c:f>Sheet4!$F$46:$F$68</c:f>
            </c:numRef>
          </c:yVal>
          <c:smooth val="0"/>
        </c:ser>
        <c:ser>
          <c:idx val="1"/>
          <c:order val="1"/>
          <c:tx>
            <c:v>Induction + T2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Sheet4!$A$72:$A$92</c:f>
            </c:numRef>
          </c:xVal>
          <c:yVal>
            <c:numRef>
              <c:f>Sheet4!$F$72:$F$92</c:f>
            </c:numRef>
          </c:yVal>
          <c:smooth val="0"/>
        </c:ser>
        <c:ser>
          <c:idx val="2"/>
          <c:order val="2"/>
          <c:tx>
            <c:v>Induction + T1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Sheet4!$A$100:$A$115</c:f>
            </c:numRef>
          </c:xVal>
          <c:yVal>
            <c:numRef>
              <c:f>Sheet4!$F$100:$F$115</c:f>
            </c:numRef>
          </c:yVal>
          <c:smooth val="0"/>
        </c:ser>
        <c:ser>
          <c:idx val="3"/>
          <c:order val="3"/>
          <c:tx>
            <c:v>Induction +T1 +Drift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Sheet4!$A$120:$A$139</c:f>
            </c:numRef>
          </c:xVal>
          <c:yVal>
            <c:numRef>
              <c:f>Sheet4!$F$120:$F$139</c:f>
            </c:numRef>
          </c:yVal>
          <c:smooth val="0"/>
        </c:ser>
        <c:ser>
          <c:idx val="4"/>
          <c:order val="4"/>
          <c:tx>
            <c:v>All Gaps (shorted)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Sheet4!$A$148:$A$182</c:f>
            </c:numRef>
          </c:xVal>
          <c:yVal>
            <c:numRef>
              <c:f>Sheet4!$F$148:$F$182</c:f>
            </c:numRef>
          </c:yVal>
          <c:smooth val="0"/>
        </c:ser>
        <c:ser>
          <c:idx val="5"/>
          <c:order val="5"/>
          <c:tx>
            <c:strRef>
              <c:f>Sheet4!$F$2</c:f>
              <c:strCache>
                <c:ptCount val="1"/>
                <c:pt idx="0">
                  <c:v>R norm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Sheet4!$A$4:$A$38</c:f>
              <c:numCache>
                <c:formatCode>General</c:formatCode>
                <c:ptCount val="35"/>
                <c:pt idx="0">
                  <c:v>200</c:v>
                </c:pt>
                <c:pt idx="1">
                  <c:v>400</c:v>
                </c:pt>
                <c:pt idx="2">
                  <c:v>600</c:v>
                </c:pt>
                <c:pt idx="3">
                  <c:v>800</c:v>
                </c:pt>
                <c:pt idx="4">
                  <c:v>1000</c:v>
                </c:pt>
                <c:pt idx="5">
                  <c:v>1200</c:v>
                </c:pt>
                <c:pt idx="6">
                  <c:v>1400</c:v>
                </c:pt>
                <c:pt idx="7">
                  <c:v>1600</c:v>
                </c:pt>
                <c:pt idx="8">
                  <c:v>1800</c:v>
                </c:pt>
                <c:pt idx="9">
                  <c:v>2000</c:v>
                </c:pt>
                <c:pt idx="10">
                  <c:v>2200</c:v>
                </c:pt>
                <c:pt idx="11">
                  <c:v>2400</c:v>
                </c:pt>
                <c:pt idx="12">
                  <c:v>2600</c:v>
                </c:pt>
                <c:pt idx="13">
                  <c:v>2800</c:v>
                </c:pt>
                <c:pt idx="14">
                  <c:v>3000</c:v>
                </c:pt>
                <c:pt idx="15">
                  <c:v>3100</c:v>
                </c:pt>
                <c:pt idx="16">
                  <c:v>3200</c:v>
                </c:pt>
                <c:pt idx="17">
                  <c:v>3300</c:v>
                </c:pt>
                <c:pt idx="18">
                  <c:v>3400</c:v>
                </c:pt>
                <c:pt idx="19">
                  <c:v>3500</c:v>
                </c:pt>
                <c:pt idx="20">
                  <c:v>3600</c:v>
                </c:pt>
                <c:pt idx="21">
                  <c:v>3700</c:v>
                </c:pt>
                <c:pt idx="22">
                  <c:v>3800</c:v>
                </c:pt>
                <c:pt idx="23">
                  <c:v>3900</c:v>
                </c:pt>
                <c:pt idx="24">
                  <c:v>4000</c:v>
                </c:pt>
                <c:pt idx="25">
                  <c:v>4100</c:v>
                </c:pt>
                <c:pt idx="26">
                  <c:v>4200</c:v>
                </c:pt>
                <c:pt idx="27">
                  <c:v>4300</c:v>
                </c:pt>
                <c:pt idx="28">
                  <c:v>4400</c:v>
                </c:pt>
                <c:pt idx="29">
                  <c:v>4500</c:v>
                </c:pt>
                <c:pt idx="30">
                  <c:v>4600</c:v>
                </c:pt>
                <c:pt idx="31">
                  <c:v>4700</c:v>
                </c:pt>
                <c:pt idx="32">
                  <c:v>4800</c:v>
                </c:pt>
                <c:pt idx="33">
                  <c:v>4900</c:v>
                </c:pt>
              </c:numCache>
            </c:numRef>
          </c:xVal>
          <c:yVal>
            <c:numRef>
              <c:f>Sheet4!$F$4:$F$38</c:f>
              <c:numCache>
                <c:formatCode>General</c:formatCode>
                <c:ptCount val="35"/>
                <c:pt idx="0">
                  <c:v>1.0045340050377833</c:v>
                </c:pt>
                <c:pt idx="1">
                  <c:v>1.0027603513174403</c:v>
                </c:pt>
                <c:pt idx="2">
                  <c:v>1.0018379281537177</c:v>
                </c:pt>
                <c:pt idx="3">
                  <c:v>1.0016280525986223</c:v>
                </c:pt>
                <c:pt idx="4">
                  <c:v>1.0008008008008007</c:v>
                </c:pt>
                <c:pt idx="5">
                  <c:v>1.0008340283569641</c:v>
                </c:pt>
                <c:pt idx="6">
                  <c:v>1.0002143622722401</c:v>
                </c:pt>
                <c:pt idx="7">
                  <c:v>0.99987499999999996</c:v>
                </c:pt>
                <c:pt idx="8">
                  <c:v>0.99947244203803964</c:v>
                </c:pt>
                <c:pt idx="9">
                  <c:v>0.99915063702223317</c:v>
                </c:pt>
                <c:pt idx="10">
                  <c:v>0.9988875014190034</c:v>
                </c:pt>
                <c:pt idx="11">
                  <c:v>0.99866833125260102</c:v>
                </c:pt>
                <c:pt idx="12">
                  <c:v>0.99836805222232883</c:v>
                </c:pt>
                <c:pt idx="13">
                  <c:v>0.99803956513990377</c:v>
                </c:pt>
                <c:pt idx="14">
                  <c:v>0.9978380176284718</c:v>
                </c:pt>
                <c:pt idx="15">
                  <c:v>0.99781139362729321</c:v>
                </c:pt>
                <c:pt idx="16">
                  <c:v>0.99766173031956351</c:v>
                </c:pt>
                <c:pt idx="17">
                  <c:v>0.99758162031438924</c:v>
                </c:pt>
                <c:pt idx="18">
                  <c:v>0.99743307664099734</c:v>
                </c:pt>
                <c:pt idx="19">
                  <c:v>0.99727900847638706</c:v>
                </c:pt>
                <c:pt idx="20">
                  <c:v>0.997216259261824</c:v>
                </c:pt>
                <c:pt idx="21">
                  <c:v>0.99708973322554562</c:v>
                </c:pt>
                <c:pt idx="22">
                  <c:v>0.99696989571719019</c:v>
                </c:pt>
                <c:pt idx="23">
                  <c:v>0.99679253721806904</c:v>
                </c:pt>
                <c:pt idx="24">
                  <c:v>0.99652444721270628</c:v>
                </c:pt>
                <c:pt idx="25">
                  <c:v>0.99658503980069268</c:v>
                </c:pt>
                <c:pt idx="26">
                  <c:v>0.99642963050827349</c:v>
                </c:pt>
                <c:pt idx="27">
                  <c:v>0.99613112475385157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470048"/>
        <c:axId val="62470440"/>
      </c:scatterChart>
      <c:valAx>
        <c:axId val="624700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Applied Voltage (V)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470440"/>
        <c:crosses val="autoZero"/>
        <c:crossBetween val="midCat"/>
      </c:valAx>
      <c:valAx>
        <c:axId val="62470440"/>
        <c:scaling>
          <c:orientation val="minMax"/>
          <c:min val="0.9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Normalized resistance (%)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4700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06748781549308"/>
          <c:y val="3.6089238845144402E-2"/>
          <c:w val="0.78623004102143002"/>
          <c:h val="0.81823061979457301"/>
        </c:manualLayout>
      </c:layout>
      <c:scatterChart>
        <c:scatterStyle val="lineMarker"/>
        <c:varyColors val="0"/>
        <c:ser>
          <c:idx val="0"/>
          <c:order val="0"/>
          <c:tx>
            <c:v>Induction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Sheet4!$A$46:$A$68</c:f>
            </c:numRef>
          </c:xVal>
          <c:yVal>
            <c:numRef>
              <c:f>Sheet4!$D$46:$D$68</c:f>
            </c:numRef>
          </c:yVal>
          <c:smooth val="0"/>
        </c:ser>
        <c:ser>
          <c:idx val="1"/>
          <c:order val="1"/>
          <c:tx>
            <c:v>Induction + T2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Sheet4!$A$72:$A$92</c:f>
            </c:numRef>
          </c:xVal>
          <c:yVal>
            <c:numRef>
              <c:f>Sheet4!$D$72:$D$92</c:f>
            </c:numRef>
          </c:yVal>
          <c:smooth val="0"/>
        </c:ser>
        <c:ser>
          <c:idx val="2"/>
          <c:order val="2"/>
          <c:tx>
            <c:v>Induction + T1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Sheet4!$A$100:$A$115</c:f>
            </c:numRef>
          </c:xVal>
          <c:yVal>
            <c:numRef>
              <c:f>Sheet4!$D$100:$D$115</c:f>
            </c:numRef>
          </c:yVal>
          <c:smooth val="0"/>
        </c:ser>
        <c:ser>
          <c:idx val="3"/>
          <c:order val="3"/>
          <c:tx>
            <c:v>Induction +T1 +Drift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Sheet4!$A$120:$A$139</c:f>
            </c:numRef>
          </c:xVal>
          <c:yVal>
            <c:numRef>
              <c:f>Sheet4!$D$120:$D$139</c:f>
            </c:numRef>
          </c:yVal>
          <c:smooth val="0"/>
        </c:ser>
        <c:ser>
          <c:idx val="4"/>
          <c:order val="4"/>
          <c:tx>
            <c:v>All Gaps (shorted)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Sheet4!$A$148:$A$182</c:f>
            </c:numRef>
          </c:xVal>
          <c:yVal>
            <c:numRef>
              <c:f>Sheet4!$D$148:$D$182</c:f>
            </c:numRef>
          </c:yVal>
          <c:smooth val="0"/>
        </c:ser>
        <c:ser>
          <c:idx val="5"/>
          <c:order val="5"/>
          <c:tx>
            <c:v>IV Curve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3564991123097601"/>
                  <c:y val="2.4742182817699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1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Sheet4!$D$4:$D$38</c:f>
              <c:numCache>
                <c:formatCode>General</c:formatCode>
                <c:ptCount val="35"/>
                <c:pt idx="0">
                  <c:v>39.700000000000003</c:v>
                </c:pt>
                <c:pt idx="1">
                  <c:v>79.7</c:v>
                </c:pt>
                <c:pt idx="2">
                  <c:v>119.7</c:v>
                </c:pt>
                <c:pt idx="3">
                  <c:v>159.69999999999999</c:v>
                </c:pt>
                <c:pt idx="4">
                  <c:v>199.8</c:v>
                </c:pt>
                <c:pt idx="5">
                  <c:v>239.8</c:v>
                </c:pt>
                <c:pt idx="6">
                  <c:v>279.89999999999998</c:v>
                </c:pt>
                <c:pt idx="7">
                  <c:v>320</c:v>
                </c:pt>
                <c:pt idx="8">
                  <c:v>360.15</c:v>
                </c:pt>
                <c:pt idx="9">
                  <c:v>400.3</c:v>
                </c:pt>
                <c:pt idx="10">
                  <c:v>440.45</c:v>
                </c:pt>
                <c:pt idx="11">
                  <c:v>480.6</c:v>
                </c:pt>
                <c:pt idx="12">
                  <c:v>520.85</c:v>
                </c:pt>
                <c:pt idx="13">
                  <c:v>561.1</c:v>
                </c:pt>
                <c:pt idx="14">
                  <c:v>601.29999999999995</c:v>
                </c:pt>
                <c:pt idx="15">
                  <c:v>621.4</c:v>
                </c:pt>
                <c:pt idx="16">
                  <c:v>641.5</c:v>
                </c:pt>
                <c:pt idx="17">
                  <c:v>661.6</c:v>
                </c:pt>
                <c:pt idx="18">
                  <c:v>681.75</c:v>
                </c:pt>
                <c:pt idx="19">
                  <c:v>701.95</c:v>
                </c:pt>
                <c:pt idx="20">
                  <c:v>722.05</c:v>
                </c:pt>
                <c:pt idx="21">
                  <c:v>742.2</c:v>
                </c:pt>
                <c:pt idx="22">
                  <c:v>762.35</c:v>
                </c:pt>
                <c:pt idx="23">
                  <c:v>782.55</c:v>
                </c:pt>
                <c:pt idx="24">
                  <c:v>802.75</c:v>
                </c:pt>
                <c:pt idx="25">
                  <c:v>822.85</c:v>
                </c:pt>
                <c:pt idx="26">
                  <c:v>843.05</c:v>
                </c:pt>
                <c:pt idx="27">
                  <c:v>863.3</c:v>
                </c:pt>
              </c:numCache>
            </c:numRef>
          </c:xVal>
          <c:yVal>
            <c:numRef>
              <c:f>Sheet4!$B$4:$B$38</c:f>
              <c:numCache>
                <c:formatCode>General</c:formatCode>
                <c:ptCount val="35"/>
                <c:pt idx="0">
                  <c:v>199.4</c:v>
                </c:pt>
                <c:pt idx="1">
                  <c:v>399.6</c:v>
                </c:pt>
                <c:pt idx="2">
                  <c:v>599.6</c:v>
                </c:pt>
                <c:pt idx="3">
                  <c:v>799.8</c:v>
                </c:pt>
                <c:pt idx="4">
                  <c:v>999.8</c:v>
                </c:pt>
                <c:pt idx="5">
                  <c:v>1200</c:v>
                </c:pt>
                <c:pt idx="6">
                  <c:v>1399.8</c:v>
                </c:pt>
                <c:pt idx="7">
                  <c:v>1599.8</c:v>
                </c:pt>
                <c:pt idx="8">
                  <c:v>1799.8</c:v>
                </c:pt>
                <c:pt idx="9">
                  <c:v>1999.8</c:v>
                </c:pt>
                <c:pt idx="10">
                  <c:v>2199.8000000000002</c:v>
                </c:pt>
                <c:pt idx="11">
                  <c:v>2399.8000000000002</c:v>
                </c:pt>
                <c:pt idx="12">
                  <c:v>2600</c:v>
                </c:pt>
                <c:pt idx="13">
                  <c:v>2800</c:v>
                </c:pt>
                <c:pt idx="14">
                  <c:v>3000</c:v>
                </c:pt>
                <c:pt idx="15">
                  <c:v>3100.2</c:v>
                </c:pt>
                <c:pt idx="16">
                  <c:v>3200</c:v>
                </c:pt>
                <c:pt idx="17">
                  <c:v>3300</c:v>
                </c:pt>
                <c:pt idx="18">
                  <c:v>3400</c:v>
                </c:pt>
                <c:pt idx="19">
                  <c:v>3500.2</c:v>
                </c:pt>
                <c:pt idx="20">
                  <c:v>3600.2</c:v>
                </c:pt>
                <c:pt idx="21">
                  <c:v>3700.2</c:v>
                </c:pt>
                <c:pt idx="22">
                  <c:v>3800.2</c:v>
                </c:pt>
                <c:pt idx="23">
                  <c:v>3900.2</c:v>
                </c:pt>
                <c:pt idx="24">
                  <c:v>3999.8</c:v>
                </c:pt>
                <c:pt idx="25">
                  <c:v>4100.2</c:v>
                </c:pt>
                <c:pt idx="26">
                  <c:v>4200.2</c:v>
                </c:pt>
                <c:pt idx="27">
                  <c:v>4299.8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471224"/>
        <c:axId val="62471616"/>
      </c:scatterChart>
      <c:scatterChart>
        <c:scatterStyle val="lineMarker"/>
        <c:varyColors val="0"/>
        <c:ser>
          <c:idx val="6"/>
          <c:order val="6"/>
          <c:tx>
            <c:strRef>
              <c:f>Sheet4!$H$2</c:f>
              <c:strCache>
                <c:ptCount val="1"/>
                <c:pt idx="0">
                  <c:v>Rate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Sheet4!$D$4:$D$38</c:f>
              <c:numCache>
                <c:formatCode>General</c:formatCode>
                <c:ptCount val="35"/>
                <c:pt idx="0">
                  <c:v>39.700000000000003</c:v>
                </c:pt>
                <c:pt idx="1">
                  <c:v>79.7</c:v>
                </c:pt>
                <c:pt idx="2">
                  <c:v>119.7</c:v>
                </c:pt>
                <c:pt idx="3">
                  <c:v>159.69999999999999</c:v>
                </c:pt>
                <c:pt idx="4">
                  <c:v>199.8</c:v>
                </c:pt>
                <c:pt idx="5">
                  <c:v>239.8</c:v>
                </c:pt>
                <c:pt idx="6">
                  <c:v>279.89999999999998</c:v>
                </c:pt>
                <c:pt idx="7">
                  <c:v>320</c:v>
                </c:pt>
                <c:pt idx="8">
                  <c:v>360.15</c:v>
                </c:pt>
                <c:pt idx="9">
                  <c:v>400.3</c:v>
                </c:pt>
                <c:pt idx="10">
                  <c:v>440.45</c:v>
                </c:pt>
                <c:pt idx="11">
                  <c:v>480.6</c:v>
                </c:pt>
                <c:pt idx="12">
                  <c:v>520.85</c:v>
                </c:pt>
                <c:pt idx="13">
                  <c:v>561.1</c:v>
                </c:pt>
                <c:pt idx="14">
                  <c:v>601.29999999999995</c:v>
                </c:pt>
                <c:pt idx="15">
                  <c:v>621.4</c:v>
                </c:pt>
                <c:pt idx="16">
                  <c:v>641.5</c:v>
                </c:pt>
                <c:pt idx="17">
                  <c:v>661.6</c:v>
                </c:pt>
                <c:pt idx="18">
                  <c:v>681.75</c:v>
                </c:pt>
                <c:pt idx="19">
                  <c:v>701.95</c:v>
                </c:pt>
                <c:pt idx="20">
                  <c:v>722.05</c:v>
                </c:pt>
                <c:pt idx="21">
                  <c:v>742.2</c:v>
                </c:pt>
                <c:pt idx="22">
                  <c:v>762.35</c:v>
                </c:pt>
                <c:pt idx="23">
                  <c:v>782.55</c:v>
                </c:pt>
                <c:pt idx="24">
                  <c:v>802.75</c:v>
                </c:pt>
                <c:pt idx="25">
                  <c:v>822.85</c:v>
                </c:pt>
                <c:pt idx="26">
                  <c:v>843.05</c:v>
                </c:pt>
                <c:pt idx="27">
                  <c:v>863.3</c:v>
                </c:pt>
              </c:numCache>
            </c:numRef>
          </c:xVal>
          <c:yVal>
            <c:numRef>
              <c:f>Sheet4!$H$4:$H$38</c:f>
              <c:numCache>
                <c:formatCode>0.00</c:formatCode>
                <c:ptCount val="3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1.6666666666666666E-2</c:v>
                </c:pt>
                <c:pt idx="4">
                  <c:v>0</c:v>
                </c:pt>
                <c:pt idx="5">
                  <c:v>1.6666666666666666E-2</c:v>
                </c:pt>
                <c:pt idx="6">
                  <c:v>0.4</c:v>
                </c:pt>
                <c:pt idx="7">
                  <c:v>1.85</c:v>
                </c:pt>
                <c:pt idx="8">
                  <c:v>3.3</c:v>
                </c:pt>
                <c:pt idx="9">
                  <c:v>4.3</c:v>
                </c:pt>
                <c:pt idx="10">
                  <c:v>5.9333333333333336</c:v>
                </c:pt>
                <c:pt idx="11">
                  <c:v>7.4666666666666668</c:v>
                </c:pt>
                <c:pt idx="12">
                  <c:v>9.2166666666666668</c:v>
                </c:pt>
                <c:pt idx="13">
                  <c:v>12.15</c:v>
                </c:pt>
                <c:pt idx="14">
                  <c:v>14</c:v>
                </c:pt>
                <c:pt idx="15">
                  <c:v>13.666666666666666</c:v>
                </c:pt>
                <c:pt idx="16">
                  <c:v>13.566666666666666</c:v>
                </c:pt>
                <c:pt idx="17">
                  <c:v>13.35</c:v>
                </c:pt>
                <c:pt idx="18">
                  <c:v>13.233333333333333</c:v>
                </c:pt>
                <c:pt idx="19">
                  <c:v>13.133333333333333</c:v>
                </c:pt>
                <c:pt idx="20">
                  <c:v>13.266666666666667</c:v>
                </c:pt>
                <c:pt idx="21">
                  <c:v>13.783333333333333</c:v>
                </c:pt>
                <c:pt idx="22">
                  <c:v>14.516666666666667</c:v>
                </c:pt>
                <c:pt idx="23">
                  <c:v>15.65</c:v>
                </c:pt>
                <c:pt idx="24">
                  <c:v>18.850000000000001</c:v>
                </c:pt>
                <c:pt idx="25">
                  <c:v>17.466666666666665</c:v>
                </c:pt>
                <c:pt idx="26">
                  <c:v>17.899999999999999</c:v>
                </c:pt>
                <c:pt idx="27">
                  <c:v>20.783333333333335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472400"/>
        <c:axId val="62472008"/>
      </c:scatterChart>
      <c:valAx>
        <c:axId val="62471224"/>
        <c:scaling>
          <c:orientation val="minMax"/>
          <c:max val="1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/>
                  <a:t>Current Drawn (uA)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471616"/>
        <c:crosses val="autoZero"/>
        <c:crossBetween val="midCat"/>
      </c:valAx>
      <c:valAx>
        <c:axId val="62471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/>
                  <a:t>Applied Voltage (V)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471224"/>
        <c:crosses val="autoZero"/>
        <c:crossBetween val="midCat"/>
      </c:valAx>
      <c:valAx>
        <c:axId val="62472008"/>
        <c:scaling>
          <c:orientation val="minMax"/>
          <c:max val="3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/>
                  <a:t>Rate (Hz)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472400"/>
        <c:crosses val="max"/>
        <c:crossBetween val="midCat"/>
      </c:valAx>
      <c:valAx>
        <c:axId val="6247240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624720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58759989266517398"/>
          <c:y val="0.66177253187839702"/>
          <c:w val="0.29242618634332102"/>
          <c:h val="0.183973742947486"/>
        </c:manualLayout>
      </c:layout>
      <c:overlay val="0"/>
      <c:spPr>
        <a:solidFill>
          <a:sysClr val="window" lastClr="FFFFFF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83820</xdr:colOff>
      <xdr:row>22</xdr:row>
      <xdr:rowOff>74930</xdr:rowOff>
    </xdr:from>
    <xdr:to>
      <xdr:col>14</xdr:col>
      <xdr:colOff>1041400</xdr:colOff>
      <xdr:row>37</xdr:row>
      <xdr:rowOff>38100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60960</xdr:colOff>
      <xdr:row>0</xdr:row>
      <xdr:rowOff>7620</xdr:rowOff>
    </xdr:from>
    <xdr:to>
      <xdr:col>14</xdr:col>
      <xdr:colOff>1028700</xdr:colOff>
      <xdr:row>22</xdr:row>
      <xdr:rowOff>22860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89</xdr:row>
      <xdr:rowOff>22860</xdr:rowOff>
    </xdr:from>
    <xdr:to>
      <xdr:col>5</xdr:col>
      <xdr:colOff>746760</xdr:colOff>
      <xdr:row>96</xdr:row>
      <xdr:rowOff>152400</xdr:rowOff>
    </xdr:to>
    <xdr:sp macro="" textlink="">
      <xdr:nvSpPr>
        <xdr:cNvPr id="6" name="TextBox 5"/>
        <xdr:cNvSpPr txBox="1"/>
      </xdr:nvSpPr>
      <xdr:spPr>
        <a:xfrm>
          <a:off x="0" y="8191500"/>
          <a:ext cx="3947160" cy="13563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GB" sz="1100"/>
        </a:p>
      </xdr:txBody>
    </xdr:sp>
    <xdr:clientData/>
  </xdr:twoCellAnchor>
  <xdr:twoCellAnchor>
    <xdr:from>
      <xdr:col>0</xdr:col>
      <xdr:colOff>0</xdr:colOff>
      <xdr:row>68</xdr:row>
      <xdr:rowOff>7620</xdr:rowOff>
    </xdr:from>
    <xdr:to>
      <xdr:col>5</xdr:col>
      <xdr:colOff>739140</xdr:colOff>
      <xdr:row>69</xdr:row>
      <xdr:rowOff>15240</xdr:rowOff>
    </xdr:to>
    <xdr:sp macro="" textlink="">
      <xdr:nvSpPr>
        <xdr:cNvPr id="7" name="TextBox 6"/>
        <xdr:cNvSpPr txBox="1"/>
      </xdr:nvSpPr>
      <xdr:spPr>
        <a:xfrm>
          <a:off x="0" y="4419600"/>
          <a:ext cx="3939540" cy="2590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GB" sz="1100"/>
        </a:p>
      </xdr:txBody>
    </xdr:sp>
    <xdr:clientData/>
  </xdr:twoCellAnchor>
  <xdr:twoCellAnchor>
    <xdr:from>
      <xdr:col>0</xdr:col>
      <xdr:colOff>0</xdr:colOff>
      <xdr:row>115</xdr:row>
      <xdr:rowOff>15240</xdr:rowOff>
    </xdr:from>
    <xdr:to>
      <xdr:col>5</xdr:col>
      <xdr:colOff>739140</xdr:colOff>
      <xdr:row>116</xdr:row>
      <xdr:rowOff>137160</xdr:rowOff>
    </xdr:to>
    <xdr:sp macro="" textlink="">
      <xdr:nvSpPr>
        <xdr:cNvPr id="9" name="TextBox 8"/>
        <xdr:cNvSpPr txBox="1"/>
      </xdr:nvSpPr>
      <xdr:spPr>
        <a:xfrm>
          <a:off x="0" y="12740640"/>
          <a:ext cx="3939540" cy="2971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GB" sz="1100"/>
        </a:p>
      </xdr:txBody>
    </xdr:sp>
    <xdr:clientData/>
  </xdr:twoCellAnchor>
  <xdr:twoCellAnchor>
    <xdr:from>
      <xdr:col>0</xdr:col>
      <xdr:colOff>0</xdr:colOff>
      <xdr:row>139</xdr:row>
      <xdr:rowOff>7620</xdr:rowOff>
    </xdr:from>
    <xdr:to>
      <xdr:col>5</xdr:col>
      <xdr:colOff>739140</xdr:colOff>
      <xdr:row>144</xdr:row>
      <xdr:rowOff>160020</xdr:rowOff>
    </xdr:to>
    <xdr:sp macro="" textlink="">
      <xdr:nvSpPr>
        <xdr:cNvPr id="10" name="TextBox 9"/>
        <xdr:cNvSpPr txBox="1"/>
      </xdr:nvSpPr>
      <xdr:spPr>
        <a:xfrm>
          <a:off x="0" y="16939260"/>
          <a:ext cx="3939540" cy="1028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GB" sz="1100"/>
        </a:p>
      </xdr:txBody>
    </xdr:sp>
    <xdr:clientData/>
  </xdr:twoCellAnchor>
  <xdr:twoCellAnchor>
    <xdr:from>
      <xdr:col>0</xdr:col>
      <xdr:colOff>0</xdr:colOff>
      <xdr:row>182</xdr:row>
      <xdr:rowOff>0</xdr:rowOff>
    </xdr:from>
    <xdr:to>
      <xdr:col>5</xdr:col>
      <xdr:colOff>739140</xdr:colOff>
      <xdr:row>190</xdr:row>
      <xdr:rowOff>144780</xdr:rowOff>
    </xdr:to>
    <xdr:sp macro="" textlink="">
      <xdr:nvSpPr>
        <xdr:cNvPr id="11" name="TextBox 10"/>
        <xdr:cNvSpPr txBox="1"/>
      </xdr:nvSpPr>
      <xdr:spPr>
        <a:xfrm>
          <a:off x="0" y="24467820"/>
          <a:ext cx="3939540" cy="15468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GB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8"/>
  <sheetViews>
    <sheetView tabSelected="1" workbookViewId="0">
      <selection activeCell="B32" sqref="B32"/>
    </sheetView>
  </sheetViews>
  <sheetFormatPr defaultColWidth="8.625" defaultRowHeight="14.25"/>
  <cols>
    <col min="1" max="1" width="4.875" style="5" bestFit="1" customWidth="1"/>
    <col min="2" max="2" width="8.875" style="5" customWidth="1"/>
    <col min="3" max="3" width="9.375" style="5" customWidth="1"/>
    <col min="4" max="4" width="7.125" style="5" customWidth="1"/>
    <col min="5" max="5" width="11.625" style="5" customWidth="1"/>
    <col min="6" max="6" width="10" style="5" bestFit="1" customWidth="1"/>
    <col min="7" max="8" width="10" style="5" customWidth="1"/>
    <col min="9" max="9" width="10" style="6" customWidth="1"/>
    <col min="10" max="10" width="8.625" customWidth="1"/>
    <col min="12" max="12" width="13.625" customWidth="1"/>
    <col min="13" max="13" width="12.375" bestFit="1" customWidth="1"/>
    <col min="14" max="14" width="10.875" customWidth="1"/>
    <col min="15" max="15" width="10.625" bestFit="1" customWidth="1"/>
    <col min="16" max="16" width="18.5" bestFit="1" customWidth="1"/>
    <col min="17" max="17" width="17.625" customWidth="1"/>
  </cols>
  <sheetData>
    <row r="1" spans="1:17" ht="15">
      <c r="A1" s="22" t="s">
        <v>40</v>
      </c>
      <c r="B1" s="22"/>
      <c r="C1" s="22"/>
      <c r="D1" s="22"/>
      <c r="E1" s="22"/>
      <c r="F1" s="22"/>
      <c r="G1" s="22"/>
      <c r="H1" s="22"/>
      <c r="I1" s="22"/>
      <c r="P1" s="23" t="s">
        <v>18</v>
      </c>
      <c r="Q1" s="23"/>
    </row>
    <row r="2" spans="1:17" ht="15">
      <c r="A2" s="17" t="s">
        <v>0</v>
      </c>
      <c r="B2" s="17" t="s">
        <v>1</v>
      </c>
      <c r="C2" s="17" t="s">
        <v>2</v>
      </c>
      <c r="D2" s="17" t="s">
        <v>3</v>
      </c>
      <c r="E2" s="17" t="s">
        <v>4</v>
      </c>
      <c r="F2" s="17" t="s">
        <v>7</v>
      </c>
      <c r="G2" s="17" t="s">
        <v>20</v>
      </c>
      <c r="H2" s="17" t="s">
        <v>21</v>
      </c>
      <c r="I2" s="17" t="s">
        <v>30</v>
      </c>
      <c r="P2" s="12" t="s">
        <v>19</v>
      </c>
      <c r="Q2" s="13">
        <v>5</v>
      </c>
    </row>
    <row r="3" spans="1:17" ht="15">
      <c r="A3" s="17" t="s">
        <v>26</v>
      </c>
      <c r="B3" s="17" t="s">
        <v>26</v>
      </c>
      <c r="C3" s="17" t="s">
        <v>27</v>
      </c>
      <c r="D3" s="17" t="s">
        <v>27</v>
      </c>
      <c r="E3" s="17" t="s">
        <v>28</v>
      </c>
      <c r="F3" s="17" t="s">
        <v>28</v>
      </c>
      <c r="G3" s="17"/>
      <c r="H3" s="17" t="s">
        <v>29</v>
      </c>
      <c r="I3" s="17" t="s">
        <v>29</v>
      </c>
      <c r="P3" s="12"/>
      <c r="Q3" s="15"/>
    </row>
    <row r="4" spans="1:17" ht="15">
      <c r="A4" s="17">
        <v>200</v>
      </c>
      <c r="B4" s="18">
        <v>199.4</v>
      </c>
      <c r="C4" s="17">
        <f>A4/$Q$2</f>
        <v>40</v>
      </c>
      <c r="D4" s="18">
        <v>39.700000000000003</v>
      </c>
      <c r="E4" s="17">
        <f>B4/D4</f>
        <v>5.0226700251889165</v>
      </c>
      <c r="F4" s="17">
        <f>E4/$Q$2</f>
        <v>1.0045340050377833</v>
      </c>
      <c r="G4" s="18">
        <v>0</v>
      </c>
      <c r="H4" s="26">
        <f>G4/$Q$22</f>
        <v>0</v>
      </c>
      <c r="I4" s="26">
        <f>SQRT(G4)/$Q$22</f>
        <v>0</v>
      </c>
      <c r="P4" s="12"/>
      <c r="Q4" s="15"/>
    </row>
    <row r="5" spans="1:17" ht="15">
      <c r="A5" s="17">
        <v>400</v>
      </c>
      <c r="B5" s="18">
        <v>399.6</v>
      </c>
      <c r="C5" s="17">
        <f t="shared" ref="C5:C37" si="0">A5/$Q$2</f>
        <v>80</v>
      </c>
      <c r="D5" s="18">
        <v>79.7</v>
      </c>
      <c r="E5" s="17">
        <f t="shared" ref="E5:E37" si="1">B5/D5</f>
        <v>5.0138017565872017</v>
      </c>
      <c r="F5" s="17">
        <f t="shared" ref="F5:F37" si="2">E5/$Q$2</f>
        <v>1.0027603513174403</v>
      </c>
      <c r="G5" s="18">
        <v>0</v>
      </c>
      <c r="H5" s="26">
        <f t="shared" ref="H5:H37" si="3">G5/$Q$22</f>
        <v>0</v>
      </c>
      <c r="I5" s="26">
        <f t="shared" ref="I5:I37" si="4">SQRT(G5)/$Q$22</f>
        <v>0</v>
      </c>
      <c r="P5" s="23" t="s">
        <v>16</v>
      </c>
      <c r="Q5" s="23"/>
    </row>
    <row r="6" spans="1:17" ht="15">
      <c r="A6" s="17">
        <v>600</v>
      </c>
      <c r="B6" s="18">
        <v>599.6</v>
      </c>
      <c r="C6" s="17">
        <f t="shared" si="0"/>
        <v>120</v>
      </c>
      <c r="D6" s="18">
        <v>119.7</v>
      </c>
      <c r="E6" s="17">
        <f t="shared" si="1"/>
        <v>5.0091896407685885</v>
      </c>
      <c r="F6" s="17">
        <f t="shared" si="2"/>
        <v>1.0018379281537177</v>
      </c>
      <c r="G6" s="18">
        <v>0</v>
      </c>
      <c r="H6" s="26">
        <f t="shared" si="3"/>
        <v>0</v>
      </c>
      <c r="I6" s="26">
        <f t="shared" si="4"/>
        <v>0</v>
      </c>
      <c r="P6" s="12" t="s">
        <v>17</v>
      </c>
      <c r="Q6" s="19" t="s">
        <v>41</v>
      </c>
    </row>
    <row r="7" spans="1:17" ht="15">
      <c r="A7" s="17">
        <v>800</v>
      </c>
      <c r="B7" s="18">
        <v>799.8</v>
      </c>
      <c r="C7" s="17">
        <f t="shared" si="0"/>
        <v>160</v>
      </c>
      <c r="D7" s="18">
        <v>159.69999999999999</v>
      </c>
      <c r="E7" s="17">
        <f t="shared" si="1"/>
        <v>5.0081402629931118</v>
      </c>
      <c r="F7" s="17">
        <f t="shared" si="2"/>
        <v>1.0016280525986223</v>
      </c>
      <c r="G7" s="18">
        <v>1</v>
      </c>
      <c r="H7" s="26">
        <f t="shared" si="3"/>
        <v>1.6666666666666666E-2</v>
      </c>
      <c r="I7" s="26">
        <f t="shared" si="4"/>
        <v>1.6666666666666666E-2</v>
      </c>
      <c r="P7" s="12"/>
      <c r="Q7" s="13" t="s">
        <v>42</v>
      </c>
    </row>
    <row r="8" spans="1:17" ht="15">
      <c r="A8" s="17">
        <v>1000</v>
      </c>
      <c r="B8" s="18">
        <v>999.8</v>
      </c>
      <c r="C8" s="17">
        <f t="shared" si="0"/>
        <v>200</v>
      </c>
      <c r="D8" s="18">
        <v>199.8</v>
      </c>
      <c r="E8" s="17">
        <f t="shared" si="1"/>
        <v>5.0040040040040035</v>
      </c>
      <c r="F8" s="17">
        <f t="shared" si="2"/>
        <v>1.0008008008008007</v>
      </c>
      <c r="G8" s="18">
        <v>0</v>
      </c>
      <c r="H8" s="26">
        <f t="shared" si="3"/>
        <v>0</v>
      </c>
      <c r="I8" s="26">
        <f t="shared" si="4"/>
        <v>0</v>
      </c>
      <c r="P8" s="23" t="s">
        <v>15</v>
      </c>
      <c r="Q8" s="23"/>
    </row>
    <row r="9" spans="1:17" ht="15">
      <c r="A9" s="17">
        <v>1200</v>
      </c>
      <c r="B9" s="18">
        <v>1200</v>
      </c>
      <c r="C9" s="17">
        <f t="shared" si="0"/>
        <v>240</v>
      </c>
      <c r="D9" s="18">
        <v>239.8</v>
      </c>
      <c r="E9" s="17">
        <f t="shared" si="1"/>
        <v>5.0041701417848206</v>
      </c>
      <c r="F9" s="17">
        <f t="shared" si="2"/>
        <v>1.0008340283569641</v>
      </c>
      <c r="G9" s="18">
        <v>1</v>
      </c>
      <c r="H9" s="26">
        <f t="shared" si="3"/>
        <v>1.6666666666666666E-2</v>
      </c>
      <c r="I9" s="26">
        <f t="shared" si="4"/>
        <v>1.6666666666666666E-2</v>
      </c>
      <c r="P9" s="12" t="s">
        <v>17</v>
      </c>
      <c r="Q9" s="19" t="s">
        <v>43</v>
      </c>
    </row>
    <row r="10" spans="1:17" ht="15">
      <c r="A10" s="17">
        <v>1400</v>
      </c>
      <c r="B10" s="18">
        <v>1399.8</v>
      </c>
      <c r="C10" s="17">
        <f t="shared" si="0"/>
        <v>280</v>
      </c>
      <c r="D10" s="18">
        <v>279.89999999999998</v>
      </c>
      <c r="E10" s="17">
        <f t="shared" si="1"/>
        <v>5.0010718113612009</v>
      </c>
      <c r="F10" s="17">
        <f t="shared" si="2"/>
        <v>1.0002143622722401</v>
      </c>
      <c r="G10" s="18">
        <v>24</v>
      </c>
      <c r="H10" s="26">
        <f t="shared" si="3"/>
        <v>0.4</v>
      </c>
      <c r="I10" s="26">
        <f t="shared" si="4"/>
        <v>8.1649658092772595E-2</v>
      </c>
      <c r="P10" s="12" t="s">
        <v>11</v>
      </c>
      <c r="Q10" s="19">
        <v>4</v>
      </c>
    </row>
    <row r="11" spans="1:17" ht="15">
      <c r="A11" s="17">
        <v>1600</v>
      </c>
      <c r="B11" s="18">
        <v>1599.8</v>
      </c>
      <c r="C11" s="17">
        <f t="shared" si="0"/>
        <v>320</v>
      </c>
      <c r="D11" s="18">
        <v>320</v>
      </c>
      <c r="E11" s="17">
        <f t="shared" si="1"/>
        <v>4.9993749999999997</v>
      </c>
      <c r="F11" s="17">
        <f t="shared" si="2"/>
        <v>0.99987499999999996</v>
      </c>
      <c r="G11" s="18">
        <v>111</v>
      </c>
      <c r="H11" s="26">
        <f t="shared" si="3"/>
        <v>1.85</v>
      </c>
      <c r="I11" s="26">
        <f t="shared" si="4"/>
        <v>0.17559422921421231</v>
      </c>
      <c r="P11" s="12" t="s">
        <v>12</v>
      </c>
      <c r="Q11" s="19">
        <v>4.5</v>
      </c>
    </row>
    <row r="12" spans="1:17" ht="15">
      <c r="A12" s="17">
        <v>1800</v>
      </c>
      <c r="B12" s="18">
        <v>1799.8</v>
      </c>
      <c r="C12" s="17">
        <f t="shared" si="0"/>
        <v>360</v>
      </c>
      <c r="D12" s="18">
        <v>360.15</v>
      </c>
      <c r="E12" s="17">
        <f t="shared" si="1"/>
        <v>4.9973622101901984</v>
      </c>
      <c r="F12" s="17">
        <f t="shared" si="2"/>
        <v>0.99947244203803964</v>
      </c>
      <c r="G12" s="18">
        <v>198</v>
      </c>
      <c r="H12" s="26">
        <f t="shared" si="3"/>
        <v>3.3</v>
      </c>
      <c r="I12" s="26">
        <f t="shared" si="4"/>
        <v>0.23452078799117146</v>
      </c>
      <c r="P12" s="12"/>
      <c r="Q12" s="12"/>
    </row>
    <row r="13" spans="1:17" ht="15">
      <c r="A13" s="17">
        <v>2000</v>
      </c>
      <c r="B13" s="18">
        <v>1999.8</v>
      </c>
      <c r="C13" s="17">
        <f t="shared" si="0"/>
        <v>400</v>
      </c>
      <c r="D13" s="18">
        <v>400.3</v>
      </c>
      <c r="E13" s="17">
        <f t="shared" si="1"/>
        <v>4.9957531851111661</v>
      </c>
      <c r="F13" s="17">
        <f t="shared" si="2"/>
        <v>0.99915063702223317</v>
      </c>
      <c r="G13" s="18">
        <v>258</v>
      </c>
      <c r="H13" s="26">
        <f t="shared" si="3"/>
        <v>4.3</v>
      </c>
      <c r="I13" s="26">
        <f t="shared" si="4"/>
        <v>0.26770630673681683</v>
      </c>
      <c r="P13" s="12" t="s">
        <v>14</v>
      </c>
      <c r="Q13" s="19">
        <v>500</v>
      </c>
    </row>
    <row r="14" spans="1:17" ht="15">
      <c r="A14" s="17">
        <v>2200</v>
      </c>
      <c r="B14" s="18">
        <v>2199.8000000000002</v>
      </c>
      <c r="C14" s="17">
        <f t="shared" si="0"/>
        <v>440</v>
      </c>
      <c r="D14" s="18">
        <v>440.45</v>
      </c>
      <c r="E14" s="17">
        <f t="shared" si="1"/>
        <v>4.9944375070950171</v>
      </c>
      <c r="F14" s="17">
        <f t="shared" si="2"/>
        <v>0.9988875014190034</v>
      </c>
      <c r="G14" s="18">
        <v>356</v>
      </c>
      <c r="H14" s="26">
        <f t="shared" si="3"/>
        <v>5.9333333333333336</v>
      </c>
      <c r="I14" s="26">
        <f t="shared" si="4"/>
        <v>0.31446603773522008</v>
      </c>
      <c r="P14" s="12" t="s">
        <v>13</v>
      </c>
      <c r="Q14" s="19">
        <v>500</v>
      </c>
    </row>
    <row r="15" spans="1:17" ht="15">
      <c r="A15" s="17">
        <v>2400</v>
      </c>
      <c r="B15" s="18">
        <v>2399.8000000000002</v>
      </c>
      <c r="C15" s="17">
        <f t="shared" si="0"/>
        <v>480</v>
      </c>
      <c r="D15" s="18">
        <v>480.6</v>
      </c>
      <c r="E15" s="17">
        <f t="shared" si="1"/>
        <v>4.9933416562630049</v>
      </c>
      <c r="F15" s="17">
        <f t="shared" si="2"/>
        <v>0.99866833125260102</v>
      </c>
      <c r="G15" s="18">
        <v>448</v>
      </c>
      <c r="H15" s="26">
        <f t="shared" si="3"/>
        <v>7.4666666666666668</v>
      </c>
      <c r="I15" s="26">
        <f t="shared" si="4"/>
        <v>0.35276684147527876</v>
      </c>
      <c r="P15" s="12"/>
      <c r="Q15" s="14"/>
    </row>
    <row r="16" spans="1:17" ht="15">
      <c r="A16" s="17">
        <v>2600</v>
      </c>
      <c r="B16" s="18">
        <v>2600</v>
      </c>
      <c r="C16" s="17">
        <f t="shared" si="0"/>
        <v>520</v>
      </c>
      <c r="D16" s="18">
        <v>520.85</v>
      </c>
      <c r="E16" s="17">
        <f t="shared" si="1"/>
        <v>4.9918402611116441</v>
      </c>
      <c r="F16" s="17">
        <f t="shared" si="2"/>
        <v>0.99836805222232883</v>
      </c>
      <c r="G16" s="18">
        <v>553</v>
      </c>
      <c r="H16" s="26">
        <f t="shared" si="3"/>
        <v>9.2166666666666668</v>
      </c>
      <c r="I16" s="26">
        <f t="shared" si="4"/>
        <v>0.39193253387682819</v>
      </c>
      <c r="P16" s="23" t="s">
        <v>22</v>
      </c>
      <c r="Q16" s="23"/>
    </row>
    <row r="17" spans="1:17" ht="15">
      <c r="A17" s="17">
        <v>2800</v>
      </c>
      <c r="B17" s="18">
        <v>2800</v>
      </c>
      <c r="C17" s="17">
        <f t="shared" si="0"/>
        <v>560</v>
      </c>
      <c r="D17" s="18">
        <v>561.1</v>
      </c>
      <c r="E17" s="17">
        <f t="shared" si="1"/>
        <v>4.9901978256995188</v>
      </c>
      <c r="F17" s="17">
        <f t="shared" si="2"/>
        <v>0.99803956513990377</v>
      </c>
      <c r="G17" s="18">
        <v>729</v>
      </c>
      <c r="H17" s="26">
        <f t="shared" si="3"/>
        <v>12.15</v>
      </c>
      <c r="I17" s="26">
        <f t="shared" si="4"/>
        <v>0.45</v>
      </c>
      <c r="P17" s="12" t="s">
        <v>17</v>
      </c>
      <c r="Q17" s="19" t="s">
        <v>44</v>
      </c>
    </row>
    <row r="18" spans="1:17" ht="15">
      <c r="A18" s="17">
        <v>3000</v>
      </c>
      <c r="B18" s="18">
        <v>3000</v>
      </c>
      <c r="C18" s="17">
        <f t="shared" si="0"/>
        <v>600</v>
      </c>
      <c r="D18" s="18">
        <v>601.29999999999995</v>
      </c>
      <c r="E18" s="17">
        <f t="shared" si="1"/>
        <v>4.989190088142359</v>
      </c>
      <c r="F18" s="17">
        <f t="shared" si="2"/>
        <v>0.9978380176284718</v>
      </c>
      <c r="G18" s="18">
        <v>840</v>
      </c>
      <c r="H18" s="26">
        <f>G18/$Q$22</f>
        <v>14</v>
      </c>
      <c r="I18" s="26">
        <f t="shared" si="4"/>
        <v>0.48304589153964794</v>
      </c>
      <c r="P18" s="12" t="s">
        <v>23</v>
      </c>
      <c r="Q18" s="19">
        <v>140</v>
      </c>
    </row>
    <row r="19" spans="1:17" ht="15">
      <c r="A19" s="17">
        <v>3100</v>
      </c>
      <c r="B19" s="18">
        <v>3100.2</v>
      </c>
      <c r="C19" s="17">
        <f t="shared" si="0"/>
        <v>620</v>
      </c>
      <c r="D19" s="18">
        <v>621.4</v>
      </c>
      <c r="E19" s="17">
        <f t="shared" si="1"/>
        <v>4.9890569681364658</v>
      </c>
      <c r="F19" s="17">
        <f t="shared" si="2"/>
        <v>0.99781139362729321</v>
      </c>
      <c r="G19" s="18">
        <v>820</v>
      </c>
      <c r="H19" s="26">
        <f t="shared" si="3"/>
        <v>13.666666666666666</v>
      </c>
      <c r="I19" s="26">
        <f t="shared" si="4"/>
        <v>0.47726070210921179</v>
      </c>
      <c r="P19" s="12"/>
      <c r="Q19" s="12"/>
    </row>
    <row r="20" spans="1:17" ht="15">
      <c r="A20" s="17">
        <v>3200</v>
      </c>
      <c r="B20" s="18">
        <v>3200</v>
      </c>
      <c r="C20" s="17">
        <f t="shared" si="0"/>
        <v>640</v>
      </c>
      <c r="D20" s="18">
        <v>641.5</v>
      </c>
      <c r="E20" s="17">
        <f t="shared" si="1"/>
        <v>4.9883086515978174</v>
      </c>
      <c r="F20" s="17">
        <f t="shared" si="2"/>
        <v>0.99766173031956351</v>
      </c>
      <c r="G20" s="18">
        <v>814</v>
      </c>
      <c r="H20" s="26">
        <f t="shared" si="3"/>
        <v>13.566666666666666</v>
      </c>
      <c r="I20" s="26">
        <f t="shared" si="4"/>
        <v>0.47551142058957019</v>
      </c>
      <c r="P20" s="23" t="s">
        <v>24</v>
      </c>
      <c r="Q20" s="23"/>
    </row>
    <row r="21" spans="1:17" ht="15">
      <c r="A21" s="17">
        <v>3300</v>
      </c>
      <c r="B21" s="18">
        <v>3300</v>
      </c>
      <c r="C21" s="17">
        <f t="shared" si="0"/>
        <v>660</v>
      </c>
      <c r="D21" s="18">
        <v>661.6</v>
      </c>
      <c r="E21" s="17">
        <f t="shared" si="1"/>
        <v>4.9879081015719464</v>
      </c>
      <c r="F21" s="17">
        <f t="shared" si="2"/>
        <v>0.99758162031438924</v>
      </c>
      <c r="G21" s="18">
        <v>801</v>
      </c>
      <c r="H21" s="26">
        <f t="shared" si="3"/>
        <v>13.35</v>
      </c>
      <c r="I21" s="26">
        <f t="shared" si="4"/>
        <v>0.47169905660283018</v>
      </c>
      <c r="P21" s="12" t="s">
        <v>17</v>
      </c>
      <c r="Q21" s="19" t="s">
        <v>45</v>
      </c>
    </row>
    <row r="22" spans="1:17" ht="15">
      <c r="A22" s="17">
        <v>3400</v>
      </c>
      <c r="B22" s="18">
        <v>3400</v>
      </c>
      <c r="C22" s="17">
        <f t="shared" si="0"/>
        <v>680</v>
      </c>
      <c r="D22" s="18">
        <v>681.75</v>
      </c>
      <c r="E22" s="17">
        <f t="shared" si="1"/>
        <v>4.9871653832049869</v>
      </c>
      <c r="F22" s="17">
        <f t="shared" si="2"/>
        <v>0.99743307664099734</v>
      </c>
      <c r="G22" s="18">
        <v>794</v>
      </c>
      <c r="H22" s="26">
        <f>G22/$Q$22</f>
        <v>13.233333333333333</v>
      </c>
      <c r="I22" s="26">
        <f t="shared" si="4"/>
        <v>0.46963342678684572</v>
      </c>
      <c r="P22" s="12" t="s">
        <v>25</v>
      </c>
      <c r="Q22" s="19">
        <v>60</v>
      </c>
    </row>
    <row r="23" spans="1:17">
      <c r="A23" s="17">
        <v>3500</v>
      </c>
      <c r="B23" s="18">
        <v>3500.2</v>
      </c>
      <c r="C23" s="17">
        <f t="shared" si="0"/>
        <v>700</v>
      </c>
      <c r="D23" s="18">
        <v>701.95</v>
      </c>
      <c r="E23" s="17">
        <f t="shared" si="1"/>
        <v>4.9863950423819352</v>
      </c>
      <c r="F23" s="17">
        <f t="shared" si="2"/>
        <v>0.99727900847638706</v>
      </c>
      <c r="G23" s="18">
        <v>788</v>
      </c>
      <c r="H23" s="26">
        <f t="shared" si="3"/>
        <v>13.133333333333333</v>
      </c>
      <c r="I23" s="26">
        <f t="shared" si="4"/>
        <v>0.46785562825393995</v>
      </c>
    </row>
    <row r="24" spans="1:17">
      <c r="A24" s="17">
        <v>3600</v>
      </c>
      <c r="B24" s="18">
        <v>3600.2</v>
      </c>
      <c r="C24" s="17">
        <f t="shared" si="0"/>
        <v>720</v>
      </c>
      <c r="D24" s="18">
        <v>722.05</v>
      </c>
      <c r="E24" s="17">
        <f t="shared" si="1"/>
        <v>4.9860812963091199</v>
      </c>
      <c r="F24" s="17">
        <f t="shared" si="2"/>
        <v>0.997216259261824</v>
      </c>
      <c r="G24" s="18">
        <v>796</v>
      </c>
      <c r="H24" s="26">
        <f t="shared" si="3"/>
        <v>13.266666666666667</v>
      </c>
      <c r="I24" s="26">
        <f t="shared" si="4"/>
        <v>0.47022453265552949</v>
      </c>
    </row>
    <row r="25" spans="1:17" ht="15">
      <c r="A25" s="17">
        <v>3700</v>
      </c>
      <c r="B25" s="18">
        <v>3700.2</v>
      </c>
      <c r="C25" s="17">
        <f t="shared" si="0"/>
        <v>740</v>
      </c>
      <c r="D25" s="18">
        <v>742.2</v>
      </c>
      <c r="E25" s="17">
        <f t="shared" si="1"/>
        <v>4.985448666127728</v>
      </c>
      <c r="F25" s="17">
        <f t="shared" si="2"/>
        <v>0.99708973322554562</v>
      </c>
      <c r="G25" s="18">
        <v>827</v>
      </c>
      <c r="H25" s="26">
        <f t="shared" si="3"/>
        <v>13.783333333333333</v>
      </c>
      <c r="I25" s="26">
        <f t="shared" si="4"/>
        <v>0.47929346148494684</v>
      </c>
      <c r="J25" s="4"/>
      <c r="K25" s="4"/>
      <c r="L25" s="4"/>
      <c r="M25" s="4"/>
      <c r="N25" s="4"/>
      <c r="O25" s="4"/>
      <c r="P25" s="20" t="s">
        <v>31</v>
      </c>
      <c r="Q25" s="21"/>
    </row>
    <row r="26" spans="1:17" ht="15">
      <c r="A26" s="17">
        <v>3800</v>
      </c>
      <c r="B26" s="18">
        <v>3800.2</v>
      </c>
      <c r="C26" s="17">
        <f t="shared" si="0"/>
        <v>760</v>
      </c>
      <c r="D26" s="18">
        <v>762.35</v>
      </c>
      <c r="E26" s="17">
        <f t="shared" si="1"/>
        <v>4.984849478585951</v>
      </c>
      <c r="F26" s="17">
        <f t="shared" si="2"/>
        <v>0.99696989571719019</v>
      </c>
      <c r="G26" s="18">
        <v>871</v>
      </c>
      <c r="H26" s="26">
        <f t="shared" si="3"/>
        <v>14.516666666666667</v>
      </c>
      <c r="I26" s="26">
        <f t="shared" si="4"/>
        <v>0.49187848544579021</v>
      </c>
      <c r="J26" s="4"/>
      <c r="K26" s="8"/>
      <c r="L26" s="8"/>
      <c r="M26" s="8"/>
      <c r="N26" s="8"/>
      <c r="O26" s="4"/>
      <c r="P26" s="16" t="s">
        <v>32</v>
      </c>
      <c r="Q26" s="10">
        <f>MAX(V)</f>
        <v>4299.8</v>
      </c>
    </row>
    <row r="27" spans="1:17" ht="15">
      <c r="A27" s="17">
        <v>3900</v>
      </c>
      <c r="B27" s="18">
        <v>3900.2</v>
      </c>
      <c r="C27" s="17">
        <f t="shared" si="0"/>
        <v>780</v>
      </c>
      <c r="D27" s="18">
        <v>782.55</v>
      </c>
      <c r="E27" s="17">
        <f t="shared" si="1"/>
        <v>4.9839626860903454</v>
      </c>
      <c r="F27" s="17">
        <f t="shared" si="2"/>
        <v>0.99679253721806904</v>
      </c>
      <c r="G27" s="18">
        <v>939</v>
      </c>
      <c r="H27" s="26">
        <f t="shared" si="3"/>
        <v>15.65</v>
      </c>
      <c r="I27" s="26">
        <f t="shared" si="4"/>
        <v>0.51071844820148538</v>
      </c>
      <c r="J27" s="4"/>
      <c r="K27" s="8"/>
      <c r="L27" s="8"/>
      <c r="M27" s="8"/>
      <c r="N27" s="8"/>
      <c r="O27" s="4"/>
      <c r="P27" s="16" t="s">
        <v>33</v>
      </c>
      <c r="Q27" s="10">
        <f>Q28*4.7</f>
        <v>4057.5099999999998</v>
      </c>
    </row>
    <row r="28" spans="1:17" ht="15">
      <c r="A28" s="17">
        <v>4000</v>
      </c>
      <c r="B28" s="18">
        <v>3999.8</v>
      </c>
      <c r="C28" s="17">
        <f t="shared" si="0"/>
        <v>800</v>
      </c>
      <c r="D28" s="18">
        <v>802.75</v>
      </c>
      <c r="E28" s="17">
        <f t="shared" si="1"/>
        <v>4.9826222360635315</v>
      </c>
      <c r="F28" s="17">
        <f t="shared" si="2"/>
        <v>0.99652444721270628</v>
      </c>
      <c r="G28" s="18">
        <v>1131</v>
      </c>
      <c r="H28" s="26">
        <f t="shared" si="3"/>
        <v>18.850000000000001</v>
      </c>
      <c r="I28" s="26">
        <f t="shared" si="4"/>
        <v>0.56050572402667453</v>
      </c>
      <c r="J28" s="4"/>
      <c r="K28" s="8"/>
      <c r="L28" s="8"/>
      <c r="M28" s="8"/>
      <c r="N28" s="8"/>
      <c r="O28" s="4"/>
      <c r="P28" s="16" t="s">
        <v>34</v>
      </c>
      <c r="Q28" s="10">
        <f>MAX(I)</f>
        <v>863.3</v>
      </c>
    </row>
    <row r="29" spans="1:17" ht="15">
      <c r="A29" s="17">
        <v>4100</v>
      </c>
      <c r="B29" s="18">
        <v>4100.2</v>
      </c>
      <c r="C29" s="17">
        <f t="shared" si="0"/>
        <v>820</v>
      </c>
      <c r="D29" s="18">
        <v>822.85</v>
      </c>
      <c r="E29" s="17">
        <f t="shared" si="1"/>
        <v>4.9829251990034633</v>
      </c>
      <c r="F29" s="17">
        <f t="shared" si="2"/>
        <v>0.99658503980069268</v>
      </c>
      <c r="G29" s="18">
        <v>1048</v>
      </c>
      <c r="H29" s="26">
        <f t="shared" si="3"/>
        <v>17.466666666666665</v>
      </c>
      <c r="I29" s="26">
        <f t="shared" si="4"/>
        <v>0.53954713520795494</v>
      </c>
      <c r="J29" s="4"/>
      <c r="K29" s="8"/>
      <c r="L29" s="8"/>
      <c r="M29" s="8"/>
      <c r="N29" s="8"/>
      <c r="O29" s="4"/>
      <c r="P29" s="16" t="s">
        <v>35</v>
      </c>
      <c r="Q29" s="10">
        <f>Q2</f>
        <v>5</v>
      </c>
    </row>
    <row r="30" spans="1:17" ht="15">
      <c r="A30" s="17">
        <v>4200</v>
      </c>
      <c r="B30" s="18">
        <v>4200.2</v>
      </c>
      <c r="C30" s="17">
        <f t="shared" si="0"/>
        <v>840</v>
      </c>
      <c r="D30" s="18">
        <v>843.05</v>
      </c>
      <c r="E30" s="17">
        <f t="shared" si="1"/>
        <v>4.9821481525413676</v>
      </c>
      <c r="F30" s="17">
        <f t="shared" si="2"/>
        <v>0.99642963050827349</v>
      </c>
      <c r="G30" s="18">
        <v>1074</v>
      </c>
      <c r="H30" s="26">
        <f t="shared" si="3"/>
        <v>17.899999999999999</v>
      </c>
      <c r="I30" s="26">
        <f t="shared" si="4"/>
        <v>0.54619898693913138</v>
      </c>
      <c r="J30" s="4"/>
      <c r="K30" s="8"/>
      <c r="L30" s="8"/>
      <c r="M30" s="8"/>
      <c r="N30" s="8"/>
      <c r="O30" s="4"/>
      <c r="P30" s="16" t="s">
        <v>36</v>
      </c>
      <c r="Q30" s="11">
        <f>SLOPE(V,I)</f>
        <v>4.9782954095743417</v>
      </c>
    </row>
    <row r="31" spans="1:17" ht="15">
      <c r="A31" s="17">
        <v>4300</v>
      </c>
      <c r="B31" s="18">
        <v>4299.8</v>
      </c>
      <c r="C31" s="17">
        <f t="shared" si="0"/>
        <v>860</v>
      </c>
      <c r="D31" s="18">
        <v>863.3</v>
      </c>
      <c r="E31" s="17">
        <f t="shared" si="1"/>
        <v>4.9806556237692581</v>
      </c>
      <c r="F31" s="17">
        <f t="shared" si="2"/>
        <v>0.99613112475385157</v>
      </c>
      <c r="G31" s="18">
        <v>1247</v>
      </c>
      <c r="H31" s="26">
        <f t="shared" si="3"/>
        <v>20.783333333333335</v>
      </c>
      <c r="I31" s="26">
        <f t="shared" si="4"/>
        <v>0.58854811943365248</v>
      </c>
      <c r="J31" s="4"/>
      <c r="K31" s="8"/>
      <c r="L31" s="8"/>
      <c r="M31" s="8"/>
      <c r="N31" s="8"/>
      <c r="O31" s="4"/>
      <c r="P31" s="16" t="s">
        <v>37</v>
      </c>
      <c r="Q31" s="10">
        <f>ABS(Q29-Q30)*100/Q29</f>
        <v>0.4340918085131662</v>
      </c>
    </row>
    <row r="32" spans="1:17" ht="15">
      <c r="A32" s="17">
        <v>4400</v>
      </c>
      <c r="B32" s="18"/>
      <c r="C32" s="17">
        <f t="shared" si="0"/>
        <v>880</v>
      </c>
      <c r="D32" s="18"/>
      <c r="E32" s="17" t="e">
        <f t="shared" si="1"/>
        <v>#DIV/0!</v>
      </c>
      <c r="F32" s="17" t="e">
        <f t="shared" si="2"/>
        <v>#DIV/0!</v>
      </c>
      <c r="G32" s="18"/>
      <c r="H32" s="26">
        <f t="shared" si="3"/>
        <v>0</v>
      </c>
      <c r="I32" s="26">
        <f t="shared" si="4"/>
        <v>0</v>
      </c>
      <c r="J32" s="4"/>
      <c r="K32" s="4"/>
      <c r="L32" s="4"/>
      <c r="M32" s="4"/>
      <c r="N32" s="4"/>
      <c r="O32" s="4"/>
      <c r="P32" s="16" t="s">
        <v>38</v>
      </c>
      <c r="Q32" s="10">
        <f>MAX(H4:H37)</f>
        <v>20.783333333333335</v>
      </c>
    </row>
    <row r="33" spans="1:17" ht="15">
      <c r="A33" s="17">
        <v>4500</v>
      </c>
      <c r="B33" s="18"/>
      <c r="C33" s="17">
        <f t="shared" si="0"/>
        <v>900</v>
      </c>
      <c r="D33" s="18"/>
      <c r="E33" s="17" t="e">
        <f t="shared" si="1"/>
        <v>#DIV/0!</v>
      </c>
      <c r="F33" s="17" t="e">
        <f t="shared" si="2"/>
        <v>#DIV/0!</v>
      </c>
      <c r="G33" s="18"/>
      <c r="H33" s="26">
        <f t="shared" si="3"/>
        <v>0</v>
      </c>
      <c r="I33" s="26">
        <f t="shared" si="4"/>
        <v>0</v>
      </c>
      <c r="J33" s="4"/>
      <c r="K33" s="4"/>
      <c r="L33" s="4"/>
      <c r="M33" s="4"/>
      <c r="N33" s="4"/>
      <c r="O33" s="4"/>
      <c r="P33" s="16" t="s">
        <v>39</v>
      </c>
      <c r="Q33" s="10">
        <f>MAX(I4:I37)</f>
        <v>0.58854811943365248</v>
      </c>
    </row>
    <row r="34" spans="1:17">
      <c r="A34" s="17">
        <v>4600</v>
      </c>
      <c r="B34" s="18"/>
      <c r="C34" s="17">
        <f t="shared" si="0"/>
        <v>920</v>
      </c>
      <c r="D34" s="18"/>
      <c r="E34" s="17" t="e">
        <f t="shared" si="1"/>
        <v>#DIV/0!</v>
      </c>
      <c r="F34" s="17" t="e">
        <f t="shared" si="2"/>
        <v>#DIV/0!</v>
      </c>
      <c r="G34" s="18"/>
      <c r="H34" s="26">
        <f t="shared" si="3"/>
        <v>0</v>
      </c>
      <c r="I34" s="26">
        <f t="shared" si="4"/>
        <v>0</v>
      </c>
      <c r="J34" s="4"/>
      <c r="K34" s="4"/>
      <c r="L34" s="4"/>
      <c r="M34" s="4"/>
      <c r="N34" s="4"/>
      <c r="O34" s="4"/>
    </row>
    <row r="35" spans="1:17">
      <c r="A35" s="17">
        <v>4700</v>
      </c>
      <c r="B35" s="18"/>
      <c r="C35" s="17">
        <f t="shared" si="0"/>
        <v>940</v>
      </c>
      <c r="D35" s="18"/>
      <c r="E35" s="17" t="e">
        <f t="shared" si="1"/>
        <v>#DIV/0!</v>
      </c>
      <c r="F35" s="17" t="e">
        <f t="shared" si="2"/>
        <v>#DIV/0!</v>
      </c>
      <c r="G35" s="18"/>
      <c r="H35" s="26">
        <f t="shared" si="3"/>
        <v>0</v>
      </c>
      <c r="I35" s="26">
        <f t="shared" si="4"/>
        <v>0</v>
      </c>
      <c r="J35" s="4"/>
      <c r="K35" s="4"/>
      <c r="L35" s="4"/>
      <c r="M35" s="4"/>
      <c r="N35" s="4"/>
      <c r="O35" s="4"/>
    </row>
    <row r="36" spans="1:17">
      <c r="A36" s="17">
        <v>4800</v>
      </c>
      <c r="B36" s="18"/>
      <c r="C36" s="17">
        <f t="shared" si="0"/>
        <v>960</v>
      </c>
      <c r="D36" s="18"/>
      <c r="E36" s="17" t="e">
        <f t="shared" si="1"/>
        <v>#DIV/0!</v>
      </c>
      <c r="F36" s="17" t="e">
        <f t="shared" si="2"/>
        <v>#DIV/0!</v>
      </c>
      <c r="G36" s="18"/>
      <c r="H36" s="26">
        <f t="shared" si="3"/>
        <v>0</v>
      </c>
      <c r="I36" s="26">
        <f t="shared" si="4"/>
        <v>0</v>
      </c>
    </row>
    <row r="37" spans="1:17">
      <c r="A37" s="17">
        <v>4900</v>
      </c>
      <c r="B37" s="18"/>
      <c r="C37" s="17">
        <f t="shared" si="0"/>
        <v>980</v>
      </c>
      <c r="D37" s="18"/>
      <c r="E37" s="17" t="e">
        <f t="shared" si="1"/>
        <v>#DIV/0!</v>
      </c>
      <c r="F37" s="17" t="e">
        <f t="shared" si="2"/>
        <v>#DIV/0!</v>
      </c>
      <c r="G37" s="18"/>
      <c r="H37" s="26">
        <f t="shared" si="3"/>
        <v>0</v>
      </c>
      <c r="I37" s="26">
        <f t="shared" si="4"/>
        <v>0</v>
      </c>
    </row>
    <row r="43" spans="1:17" hidden="1">
      <c r="J43" s="1"/>
      <c r="K43" s="1"/>
      <c r="L43" s="1"/>
      <c r="M43" s="1"/>
      <c r="N43" s="1"/>
      <c r="O43" s="1"/>
    </row>
    <row r="44" spans="1:17" hidden="1">
      <c r="A44" s="24" t="s">
        <v>5</v>
      </c>
      <c r="B44" s="24"/>
      <c r="C44" s="24"/>
      <c r="D44" s="24"/>
      <c r="E44" s="24"/>
      <c r="F44" s="24"/>
      <c r="G44" s="9"/>
      <c r="H44" s="9"/>
      <c r="I44" s="9"/>
      <c r="J44" s="3"/>
      <c r="K44" s="3"/>
      <c r="L44" s="3"/>
      <c r="M44" s="3"/>
      <c r="N44" s="3"/>
    </row>
    <row r="45" spans="1:17" hidden="1">
      <c r="A45" s="5" t="s">
        <v>0</v>
      </c>
      <c r="B45" s="5" t="s">
        <v>1</v>
      </c>
      <c r="C45" s="5" t="s">
        <v>2</v>
      </c>
      <c r="D45" s="5" t="s">
        <v>3</v>
      </c>
      <c r="E45" s="5" t="s">
        <v>4</v>
      </c>
      <c r="F45" s="7" t="s">
        <v>7</v>
      </c>
      <c r="G45" s="7"/>
      <c r="H45" s="7"/>
      <c r="I45" s="7"/>
      <c r="J45" s="3"/>
      <c r="K45" s="3"/>
      <c r="L45" s="3"/>
      <c r="M45" s="3"/>
      <c r="N45" s="3"/>
    </row>
    <row r="46" spans="1:17" hidden="1">
      <c r="A46" s="5">
        <v>100</v>
      </c>
      <c r="C46" s="5">
        <f>A46/1.2228</f>
        <v>81.779522407589127</v>
      </c>
      <c r="E46" s="5" t="e">
        <f>B46/D46</f>
        <v>#DIV/0!</v>
      </c>
      <c r="F46" s="7" t="e">
        <f>E46/1.2228</f>
        <v>#DIV/0!</v>
      </c>
      <c r="G46" s="7"/>
      <c r="H46" s="7"/>
      <c r="I46" s="7"/>
      <c r="J46" s="3"/>
      <c r="K46" s="3"/>
      <c r="L46" s="3"/>
      <c r="M46" s="3"/>
      <c r="N46" s="3"/>
    </row>
    <row r="47" spans="1:17" hidden="1">
      <c r="A47" s="5">
        <v>150</v>
      </c>
      <c r="C47" s="5">
        <f t="shared" ref="C47:C68" si="5">A47/1.2228</f>
        <v>122.6692836113837</v>
      </c>
      <c r="E47" s="5" t="e">
        <f t="shared" ref="E47:E68" si="6">B47/D47</f>
        <v>#DIV/0!</v>
      </c>
      <c r="F47" s="7" t="e">
        <f t="shared" ref="F47:F68" si="7">E47/1.2228</f>
        <v>#DIV/0!</v>
      </c>
      <c r="G47" s="7"/>
      <c r="H47" s="7"/>
      <c r="I47" s="7"/>
      <c r="J47" s="3"/>
      <c r="K47" s="3"/>
      <c r="L47" s="3"/>
      <c r="M47" s="3"/>
      <c r="N47" s="3"/>
    </row>
    <row r="48" spans="1:17" hidden="1">
      <c r="A48" s="5">
        <v>200</v>
      </c>
      <c r="C48" s="5">
        <f t="shared" si="5"/>
        <v>163.55904481517825</v>
      </c>
      <c r="E48" s="5" t="e">
        <f t="shared" si="6"/>
        <v>#DIV/0!</v>
      </c>
      <c r="F48" s="7" t="e">
        <f t="shared" si="7"/>
        <v>#DIV/0!</v>
      </c>
      <c r="G48" s="7"/>
      <c r="H48" s="7"/>
      <c r="I48" s="7"/>
      <c r="J48" s="3"/>
      <c r="K48" s="3"/>
      <c r="L48" s="3"/>
      <c r="M48" s="3"/>
      <c r="N48" s="3"/>
    </row>
    <row r="49" spans="1:15" hidden="1">
      <c r="A49" s="5">
        <v>250</v>
      </c>
      <c r="C49" s="5">
        <f t="shared" si="5"/>
        <v>204.44880601897282</v>
      </c>
      <c r="E49" s="5" t="e">
        <f t="shared" si="6"/>
        <v>#DIV/0!</v>
      </c>
      <c r="F49" s="7" t="e">
        <f t="shared" si="7"/>
        <v>#DIV/0!</v>
      </c>
      <c r="G49" s="7"/>
      <c r="H49" s="7"/>
      <c r="I49" s="7"/>
      <c r="J49" s="3"/>
      <c r="K49" s="3"/>
      <c r="L49" s="3"/>
      <c r="M49" s="3"/>
      <c r="N49" s="3"/>
    </row>
    <row r="50" spans="1:15" hidden="1">
      <c r="A50" s="5">
        <v>300</v>
      </c>
      <c r="C50" s="5">
        <f t="shared" si="5"/>
        <v>245.33856722276741</v>
      </c>
      <c r="E50" s="5" t="e">
        <f t="shared" si="6"/>
        <v>#DIV/0!</v>
      </c>
      <c r="F50" s="7" t="e">
        <f t="shared" si="7"/>
        <v>#DIV/0!</v>
      </c>
      <c r="G50" s="7"/>
      <c r="H50" s="7"/>
      <c r="I50" s="7"/>
      <c r="J50" s="3"/>
      <c r="K50" s="3"/>
      <c r="L50" s="3"/>
      <c r="M50" s="3"/>
      <c r="N50" s="3"/>
      <c r="O50" s="3"/>
    </row>
    <row r="51" spans="1:15" hidden="1">
      <c r="A51" s="5">
        <v>350</v>
      </c>
      <c r="C51" s="5">
        <f t="shared" si="5"/>
        <v>286.22832842656197</v>
      </c>
      <c r="E51" s="5" t="e">
        <f t="shared" si="6"/>
        <v>#DIV/0!</v>
      </c>
      <c r="F51" s="7" t="e">
        <f t="shared" si="7"/>
        <v>#DIV/0!</v>
      </c>
      <c r="G51" s="7"/>
      <c r="H51" s="7"/>
      <c r="I51" s="7"/>
      <c r="J51" s="3"/>
      <c r="K51" s="3"/>
      <c r="L51" s="3"/>
      <c r="M51" s="3"/>
      <c r="N51" s="3"/>
      <c r="O51" s="3"/>
    </row>
    <row r="52" spans="1:15" hidden="1">
      <c r="A52" s="5">
        <v>400</v>
      </c>
      <c r="C52" s="5">
        <f t="shared" si="5"/>
        <v>327.11808963035651</v>
      </c>
      <c r="E52" s="5" t="e">
        <f t="shared" si="6"/>
        <v>#DIV/0!</v>
      </c>
      <c r="F52" s="7" t="e">
        <f t="shared" si="7"/>
        <v>#DIV/0!</v>
      </c>
      <c r="G52" s="7"/>
      <c r="H52" s="7"/>
      <c r="I52" s="7"/>
      <c r="J52" s="3"/>
      <c r="K52" s="3"/>
      <c r="L52" s="3"/>
      <c r="M52" s="3"/>
      <c r="N52" s="3"/>
      <c r="O52" s="3"/>
    </row>
    <row r="53" spans="1:15" hidden="1">
      <c r="A53" s="5">
        <v>450</v>
      </c>
      <c r="C53" s="5">
        <f t="shared" si="5"/>
        <v>368.0078508341511</v>
      </c>
      <c r="E53" s="5" t="e">
        <f t="shared" si="6"/>
        <v>#DIV/0!</v>
      </c>
      <c r="F53" s="7" t="e">
        <f t="shared" si="7"/>
        <v>#DIV/0!</v>
      </c>
      <c r="G53" s="7"/>
      <c r="H53" s="7"/>
      <c r="I53" s="7"/>
      <c r="J53" s="3"/>
      <c r="K53" s="3"/>
      <c r="L53" s="3"/>
      <c r="M53" s="3"/>
      <c r="N53" s="3"/>
      <c r="O53" s="3"/>
    </row>
    <row r="54" spans="1:15" hidden="1">
      <c r="A54" s="5">
        <v>500</v>
      </c>
      <c r="C54" s="5">
        <f t="shared" si="5"/>
        <v>408.89761203794563</v>
      </c>
      <c r="E54" s="5" t="e">
        <f t="shared" si="6"/>
        <v>#DIV/0!</v>
      </c>
      <c r="F54" s="7" t="e">
        <f t="shared" si="7"/>
        <v>#DIV/0!</v>
      </c>
      <c r="G54" s="7"/>
      <c r="H54" s="7"/>
      <c r="I54" s="7"/>
      <c r="J54" s="3"/>
      <c r="K54" s="3"/>
      <c r="L54" s="3"/>
      <c r="M54" s="3"/>
      <c r="N54" s="3"/>
      <c r="O54" s="3"/>
    </row>
    <row r="55" spans="1:15" hidden="1">
      <c r="A55" s="5">
        <v>550</v>
      </c>
      <c r="C55" s="5">
        <f t="shared" si="5"/>
        <v>449.78737324174023</v>
      </c>
      <c r="E55" s="5" t="e">
        <f t="shared" si="6"/>
        <v>#DIV/0!</v>
      </c>
      <c r="F55" s="7" t="e">
        <f t="shared" si="7"/>
        <v>#DIV/0!</v>
      </c>
      <c r="G55" s="7"/>
      <c r="H55" s="7"/>
      <c r="I55" s="7"/>
      <c r="J55" s="3"/>
      <c r="K55" s="3"/>
      <c r="L55" s="3"/>
      <c r="M55" s="3"/>
      <c r="N55" s="3"/>
      <c r="O55" s="3"/>
    </row>
    <row r="56" spans="1:15" hidden="1">
      <c r="A56" s="5">
        <v>600</v>
      </c>
      <c r="C56" s="5">
        <f t="shared" si="5"/>
        <v>490.67713444553482</v>
      </c>
      <c r="E56" s="5" t="e">
        <f t="shared" si="6"/>
        <v>#DIV/0!</v>
      </c>
      <c r="F56" s="7" t="e">
        <f t="shared" si="7"/>
        <v>#DIV/0!</v>
      </c>
      <c r="G56" s="7"/>
      <c r="H56" s="7"/>
      <c r="I56" s="7"/>
      <c r="J56" s="3"/>
      <c r="K56" s="3"/>
      <c r="L56" s="3"/>
      <c r="M56" s="3"/>
      <c r="N56" s="3"/>
      <c r="O56" s="3"/>
    </row>
    <row r="57" spans="1:15" hidden="1">
      <c r="A57" s="5">
        <v>650</v>
      </c>
      <c r="C57" s="5">
        <f t="shared" si="5"/>
        <v>531.56689564932935</v>
      </c>
      <c r="E57" s="5" t="e">
        <f t="shared" si="6"/>
        <v>#DIV/0!</v>
      </c>
      <c r="F57" s="7" t="e">
        <f t="shared" si="7"/>
        <v>#DIV/0!</v>
      </c>
      <c r="G57" s="7"/>
      <c r="H57" s="7"/>
      <c r="I57" s="7"/>
      <c r="J57" s="3"/>
      <c r="K57" s="3"/>
      <c r="L57" s="3"/>
      <c r="M57" s="3"/>
      <c r="N57" s="3"/>
      <c r="O57" s="3"/>
    </row>
    <row r="58" spans="1:15" hidden="1">
      <c r="A58" s="5">
        <v>700</v>
      </c>
      <c r="C58" s="5">
        <f t="shared" si="5"/>
        <v>572.45665685312395</v>
      </c>
      <c r="E58" s="5" t="e">
        <f t="shared" si="6"/>
        <v>#DIV/0!</v>
      </c>
      <c r="F58" s="7" t="e">
        <f t="shared" si="7"/>
        <v>#DIV/0!</v>
      </c>
      <c r="G58" s="7"/>
      <c r="H58" s="7"/>
      <c r="I58" s="7"/>
      <c r="J58" s="3"/>
      <c r="K58" s="3"/>
      <c r="L58" s="3"/>
      <c r="M58" s="3"/>
      <c r="N58" s="3"/>
      <c r="O58" s="3"/>
    </row>
    <row r="59" spans="1:15" hidden="1">
      <c r="A59" s="5">
        <v>750</v>
      </c>
      <c r="C59" s="5">
        <f t="shared" si="5"/>
        <v>613.34641805691854</v>
      </c>
      <c r="E59" s="5" t="e">
        <f t="shared" si="6"/>
        <v>#DIV/0!</v>
      </c>
      <c r="F59" s="7" t="e">
        <f t="shared" si="7"/>
        <v>#DIV/0!</v>
      </c>
      <c r="G59" s="7"/>
      <c r="H59" s="7"/>
      <c r="I59" s="7"/>
      <c r="J59" s="3"/>
      <c r="K59" s="3"/>
      <c r="L59" s="3"/>
      <c r="M59" s="3"/>
      <c r="N59" s="3"/>
      <c r="O59" s="3"/>
    </row>
    <row r="60" spans="1:15" hidden="1">
      <c r="A60" s="5">
        <v>800</v>
      </c>
      <c r="C60" s="5">
        <f t="shared" si="5"/>
        <v>654.23617926071302</v>
      </c>
      <c r="E60" s="5" t="e">
        <f t="shared" si="6"/>
        <v>#DIV/0!</v>
      </c>
      <c r="F60" s="7" t="e">
        <f t="shared" si="7"/>
        <v>#DIV/0!</v>
      </c>
      <c r="G60" s="7"/>
      <c r="H60" s="7"/>
      <c r="I60" s="7"/>
      <c r="J60" s="3"/>
      <c r="K60" s="3"/>
      <c r="L60" s="3"/>
      <c r="M60" s="3"/>
      <c r="N60" s="3"/>
      <c r="O60" s="3"/>
    </row>
    <row r="61" spans="1:15" hidden="1">
      <c r="A61" s="5">
        <v>850</v>
      </c>
      <c r="C61" s="5">
        <f t="shared" si="5"/>
        <v>695.12594046450761</v>
      </c>
      <c r="E61" s="5" t="e">
        <f t="shared" si="6"/>
        <v>#DIV/0!</v>
      </c>
      <c r="F61" s="7" t="e">
        <f t="shared" si="7"/>
        <v>#DIV/0!</v>
      </c>
      <c r="G61" s="7"/>
      <c r="H61" s="7"/>
      <c r="I61" s="7"/>
      <c r="J61" s="3"/>
      <c r="K61" s="3"/>
      <c r="L61" s="3"/>
      <c r="M61" s="3"/>
      <c r="N61" s="3"/>
      <c r="O61" s="3"/>
    </row>
    <row r="62" spans="1:15" hidden="1">
      <c r="A62" s="5">
        <v>900</v>
      </c>
      <c r="C62" s="5">
        <f t="shared" si="5"/>
        <v>736.0157016683022</v>
      </c>
      <c r="E62" s="5" t="e">
        <f t="shared" si="6"/>
        <v>#DIV/0!</v>
      </c>
      <c r="F62" s="7" t="e">
        <f t="shared" si="7"/>
        <v>#DIV/0!</v>
      </c>
      <c r="G62" s="7"/>
      <c r="H62" s="7"/>
      <c r="I62" s="7"/>
      <c r="J62" s="3"/>
      <c r="K62" s="3"/>
      <c r="L62" s="3"/>
      <c r="M62" s="3"/>
      <c r="N62" s="3"/>
      <c r="O62" s="3"/>
    </row>
    <row r="63" spans="1:15" hidden="1">
      <c r="A63" s="5">
        <v>950</v>
      </c>
      <c r="C63" s="5">
        <f t="shared" si="5"/>
        <v>776.90546287209679</v>
      </c>
      <c r="E63" s="5" t="e">
        <f t="shared" si="6"/>
        <v>#DIV/0!</v>
      </c>
      <c r="F63" s="7" t="e">
        <f t="shared" si="7"/>
        <v>#DIV/0!</v>
      </c>
      <c r="G63" s="7"/>
      <c r="H63" s="7"/>
      <c r="I63" s="7"/>
      <c r="J63" s="3"/>
      <c r="K63" s="3"/>
      <c r="L63" s="3"/>
      <c r="M63" s="3"/>
      <c r="N63" s="3"/>
      <c r="O63" s="3"/>
    </row>
    <row r="64" spans="1:15" hidden="1">
      <c r="A64" s="5">
        <v>1000</v>
      </c>
      <c r="C64" s="5">
        <f t="shared" si="5"/>
        <v>817.79522407589127</v>
      </c>
      <c r="E64" s="5" t="e">
        <f t="shared" si="6"/>
        <v>#DIV/0!</v>
      </c>
      <c r="F64" s="7" t="e">
        <f t="shared" si="7"/>
        <v>#DIV/0!</v>
      </c>
      <c r="G64" s="7"/>
      <c r="H64" s="7"/>
      <c r="I64" s="7"/>
      <c r="J64" s="3"/>
      <c r="K64" s="3"/>
      <c r="L64" s="3"/>
      <c r="M64" s="3"/>
      <c r="N64" s="3"/>
      <c r="O64" s="3"/>
    </row>
    <row r="65" spans="1:15" hidden="1">
      <c r="A65" s="5">
        <v>1050</v>
      </c>
      <c r="C65" s="5">
        <f t="shared" si="5"/>
        <v>858.68498527968586</v>
      </c>
      <c r="E65" s="5" t="e">
        <f t="shared" si="6"/>
        <v>#DIV/0!</v>
      </c>
      <c r="F65" s="7" t="e">
        <f t="shared" si="7"/>
        <v>#DIV/0!</v>
      </c>
      <c r="G65" s="7"/>
      <c r="H65" s="7"/>
      <c r="I65" s="7"/>
      <c r="J65" s="3"/>
      <c r="K65" s="3"/>
      <c r="L65" s="3"/>
      <c r="M65" s="3"/>
      <c r="N65" s="3"/>
      <c r="O65" s="3"/>
    </row>
    <row r="66" spans="1:15" hidden="1">
      <c r="A66" s="5">
        <v>1100</v>
      </c>
      <c r="C66" s="5">
        <f t="shared" si="5"/>
        <v>899.57474648348045</v>
      </c>
      <c r="E66" s="5" t="e">
        <f t="shared" si="6"/>
        <v>#DIV/0!</v>
      </c>
      <c r="F66" s="7" t="e">
        <f t="shared" si="7"/>
        <v>#DIV/0!</v>
      </c>
      <c r="G66" s="7"/>
      <c r="H66" s="7"/>
      <c r="I66" s="7"/>
      <c r="J66" s="3"/>
      <c r="K66" s="3"/>
      <c r="L66" s="3"/>
      <c r="M66" s="3"/>
      <c r="N66" s="3"/>
      <c r="O66" s="3"/>
    </row>
    <row r="67" spans="1:15" hidden="1">
      <c r="A67" s="5">
        <v>1150</v>
      </c>
      <c r="C67" s="5">
        <f t="shared" si="5"/>
        <v>940.46450768727505</v>
      </c>
      <c r="E67" s="5" t="e">
        <f t="shared" si="6"/>
        <v>#DIV/0!</v>
      </c>
      <c r="F67" s="7" t="e">
        <f t="shared" si="7"/>
        <v>#DIV/0!</v>
      </c>
      <c r="G67" s="7"/>
      <c r="H67" s="7"/>
      <c r="I67" s="7"/>
      <c r="J67" s="3"/>
      <c r="O67" s="3"/>
    </row>
    <row r="68" spans="1:15" ht="20.100000000000001" hidden="1" customHeight="1">
      <c r="A68" s="5">
        <v>1176</v>
      </c>
      <c r="C68" s="5">
        <f t="shared" si="5"/>
        <v>961.72718351324818</v>
      </c>
      <c r="E68" s="5" t="e">
        <f t="shared" si="6"/>
        <v>#DIV/0!</v>
      </c>
      <c r="F68" s="7" t="e">
        <f t="shared" si="7"/>
        <v>#DIV/0!</v>
      </c>
      <c r="G68" s="7"/>
      <c r="H68" s="7"/>
      <c r="I68" s="7"/>
    </row>
    <row r="69" spans="1:15" hidden="1"/>
    <row r="70" spans="1:15" hidden="1">
      <c r="A70" s="24" t="s">
        <v>6</v>
      </c>
      <c r="B70" s="24"/>
      <c r="C70" s="24"/>
      <c r="D70" s="24"/>
      <c r="E70" s="24"/>
      <c r="F70" s="24"/>
      <c r="G70" s="9"/>
      <c r="H70" s="9"/>
      <c r="I70" s="9"/>
    </row>
    <row r="71" spans="1:15" hidden="1">
      <c r="A71" s="5" t="s">
        <v>0</v>
      </c>
      <c r="B71" s="5" t="s">
        <v>1</v>
      </c>
      <c r="C71" s="5" t="s">
        <v>2</v>
      </c>
      <c r="D71" s="5" t="s">
        <v>3</v>
      </c>
      <c r="E71" s="5" t="s">
        <v>4</v>
      </c>
      <c r="F71" s="7" t="s">
        <v>7</v>
      </c>
      <c r="G71" s="7"/>
      <c r="H71" s="7"/>
      <c r="I71" s="7"/>
    </row>
    <row r="72" spans="1:15" hidden="1">
      <c r="A72" s="5">
        <v>100</v>
      </c>
      <c r="C72" s="5">
        <f>A72/2.095</f>
        <v>47.732696897374694</v>
      </c>
      <c r="E72" s="5" t="e">
        <f>B72/D72</f>
        <v>#DIV/0!</v>
      </c>
      <c r="F72" s="5" t="e">
        <f>E72/2.096</f>
        <v>#DIV/0!</v>
      </c>
    </row>
    <row r="73" spans="1:15" hidden="1">
      <c r="A73" s="5">
        <v>200</v>
      </c>
      <c r="C73" s="5">
        <f t="shared" ref="C73:C89" si="8">A73/2.095</f>
        <v>95.465393794749389</v>
      </c>
      <c r="E73" s="5" t="e">
        <f t="shared" ref="E73:E89" si="9">B73/D73</f>
        <v>#DIV/0!</v>
      </c>
      <c r="F73" s="5" t="e">
        <f t="shared" ref="F73:F89" si="10">E73/2.096</f>
        <v>#DIV/0!</v>
      </c>
    </row>
    <row r="74" spans="1:15" hidden="1">
      <c r="A74" s="5">
        <v>300</v>
      </c>
      <c r="C74" s="5">
        <f t="shared" si="8"/>
        <v>143.19809069212408</v>
      </c>
      <c r="E74" s="5" t="e">
        <f t="shared" si="9"/>
        <v>#DIV/0!</v>
      </c>
      <c r="F74" s="5" t="e">
        <f t="shared" si="10"/>
        <v>#DIV/0!</v>
      </c>
    </row>
    <row r="75" spans="1:15" hidden="1">
      <c r="A75" s="5">
        <v>400</v>
      </c>
      <c r="C75" s="5">
        <f t="shared" si="8"/>
        <v>190.93078758949878</v>
      </c>
      <c r="E75" s="5" t="e">
        <f t="shared" si="9"/>
        <v>#DIV/0!</v>
      </c>
      <c r="F75" s="5" t="e">
        <f t="shared" si="10"/>
        <v>#DIV/0!</v>
      </c>
    </row>
    <row r="76" spans="1:15" hidden="1">
      <c r="A76" s="5">
        <v>500</v>
      </c>
      <c r="C76" s="5">
        <f t="shared" si="8"/>
        <v>238.6634844868735</v>
      </c>
      <c r="E76" s="5" t="e">
        <f t="shared" si="9"/>
        <v>#DIV/0!</v>
      </c>
      <c r="F76" s="5" t="e">
        <f t="shared" si="10"/>
        <v>#DIV/0!</v>
      </c>
    </row>
    <row r="77" spans="1:15" hidden="1">
      <c r="A77" s="5">
        <v>600</v>
      </c>
      <c r="C77" s="5">
        <f t="shared" si="8"/>
        <v>286.39618138424817</v>
      </c>
      <c r="E77" s="5" t="e">
        <f t="shared" si="9"/>
        <v>#DIV/0!</v>
      </c>
      <c r="F77" s="5" t="e">
        <f t="shared" si="10"/>
        <v>#DIV/0!</v>
      </c>
    </row>
    <row r="78" spans="1:15" hidden="1">
      <c r="A78" s="5">
        <v>700</v>
      </c>
      <c r="C78" s="5">
        <f t="shared" si="8"/>
        <v>334.12887828162286</v>
      </c>
      <c r="E78" s="5" t="e">
        <f t="shared" si="9"/>
        <v>#DIV/0!</v>
      </c>
      <c r="F78" s="5" t="e">
        <f t="shared" si="10"/>
        <v>#DIV/0!</v>
      </c>
    </row>
    <row r="79" spans="1:15" hidden="1">
      <c r="A79" s="5">
        <v>800</v>
      </c>
      <c r="C79" s="5">
        <f t="shared" si="8"/>
        <v>381.86157517899755</v>
      </c>
      <c r="E79" s="5" t="e">
        <f t="shared" si="9"/>
        <v>#DIV/0!</v>
      </c>
      <c r="F79" s="5" t="e">
        <f t="shared" si="10"/>
        <v>#DIV/0!</v>
      </c>
      <c r="J79" s="2"/>
    </row>
    <row r="80" spans="1:15" hidden="1">
      <c r="A80" s="5">
        <v>900</v>
      </c>
      <c r="C80" s="5">
        <f t="shared" si="8"/>
        <v>429.59427207637225</v>
      </c>
      <c r="E80" s="5" t="e">
        <f t="shared" si="9"/>
        <v>#DIV/0!</v>
      </c>
      <c r="F80" s="5" t="e">
        <f t="shared" si="10"/>
        <v>#DIV/0!</v>
      </c>
      <c r="J80" s="2"/>
    </row>
    <row r="81" spans="1:10" hidden="1">
      <c r="A81" s="5">
        <v>1000</v>
      </c>
      <c r="C81" s="5">
        <f t="shared" si="8"/>
        <v>477.326968973747</v>
      </c>
      <c r="E81" s="5" t="e">
        <f t="shared" si="9"/>
        <v>#DIV/0!</v>
      </c>
      <c r="F81" s="5" t="e">
        <f t="shared" si="10"/>
        <v>#DIV/0!</v>
      </c>
      <c r="J81" s="2"/>
    </row>
    <row r="82" spans="1:10" hidden="1">
      <c r="A82" s="5">
        <v>1100</v>
      </c>
      <c r="C82" s="5">
        <f t="shared" si="8"/>
        <v>525.05966587112164</v>
      </c>
      <c r="E82" s="5" t="e">
        <f t="shared" si="9"/>
        <v>#DIV/0!</v>
      </c>
      <c r="F82" s="5" t="e">
        <f t="shared" si="10"/>
        <v>#DIV/0!</v>
      </c>
      <c r="J82" s="2"/>
    </row>
    <row r="83" spans="1:10" hidden="1">
      <c r="A83" s="5">
        <v>1200</v>
      </c>
      <c r="C83" s="5">
        <f t="shared" si="8"/>
        <v>572.79236276849633</v>
      </c>
      <c r="E83" s="5" t="e">
        <f t="shared" si="9"/>
        <v>#DIV/0!</v>
      </c>
      <c r="F83" s="5" t="e">
        <f t="shared" si="10"/>
        <v>#DIV/0!</v>
      </c>
      <c r="J83" s="2"/>
    </row>
    <row r="84" spans="1:10" hidden="1">
      <c r="A84" s="5">
        <v>1300</v>
      </c>
      <c r="C84" s="5">
        <f t="shared" si="8"/>
        <v>620.52505966587103</v>
      </c>
      <c r="E84" s="5" t="e">
        <f t="shared" si="9"/>
        <v>#DIV/0!</v>
      </c>
      <c r="F84" s="5" t="e">
        <f t="shared" si="10"/>
        <v>#DIV/0!</v>
      </c>
      <c r="J84" s="2"/>
    </row>
    <row r="85" spans="1:10" hidden="1">
      <c r="A85" s="5">
        <v>1400</v>
      </c>
      <c r="C85" s="5">
        <f t="shared" si="8"/>
        <v>668.25775656324572</v>
      </c>
      <c r="E85" s="5" t="e">
        <f t="shared" si="9"/>
        <v>#DIV/0!</v>
      </c>
      <c r="F85" s="5" t="e">
        <f t="shared" si="10"/>
        <v>#DIV/0!</v>
      </c>
    </row>
    <row r="86" spans="1:10" hidden="1">
      <c r="A86" s="5">
        <v>1500</v>
      </c>
      <c r="C86" s="5">
        <f t="shared" si="8"/>
        <v>715.99045346062042</v>
      </c>
      <c r="E86" s="5" t="e">
        <f t="shared" si="9"/>
        <v>#DIV/0!</v>
      </c>
      <c r="F86" s="5" t="e">
        <f t="shared" si="10"/>
        <v>#DIV/0!</v>
      </c>
    </row>
    <row r="87" spans="1:10" hidden="1">
      <c r="A87" s="5">
        <v>1600</v>
      </c>
      <c r="C87" s="5">
        <f t="shared" si="8"/>
        <v>763.72315035799511</v>
      </c>
      <c r="E87" s="5" t="e">
        <f t="shared" si="9"/>
        <v>#DIV/0!</v>
      </c>
      <c r="F87" s="5" t="e">
        <f t="shared" si="10"/>
        <v>#DIV/0!</v>
      </c>
    </row>
    <row r="88" spans="1:10" hidden="1">
      <c r="A88" s="5">
        <v>1700</v>
      </c>
      <c r="C88" s="5">
        <f t="shared" si="8"/>
        <v>811.4558472553698</v>
      </c>
      <c r="E88" s="5" t="e">
        <f t="shared" si="9"/>
        <v>#DIV/0!</v>
      </c>
      <c r="F88" s="5" t="e">
        <f t="shared" si="10"/>
        <v>#DIV/0!</v>
      </c>
    </row>
    <row r="89" spans="1:10" hidden="1">
      <c r="A89" s="5">
        <v>1800</v>
      </c>
      <c r="C89" s="5">
        <f t="shared" si="8"/>
        <v>859.1885441527445</v>
      </c>
      <c r="E89" s="5" t="e">
        <f t="shared" si="9"/>
        <v>#DIV/0!</v>
      </c>
      <c r="F89" s="5" t="e">
        <f t="shared" si="10"/>
        <v>#DIV/0!</v>
      </c>
    </row>
    <row r="90" spans="1:10" hidden="1"/>
    <row r="91" spans="1:10" hidden="1"/>
    <row r="92" spans="1:10" hidden="1"/>
    <row r="93" spans="1:10" hidden="1"/>
    <row r="94" spans="1:10" hidden="1">
      <c r="A94" s="25"/>
      <c r="B94" s="25"/>
      <c r="C94" s="25"/>
      <c r="D94" s="25"/>
      <c r="E94" s="25"/>
    </row>
    <row r="95" spans="1:10" hidden="1">
      <c r="A95" s="25"/>
      <c r="B95" s="25"/>
      <c r="C95" s="25"/>
      <c r="D95" s="25"/>
      <c r="E95" s="25"/>
    </row>
    <row r="96" spans="1:10" hidden="1">
      <c r="A96" s="25"/>
      <c r="B96" s="25"/>
      <c r="C96" s="25"/>
      <c r="D96" s="25"/>
      <c r="E96" s="25"/>
    </row>
    <row r="97" spans="1:9" hidden="1">
      <c r="A97" s="25"/>
      <c r="B97" s="25"/>
      <c r="C97" s="25"/>
      <c r="D97" s="25"/>
      <c r="E97" s="25"/>
    </row>
    <row r="98" spans="1:9" hidden="1">
      <c r="A98" s="24" t="s">
        <v>8</v>
      </c>
      <c r="B98" s="24"/>
      <c r="C98" s="24"/>
      <c r="D98" s="24"/>
      <c r="E98" s="24"/>
      <c r="F98" s="24"/>
      <c r="G98" s="9"/>
      <c r="H98" s="9"/>
      <c r="I98" s="9"/>
    </row>
    <row r="99" spans="1:9" hidden="1">
      <c r="A99" s="5" t="s">
        <v>0</v>
      </c>
      <c r="B99" s="5" t="s">
        <v>1</v>
      </c>
      <c r="C99" s="5" t="s">
        <v>2</v>
      </c>
      <c r="D99" s="5" t="s">
        <v>3</v>
      </c>
      <c r="E99" s="5" t="s">
        <v>4</v>
      </c>
      <c r="F99" s="7" t="s">
        <v>7</v>
      </c>
      <c r="G99" s="7"/>
      <c r="H99" s="7"/>
      <c r="I99" s="7"/>
    </row>
    <row r="100" spans="1:9" hidden="1">
      <c r="A100" s="5">
        <v>100</v>
      </c>
      <c r="C100" s="5">
        <f>A100/1.663</f>
        <v>60.132291040288635</v>
      </c>
      <c r="E100" s="5" t="e">
        <f>B100/D100</f>
        <v>#DIV/0!</v>
      </c>
      <c r="F100" s="5" t="e">
        <f>E100/1.6605</f>
        <v>#DIV/0!</v>
      </c>
    </row>
    <row r="101" spans="1:9" hidden="1">
      <c r="A101" s="5">
        <v>200</v>
      </c>
      <c r="C101" s="5">
        <f t="shared" ref="C101:C115" si="11">A101/1.663</f>
        <v>120.26458208057727</v>
      </c>
      <c r="E101" s="5" t="e">
        <f t="shared" ref="E101:E115" si="12">B101/D101</f>
        <v>#DIV/0!</v>
      </c>
      <c r="F101" s="5" t="e">
        <f t="shared" ref="F101:F115" si="13">E101/1.6605</f>
        <v>#DIV/0!</v>
      </c>
    </row>
    <row r="102" spans="1:9" hidden="1">
      <c r="A102" s="5">
        <v>300</v>
      </c>
      <c r="C102" s="5">
        <f t="shared" si="11"/>
        <v>180.39687312086591</v>
      </c>
      <c r="E102" s="5" t="e">
        <f t="shared" si="12"/>
        <v>#DIV/0!</v>
      </c>
      <c r="F102" s="5" t="e">
        <f t="shared" si="13"/>
        <v>#DIV/0!</v>
      </c>
    </row>
    <row r="103" spans="1:9" hidden="1">
      <c r="A103" s="5">
        <v>400</v>
      </c>
      <c r="C103" s="5">
        <f t="shared" si="11"/>
        <v>240.52916416115454</v>
      </c>
      <c r="E103" s="5" t="e">
        <f t="shared" si="12"/>
        <v>#DIV/0!</v>
      </c>
      <c r="F103" s="5" t="e">
        <f t="shared" si="13"/>
        <v>#DIV/0!</v>
      </c>
    </row>
    <row r="104" spans="1:9" hidden="1">
      <c r="A104" s="5">
        <v>500</v>
      </c>
      <c r="C104" s="5">
        <f t="shared" si="11"/>
        <v>300.66145520144318</v>
      </c>
      <c r="E104" s="5" t="e">
        <f t="shared" si="12"/>
        <v>#DIV/0!</v>
      </c>
      <c r="F104" s="5" t="e">
        <f t="shared" si="13"/>
        <v>#DIV/0!</v>
      </c>
    </row>
    <row r="105" spans="1:9" hidden="1">
      <c r="A105" s="5">
        <v>600</v>
      </c>
      <c r="C105" s="5">
        <f t="shared" si="11"/>
        <v>360.79374624173181</v>
      </c>
      <c r="E105" s="5" t="e">
        <f t="shared" si="12"/>
        <v>#DIV/0!</v>
      </c>
      <c r="F105" s="5" t="e">
        <f t="shared" si="13"/>
        <v>#DIV/0!</v>
      </c>
    </row>
    <row r="106" spans="1:9" hidden="1">
      <c r="A106" s="5">
        <v>700</v>
      </c>
      <c r="C106" s="5">
        <f t="shared" si="11"/>
        <v>420.92603728202045</v>
      </c>
      <c r="E106" s="5" t="e">
        <f t="shared" si="12"/>
        <v>#DIV/0!</v>
      </c>
      <c r="F106" s="5" t="e">
        <f t="shared" si="13"/>
        <v>#DIV/0!</v>
      </c>
    </row>
    <row r="107" spans="1:9" hidden="1">
      <c r="A107" s="5">
        <v>800</v>
      </c>
      <c r="C107" s="5">
        <f t="shared" si="11"/>
        <v>481.05832832230908</v>
      </c>
      <c r="E107" s="5" t="e">
        <f t="shared" si="12"/>
        <v>#DIV/0!</v>
      </c>
      <c r="F107" s="5" t="e">
        <f t="shared" si="13"/>
        <v>#DIV/0!</v>
      </c>
    </row>
    <row r="108" spans="1:9" hidden="1">
      <c r="A108" s="5">
        <v>900</v>
      </c>
      <c r="C108" s="5">
        <f t="shared" si="11"/>
        <v>541.19061936259766</v>
      </c>
      <c r="E108" s="5" t="e">
        <f t="shared" si="12"/>
        <v>#DIV/0!</v>
      </c>
      <c r="F108" s="5" t="e">
        <f t="shared" si="13"/>
        <v>#DIV/0!</v>
      </c>
    </row>
    <row r="109" spans="1:9" hidden="1">
      <c r="A109" s="5">
        <v>1000</v>
      </c>
      <c r="C109" s="5">
        <f t="shared" si="11"/>
        <v>601.32291040288635</v>
      </c>
      <c r="E109" s="5" t="e">
        <f t="shared" si="12"/>
        <v>#DIV/0!</v>
      </c>
      <c r="F109" s="5" t="e">
        <f t="shared" si="13"/>
        <v>#DIV/0!</v>
      </c>
    </row>
    <row r="110" spans="1:9" hidden="1">
      <c r="A110" s="5">
        <v>1100</v>
      </c>
      <c r="C110" s="5">
        <f t="shared" si="11"/>
        <v>661.45520144317493</v>
      </c>
      <c r="E110" s="5" t="e">
        <f t="shared" si="12"/>
        <v>#DIV/0!</v>
      </c>
      <c r="F110" s="5" t="e">
        <f t="shared" si="13"/>
        <v>#DIV/0!</v>
      </c>
    </row>
    <row r="111" spans="1:9" hidden="1">
      <c r="A111" s="5">
        <v>1200</v>
      </c>
      <c r="C111" s="5">
        <f t="shared" si="11"/>
        <v>721.58749248346362</v>
      </c>
      <c r="E111" s="5" t="e">
        <f t="shared" si="12"/>
        <v>#DIV/0!</v>
      </c>
      <c r="F111" s="5" t="e">
        <f t="shared" si="13"/>
        <v>#DIV/0!</v>
      </c>
    </row>
    <row r="112" spans="1:9" hidden="1">
      <c r="A112" s="5">
        <v>1300</v>
      </c>
      <c r="C112" s="5">
        <f t="shared" si="11"/>
        <v>781.7197835237522</v>
      </c>
      <c r="E112" s="5" t="e">
        <f t="shared" si="12"/>
        <v>#DIV/0!</v>
      </c>
      <c r="F112" s="5" t="e">
        <f t="shared" si="13"/>
        <v>#DIV/0!</v>
      </c>
    </row>
    <row r="113" spans="1:9" hidden="1">
      <c r="A113" s="5">
        <v>1400</v>
      </c>
      <c r="C113" s="5">
        <f t="shared" si="11"/>
        <v>841.85207456404089</v>
      </c>
      <c r="E113" s="5" t="e">
        <f t="shared" si="12"/>
        <v>#DIV/0!</v>
      </c>
      <c r="F113" s="5" t="e">
        <f t="shared" si="13"/>
        <v>#DIV/0!</v>
      </c>
    </row>
    <row r="114" spans="1:9" hidden="1">
      <c r="A114" s="5">
        <v>1500</v>
      </c>
      <c r="C114" s="5">
        <f t="shared" si="11"/>
        <v>901.98436560432947</v>
      </c>
      <c r="E114" s="5" t="e">
        <f t="shared" si="12"/>
        <v>#DIV/0!</v>
      </c>
      <c r="F114" s="5" t="e">
        <f t="shared" si="13"/>
        <v>#DIV/0!</v>
      </c>
    </row>
    <row r="115" spans="1:9" hidden="1">
      <c r="A115" s="5">
        <v>1600</v>
      </c>
      <c r="C115" s="5">
        <f t="shared" si="11"/>
        <v>962.11665664461816</v>
      </c>
      <c r="E115" s="5" t="e">
        <f t="shared" si="12"/>
        <v>#DIV/0!</v>
      </c>
      <c r="F115" s="5" t="e">
        <f t="shared" si="13"/>
        <v>#DIV/0!</v>
      </c>
    </row>
    <row r="116" spans="1:9" hidden="1"/>
    <row r="117" spans="1:9" hidden="1"/>
    <row r="118" spans="1:9" hidden="1">
      <c r="A118" s="24" t="s">
        <v>9</v>
      </c>
      <c r="B118" s="24"/>
      <c r="C118" s="24"/>
      <c r="D118" s="24"/>
      <c r="E118" s="24"/>
      <c r="F118" s="24"/>
      <c r="G118" s="9"/>
      <c r="H118" s="9"/>
      <c r="I118" s="9"/>
    </row>
    <row r="119" spans="1:9" hidden="1">
      <c r="A119" s="5" t="s">
        <v>0</v>
      </c>
      <c r="B119" s="5" t="s">
        <v>1</v>
      </c>
      <c r="C119" s="5" t="s">
        <v>2</v>
      </c>
      <c r="D119" s="5" t="s">
        <v>3</v>
      </c>
      <c r="E119" s="5" t="s">
        <v>4</v>
      </c>
      <c r="F119" s="7" t="s">
        <v>7</v>
      </c>
      <c r="G119" s="7"/>
      <c r="H119" s="7"/>
      <c r="I119" s="7"/>
    </row>
    <row r="120" spans="1:9" hidden="1">
      <c r="A120" s="5">
        <v>100</v>
      </c>
      <c r="C120" s="5">
        <f>A120/2.7855</f>
        <v>35.90019745108598</v>
      </c>
      <c r="E120" s="5" t="e">
        <f>B120/D120</f>
        <v>#DIV/0!</v>
      </c>
      <c r="F120" s="5" t="e">
        <f>E120/2.7855</f>
        <v>#DIV/0!</v>
      </c>
    </row>
    <row r="121" spans="1:9" hidden="1">
      <c r="A121" s="5">
        <v>500</v>
      </c>
      <c r="C121" s="5">
        <f t="shared" ref="C121:C139" si="14">A121/2.7855</f>
        <v>179.50098725542992</v>
      </c>
      <c r="E121" s="5" t="e">
        <f t="shared" ref="E121:E139" si="15">B121/D121</f>
        <v>#DIV/0!</v>
      </c>
      <c r="F121" s="5" t="e">
        <f t="shared" ref="F121:F139" si="16">E121/2.7855</f>
        <v>#DIV/0!</v>
      </c>
    </row>
    <row r="122" spans="1:9" hidden="1">
      <c r="A122" s="5">
        <v>1000</v>
      </c>
      <c r="C122" s="5">
        <f t="shared" si="14"/>
        <v>359.00197451085984</v>
      </c>
      <c r="E122" s="5" t="e">
        <f t="shared" si="15"/>
        <v>#DIV/0!</v>
      </c>
      <c r="F122" s="5" t="e">
        <f t="shared" si="16"/>
        <v>#DIV/0!</v>
      </c>
    </row>
    <row r="123" spans="1:9" hidden="1">
      <c r="A123" s="5">
        <v>1100</v>
      </c>
      <c r="C123" s="5">
        <f t="shared" si="14"/>
        <v>394.90217196194578</v>
      </c>
      <c r="E123" s="5" t="e">
        <f t="shared" si="15"/>
        <v>#DIV/0!</v>
      </c>
      <c r="F123" s="5" t="e">
        <f t="shared" si="16"/>
        <v>#DIV/0!</v>
      </c>
    </row>
    <row r="124" spans="1:9" hidden="1">
      <c r="A124" s="5">
        <v>1200</v>
      </c>
      <c r="C124" s="5">
        <f t="shared" si="14"/>
        <v>430.80236941303178</v>
      </c>
      <c r="E124" s="5" t="e">
        <f t="shared" si="15"/>
        <v>#DIV/0!</v>
      </c>
      <c r="F124" s="5" t="e">
        <f t="shared" si="16"/>
        <v>#DIV/0!</v>
      </c>
    </row>
    <row r="125" spans="1:9" hidden="1">
      <c r="A125" s="5">
        <v>1300</v>
      </c>
      <c r="C125" s="5">
        <f t="shared" si="14"/>
        <v>466.70256686411778</v>
      </c>
      <c r="E125" s="5" t="e">
        <f t="shared" si="15"/>
        <v>#DIV/0!</v>
      </c>
      <c r="F125" s="5" t="e">
        <f t="shared" si="16"/>
        <v>#DIV/0!</v>
      </c>
    </row>
    <row r="126" spans="1:9" hidden="1">
      <c r="A126" s="5">
        <v>1400</v>
      </c>
      <c r="C126" s="5">
        <f t="shared" si="14"/>
        <v>502.60276431520379</v>
      </c>
      <c r="E126" s="5" t="e">
        <f t="shared" si="15"/>
        <v>#DIV/0!</v>
      </c>
      <c r="F126" s="5" t="e">
        <f t="shared" si="16"/>
        <v>#DIV/0!</v>
      </c>
    </row>
    <row r="127" spans="1:9" hidden="1">
      <c r="A127" s="5">
        <v>1500</v>
      </c>
      <c r="C127" s="5">
        <f t="shared" si="14"/>
        <v>538.50296176628979</v>
      </c>
      <c r="E127" s="5" t="e">
        <f t="shared" si="15"/>
        <v>#DIV/0!</v>
      </c>
      <c r="F127" s="5" t="e">
        <f t="shared" si="16"/>
        <v>#DIV/0!</v>
      </c>
    </row>
    <row r="128" spans="1:9" hidden="1">
      <c r="A128" s="5">
        <v>1600</v>
      </c>
      <c r="C128" s="5">
        <f t="shared" si="14"/>
        <v>574.40315921737567</v>
      </c>
      <c r="E128" s="5" t="e">
        <f t="shared" si="15"/>
        <v>#DIV/0!</v>
      </c>
      <c r="F128" s="5" t="e">
        <f t="shared" si="16"/>
        <v>#DIV/0!</v>
      </c>
    </row>
    <row r="129" spans="1:6" hidden="1">
      <c r="A129" s="5">
        <v>1700</v>
      </c>
      <c r="C129" s="5">
        <f t="shared" si="14"/>
        <v>610.30335666846167</v>
      </c>
      <c r="E129" s="5" t="e">
        <f t="shared" si="15"/>
        <v>#DIV/0!</v>
      </c>
      <c r="F129" s="5" t="e">
        <f t="shared" si="16"/>
        <v>#DIV/0!</v>
      </c>
    </row>
    <row r="130" spans="1:6" hidden="1">
      <c r="A130" s="5">
        <v>1800</v>
      </c>
      <c r="C130" s="5">
        <f t="shared" si="14"/>
        <v>646.20355411954768</v>
      </c>
      <c r="E130" s="5" t="e">
        <f t="shared" si="15"/>
        <v>#DIV/0!</v>
      </c>
      <c r="F130" s="5" t="e">
        <f t="shared" si="16"/>
        <v>#DIV/0!</v>
      </c>
    </row>
    <row r="131" spans="1:6" hidden="1">
      <c r="A131" s="5">
        <v>1900</v>
      </c>
      <c r="C131" s="5">
        <f t="shared" si="14"/>
        <v>682.10375157063368</v>
      </c>
      <c r="E131" s="5" t="e">
        <f t="shared" si="15"/>
        <v>#DIV/0!</v>
      </c>
      <c r="F131" s="5" t="e">
        <f t="shared" si="16"/>
        <v>#DIV/0!</v>
      </c>
    </row>
    <row r="132" spans="1:6" hidden="1">
      <c r="A132" s="5">
        <v>2000</v>
      </c>
      <c r="C132" s="5">
        <f t="shared" si="14"/>
        <v>718.00394902171968</v>
      </c>
      <c r="E132" s="5" t="e">
        <f t="shared" si="15"/>
        <v>#DIV/0!</v>
      </c>
      <c r="F132" s="5" t="e">
        <f t="shared" si="16"/>
        <v>#DIV/0!</v>
      </c>
    </row>
    <row r="133" spans="1:6" hidden="1">
      <c r="A133" s="5">
        <v>2100</v>
      </c>
      <c r="C133" s="5">
        <f t="shared" si="14"/>
        <v>753.90414647280568</v>
      </c>
      <c r="E133" s="5" t="e">
        <f t="shared" si="15"/>
        <v>#DIV/0!</v>
      </c>
      <c r="F133" s="5" t="e">
        <f t="shared" si="16"/>
        <v>#DIV/0!</v>
      </c>
    </row>
    <row r="134" spans="1:6" hidden="1">
      <c r="A134" s="5">
        <v>2200</v>
      </c>
      <c r="C134" s="5">
        <f t="shared" si="14"/>
        <v>789.80434392389157</v>
      </c>
      <c r="E134" s="5" t="e">
        <f t="shared" si="15"/>
        <v>#DIV/0!</v>
      </c>
      <c r="F134" s="5" t="e">
        <f t="shared" si="16"/>
        <v>#DIV/0!</v>
      </c>
    </row>
    <row r="135" spans="1:6" hidden="1">
      <c r="A135" s="5">
        <v>2300</v>
      </c>
      <c r="C135" s="5">
        <f t="shared" si="14"/>
        <v>825.70454137497757</v>
      </c>
      <c r="E135" s="5" t="e">
        <f t="shared" si="15"/>
        <v>#DIV/0!</v>
      </c>
      <c r="F135" s="5" t="e">
        <f t="shared" si="16"/>
        <v>#DIV/0!</v>
      </c>
    </row>
    <row r="136" spans="1:6" hidden="1">
      <c r="A136" s="5">
        <v>2400</v>
      </c>
      <c r="C136" s="5">
        <f t="shared" si="14"/>
        <v>861.60473882606357</v>
      </c>
      <c r="E136" s="5" t="e">
        <f t="shared" si="15"/>
        <v>#DIV/0!</v>
      </c>
      <c r="F136" s="5" t="e">
        <f t="shared" si="16"/>
        <v>#DIV/0!</v>
      </c>
    </row>
    <row r="137" spans="1:6" hidden="1">
      <c r="A137" s="5">
        <v>2500</v>
      </c>
      <c r="C137" s="5">
        <f t="shared" si="14"/>
        <v>897.50493627714957</v>
      </c>
      <c r="E137" s="5" t="e">
        <f t="shared" si="15"/>
        <v>#DIV/0!</v>
      </c>
      <c r="F137" s="5" t="e">
        <f t="shared" si="16"/>
        <v>#DIV/0!</v>
      </c>
    </row>
    <row r="138" spans="1:6" hidden="1">
      <c r="A138" s="5">
        <v>2600</v>
      </c>
      <c r="C138" s="5">
        <f t="shared" si="14"/>
        <v>933.40513372823557</v>
      </c>
      <c r="E138" s="5" t="e">
        <f t="shared" si="15"/>
        <v>#DIV/0!</v>
      </c>
      <c r="F138" s="5" t="e">
        <f t="shared" si="16"/>
        <v>#DIV/0!</v>
      </c>
    </row>
    <row r="139" spans="1:6" hidden="1">
      <c r="A139" s="5">
        <v>2653</v>
      </c>
      <c r="C139" s="5">
        <f t="shared" si="14"/>
        <v>952.43223837731114</v>
      </c>
      <c r="E139" s="5" t="e">
        <f t="shared" si="15"/>
        <v>#DIV/0!</v>
      </c>
      <c r="F139" s="5" t="e">
        <f t="shared" si="16"/>
        <v>#DIV/0!</v>
      </c>
    </row>
    <row r="140" spans="1:6" hidden="1"/>
    <row r="141" spans="1:6" hidden="1"/>
    <row r="142" spans="1:6" hidden="1"/>
    <row r="143" spans="1:6" hidden="1"/>
    <row r="144" spans="1:6" hidden="1"/>
    <row r="145" spans="1:9" hidden="1"/>
    <row r="146" spans="1:9" hidden="1">
      <c r="A146" s="24" t="s">
        <v>10</v>
      </c>
      <c r="B146" s="24"/>
      <c r="C146" s="24"/>
      <c r="D146" s="24"/>
      <c r="E146" s="24"/>
      <c r="F146" s="24"/>
      <c r="G146" s="9"/>
      <c r="H146" s="9"/>
      <c r="I146" s="9"/>
    </row>
    <row r="147" spans="1:9" hidden="1">
      <c r="A147" s="5" t="s">
        <v>0</v>
      </c>
      <c r="B147" s="5" t="s">
        <v>1</v>
      </c>
      <c r="C147" s="5" t="s">
        <v>2</v>
      </c>
      <c r="D147" s="5" t="s">
        <v>3</v>
      </c>
      <c r="E147" s="5" t="s">
        <v>4</v>
      </c>
      <c r="F147" s="7" t="s">
        <v>7</v>
      </c>
      <c r="G147" s="7"/>
      <c r="H147" s="7"/>
      <c r="I147" s="7"/>
    </row>
    <row r="148" spans="1:9" hidden="1">
      <c r="A148" s="5">
        <v>100</v>
      </c>
      <c r="C148" s="5">
        <f>A148/3.64</f>
        <v>27.472527472527471</v>
      </c>
      <c r="E148" s="5" t="e">
        <f>B148/D148</f>
        <v>#DIV/0!</v>
      </c>
      <c r="F148" s="5" t="e">
        <f>E148/3.6645</f>
        <v>#DIV/0!</v>
      </c>
    </row>
    <row r="149" spans="1:9" hidden="1">
      <c r="A149" s="5">
        <v>200</v>
      </c>
      <c r="C149" s="5">
        <f t="shared" ref="C149:C182" si="17">A149/3.64</f>
        <v>54.945054945054942</v>
      </c>
      <c r="E149" s="5" t="e">
        <f t="shared" ref="E149:E182" si="18">B149/D149</f>
        <v>#DIV/0!</v>
      </c>
      <c r="F149" s="5" t="e">
        <f t="shared" ref="F149:F182" si="19">E149/3.6645</f>
        <v>#DIV/0!</v>
      </c>
    </row>
    <row r="150" spans="1:9" hidden="1">
      <c r="A150" s="5">
        <v>300</v>
      </c>
      <c r="C150" s="5">
        <f t="shared" si="17"/>
        <v>82.417582417582409</v>
      </c>
      <c r="E150" s="5" t="e">
        <f t="shared" si="18"/>
        <v>#DIV/0!</v>
      </c>
      <c r="F150" s="5" t="e">
        <f t="shared" si="19"/>
        <v>#DIV/0!</v>
      </c>
    </row>
    <row r="151" spans="1:9" hidden="1">
      <c r="A151" s="5">
        <v>400</v>
      </c>
      <c r="C151" s="5">
        <f t="shared" si="17"/>
        <v>109.89010989010988</v>
      </c>
      <c r="E151" s="5" t="e">
        <f t="shared" si="18"/>
        <v>#DIV/0!</v>
      </c>
      <c r="F151" s="5" t="e">
        <f t="shared" si="19"/>
        <v>#DIV/0!</v>
      </c>
    </row>
    <row r="152" spans="1:9" hidden="1">
      <c r="A152" s="5">
        <v>500</v>
      </c>
      <c r="C152" s="5">
        <f t="shared" si="17"/>
        <v>137.36263736263737</v>
      </c>
      <c r="E152" s="5" t="e">
        <f t="shared" si="18"/>
        <v>#DIV/0!</v>
      </c>
      <c r="F152" s="5" t="e">
        <f t="shared" si="19"/>
        <v>#DIV/0!</v>
      </c>
    </row>
    <row r="153" spans="1:9" hidden="1">
      <c r="A153" s="5">
        <v>600</v>
      </c>
      <c r="C153" s="5">
        <f t="shared" si="17"/>
        <v>164.83516483516482</v>
      </c>
      <c r="E153" s="5" t="e">
        <f t="shared" si="18"/>
        <v>#DIV/0!</v>
      </c>
      <c r="F153" s="5" t="e">
        <f t="shared" si="19"/>
        <v>#DIV/0!</v>
      </c>
    </row>
    <row r="154" spans="1:9" hidden="1">
      <c r="A154" s="5">
        <v>700</v>
      </c>
      <c r="C154" s="5">
        <f t="shared" si="17"/>
        <v>192.30769230769229</v>
      </c>
      <c r="E154" s="5" t="e">
        <f t="shared" si="18"/>
        <v>#DIV/0!</v>
      </c>
      <c r="F154" s="5" t="e">
        <f t="shared" si="19"/>
        <v>#DIV/0!</v>
      </c>
    </row>
    <row r="155" spans="1:9" hidden="1">
      <c r="A155" s="5">
        <v>800</v>
      </c>
      <c r="C155" s="5">
        <f t="shared" si="17"/>
        <v>219.78021978021977</v>
      </c>
      <c r="E155" s="5" t="e">
        <f t="shared" si="18"/>
        <v>#DIV/0!</v>
      </c>
      <c r="F155" s="5" t="e">
        <f t="shared" si="19"/>
        <v>#DIV/0!</v>
      </c>
    </row>
    <row r="156" spans="1:9" hidden="1">
      <c r="A156" s="5">
        <v>900</v>
      </c>
      <c r="C156" s="5">
        <f t="shared" si="17"/>
        <v>247.25274725274724</v>
      </c>
      <c r="E156" s="5" t="e">
        <f t="shared" si="18"/>
        <v>#DIV/0!</v>
      </c>
      <c r="F156" s="5" t="e">
        <f t="shared" si="19"/>
        <v>#DIV/0!</v>
      </c>
    </row>
    <row r="157" spans="1:9" hidden="1">
      <c r="A157" s="5">
        <v>1000</v>
      </c>
      <c r="C157" s="5">
        <f t="shared" si="17"/>
        <v>274.72527472527474</v>
      </c>
      <c r="E157" s="5" t="e">
        <f t="shared" si="18"/>
        <v>#DIV/0!</v>
      </c>
      <c r="F157" s="5" t="e">
        <f t="shared" si="19"/>
        <v>#DIV/0!</v>
      </c>
    </row>
    <row r="158" spans="1:9" hidden="1">
      <c r="A158" s="5">
        <v>1100</v>
      </c>
      <c r="C158" s="5">
        <f t="shared" si="17"/>
        <v>302.19780219780216</v>
      </c>
      <c r="E158" s="5" t="e">
        <f t="shared" si="18"/>
        <v>#DIV/0!</v>
      </c>
      <c r="F158" s="5" t="e">
        <f t="shared" si="19"/>
        <v>#DIV/0!</v>
      </c>
    </row>
    <row r="159" spans="1:9" hidden="1">
      <c r="A159" s="5">
        <v>1200</v>
      </c>
      <c r="C159" s="5">
        <f t="shared" si="17"/>
        <v>329.67032967032964</v>
      </c>
      <c r="E159" s="5" t="e">
        <f t="shared" si="18"/>
        <v>#DIV/0!</v>
      </c>
      <c r="F159" s="5" t="e">
        <f t="shared" si="19"/>
        <v>#DIV/0!</v>
      </c>
    </row>
    <row r="160" spans="1:9" hidden="1">
      <c r="A160" s="5">
        <v>1300</v>
      </c>
      <c r="C160" s="5">
        <f t="shared" si="17"/>
        <v>357.14285714285711</v>
      </c>
      <c r="E160" s="5" t="e">
        <f t="shared" si="18"/>
        <v>#DIV/0!</v>
      </c>
      <c r="F160" s="5" t="e">
        <f t="shared" si="19"/>
        <v>#DIV/0!</v>
      </c>
    </row>
    <row r="161" spans="1:6" hidden="1">
      <c r="A161" s="5">
        <v>1400</v>
      </c>
      <c r="C161" s="5">
        <f t="shared" si="17"/>
        <v>384.61538461538458</v>
      </c>
      <c r="E161" s="5" t="e">
        <f t="shared" si="18"/>
        <v>#DIV/0!</v>
      </c>
      <c r="F161" s="5" t="e">
        <f t="shared" si="19"/>
        <v>#DIV/0!</v>
      </c>
    </row>
    <row r="162" spans="1:6" hidden="1">
      <c r="A162" s="5">
        <v>1500</v>
      </c>
      <c r="C162" s="5">
        <f t="shared" si="17"/>
        <v>412.08791208791206</v>
      </c>
      <c r="E162" s="5" t="e">
        <f t="shared" si="18"/>
        <v>#DIV/0!</v>
      </c>
      <c r="F162" s="5" t="e">
        <f t="shared" si="19"/>
        <v>#DIV/0!</v>
      </c>
    </row>
    <row r="163" spans="1:6" hidden="1">
      <c r="A163" s="5">
        <v>1600</v>
      </c>
      <c r="C163" s="5">
        <f t="shared" si="17"/>
        <v>439.56043956043953</v>
      </c>
      <c r="E163" s="5" t="e">
        <f t="shared" si="18"/>
        <v>#DIV/0!</v>
      </c>
      <c r="F163" s="5" t="e">
        <f t="shared" si="19"/>
        <v>#DIV/0!</v>
      </c>
    </row>
    <row r="164" spans="1:6" hidden="1">
      <c r="A164" s="5">
        <v>1700</v>
      </c>
      <c r="C164" s="5">
        <f t="shared" si="17"/>
        <v>467.03296703296701</v>
      </c>
      <c r="E164" s="5" t="e">
        <f t="shared" si="18"/>
        <v>#DIV/0!</v>
      </c>
      <c r="F164" s="5" t="e">
        <f t="shared" si="19"/>
        <v>#DIV/0!</v>
      </c>
    </row>
    <row r="165" spans="1:6" hidden="1">
      <c r="A165" s="5">
        <v>1800</v>
      </c>
      <c r="C165" s="5">
        <f t="shared" si="17"/>
        <v>494.50549450549448</v>
      </c>
      <c r="E165" s="5" t="e">
        <f t="shared" si="18"/>
        <v>#DIV/0!</v>
      </c>
      <c r="F165" s="5" t="e">
        <f t="shared" si="19"/>
        <v>#DIV/0!</v>
      </c>
    </row>
    <row r="166" spans="1:6" hidden="1">
      <c r="A166" s="5">
        <v>1900</v>
      </c>
      <c r="C166" s="5">
        <f t="shared" si="17"/>
        <v>521.97802197802196</v>
      </c>
      <c r="E166" s="5" t="e">
        <f t="shared" si="18"/>
        <v>#DIV/0!</v>
      </c>
      <c r="F166" s="5" t="e">
        <f t="shared" si="19"/>
        <v>#DIV/0!</v>
      </c>
    </row>
    <row r="167" spans="1:6" hidden="1">
      <c r="A167" s="5">
        <v>2000</v>
      </c>
      <c r="C167" s="5">
        <f t="shared" si="17"/>
        <v>549.45054945054949</v>
      </c>
      <c r="E167" s="5" t="e">
        <f t="shared" si="18"/>
        <v>#DIV/0!</v>
      </c>
      <c r="F167" s="5" t="e">
        <f t="shared" si="19"/>
        <v>#DIV/0!</v>
      </c>
    </row>
    <row r="168" spans="1:6" hidden="1">
      <c r="A168" s="5">
        <v>2100</v>
      </c>
      <c r="C168" s="5">
        <f t="shared" si="17"/>
        <v>576.92307692307691</v>
      </c>
      <c r="E168" s="5" t="e">
        <f t="shared" si="18"/>
        <v>#DIV/0!</v>
      </c>
      <c r="F168" s="5" t="e">
        <f t="shared" si="19"/>
        <v>#DIV/0!</v>
      </c>
    </row>
    <row r="169" spans="1:6" hidden="1">
      <c r="A169" s="5">
        <v>2200</v>
      </c>
      <c r="C169" s="5">
        <f t="shared" si="17"/>
        <v>604.39560439560432</v>
      </c>
      <c r="E169" s="5" t="e">
        <f t="shared" si="18"/>
        <v>#DIV/0!</v>
      </c>
      <c r="F169" s="5" t="e">
        <f t="shared" si="19"/>
        <v>#DIV/0!</v>
      </c>
    </row>
    <row r="170" spans="1:6" hidden="1">
      <c r="A170" s="5">
        <v>2300</v>
      </c>
      <c r="C170" s="5">
        <f t="shared" si="17"/>
        <v>631.86813186813185</v>
      </c>
      <c r="E170" s="5" t="e">
        <f t="shared" si="18"/>
        <v>#DIV/0!</v>
      </c>
      <c r="F170" s="5" t="e">
        <f t="shared" si="19"/>
        <v>#DIV/0!</v>
      </c>
    </row>
    <row r="171" spans="1:6" hidden="1">
      <c r="A171" s="5">
        <v>2400</v>
      </c>
      <c r="C171" s="5">
        <f t="shared" si="17"/>
        <v>659.34065934065927</v>
      </c>
      <c r="E171" s="5" t="e">
        <f t="shared" si="18"/>
        <v>#DIV/0!</v>
      </c>
      <c r="F171" s="5" t="e">
        <f t="shared" si="19"/>
        <v>#DIV/0!</v>
      </c>
    </row>
    <row r="172" spans="1:6" hidden="1">
      <c r="A172" s="5">
        <v>2500</v>
      </c>
      <c r="C172" s="5">
        <f t="shared" si="17"/>
        <v>686.8131868131868</v>
      </c>
      <c r="E172" s="5" t="e">
        <f t="shared" si="18"/>
        <v>#DIV/0!</v>
      </c>
      <c r="F172" s="5" t="e">
        <f t="shared" si="19"/>
        <v>#DIV/0!</v>
      </c>
    </row>
    <row r="173" spans="1:6" hidden="1">
      <c r="A173" s="5">
        <v>2600</v>
      </c>
      <c r="C173" s="5">
        <f t="shared" si="17"/>
        <v>714.28571428571422</v>
      </c>
      <c r="E173" s="5" t="e">
        <f t="shared" si="18"/>
        <v>#DIV/0!</v>
      </c>
      <c r="F173" s="5" t="e">
        <f t="shared" si="19"/>
        <v>#DIV/0!</v>
      </c>
    </row>
    <row r="174" spans="1:6" hidden="1">
      <c r="A174" s="5">
        <v>2700</v>
      </c>
      <c r="C174" s="5">
        <f t="shared" si="17"/>
        <v>741.75824175824175</v>
      </c>
      <c r="E174" s="5" t="e">
        <f t="shared" si="18"/>
        <v>#DIV/0!</v>
      </c>
      <c r="F174" s="5" t="e">
        <f t="shared" si="19"/>
        <v>#DIV/0!</v>
      </c>
    </row>
    <row r="175" spans="1:6" hidden="1">
      <c r="A175" s="5">
        <v>2800</v>
      </c>
      <c r="C175" s="5">
        <f t="shared" si="17"/>
        <v>769.23076923076917</v>
      </c>
      <c r="E175" s="5" t="e">
        <f t="shared" si="18"/>
        <v>#DIV/0!</v>
      </c>
      <c r="F175" s="5" t="e">
        <f t="shared" si="19"/>
        <v>#DIV/0!</v>
      </c>
    </row>
    <row r="176" spans="1:6" hidden="1">
      <c r="A176" s="5">
        <v>2900</v>
      </c>
      <c r="C176" s="5">
        <f t="shared" si="17"/>
        <v>796.7032967032967</v>
      </c>
      <c r="E176" s="5" t="e">
        <f t="shared" si="18"/>
        <v>#DIV/0!</v>
      </c>
      <c r="F176" s="5" t="e">
        <f t="shared" si="19"/>
        <v>#DIV/0!</v>
      </c>
    </row>
    <row r="177" spans="1:6" hidden="1">
      <c r="A177" s="5">
        <v>3000</v>
      </c>
      <c r="C177" s="5">
        <f t="shared" si="17"/>
        <v>824.17582417582412</v>
      </c>
      <c r="E177" s="5" t="e">
        <f t="shared" si="18"/>
        <v>#DIV/0!</v>
      </c>
      <c r="F177" s="5" t="e">
        <f t="shared" si="19"/>
        <v>#DIV/0!</v>
      </c>
    </row>
    <row r="178" spans="1:6" hidden="1">
      <c r="A178" s="5">
        <v>3100</v>
      </c>
      <c r="C178" s="5">
        <f t="shared" si="17"/>
        <v>851.64835164835165</v>
      </c>
      <c r="E178" s="5" t="e">
        <f t="shared" si="18"/>
        <v>#DIV/0!</v>
      </c>
      <c r="F178" s="5" t="e">
        <f t="shared" si="19"/>
        <v>#DIV/0!</v>
      </c>
    </row>
    <row r="179" spans="1:6" hidden="1">
      <c r="A179" s="5">
        <v>3200</v>
      </c>
      <c r="C179" s="5">
        <f t="shared" si="17"/>
        <v>879.12087912087907</v>
      </c>
      <c r="E179" s="5" t="e">
        <f t="shared" si="18"/>
        <v>#DIV/0!</v>
      </c>
      <c r="F179" s="5" t="e">
        <f t="shared" si="19"/>
        <v>#DIV/0!</v>
      </c>
    </row>
    <row r="180" spans="1:6" hidden="1">
      <c r="A180" s="5">
        <v>3300</v>
      </c>
      <c r="C180" s="5">
        <f t="shared" si="17"/>
        <v>906.5934065934066</v>
      </c>
      <c r="E180" s="5" t="e">
        <f t="shared" si="18"/>
        <v>#DIV/0!</v>
      </c>
      <c r="F180" s="5" t="e">
        <f t="shared" si="19"/>
        <v>#DIV/0!</v>
      </c>
    </row>
    <row r="181" spans="1:6" hidden="1">
      <c r="A181" s="5">
        <v>3400</v>
      </c>
      <c r="C181" s="5">
        <f t="shared" si="17"/>
        <v>934.06593406593402</v>
      </c>
      <c r="E181" s="5" t="e">
        <f t="shared" si="18"/>
        <v>#DIV/0!</v>
      </c>
      <c r="F181" s="5" t="e">
        <f t="shared" si="19"/>
        <v>#DIV/0!</v>
      </c>
    </row>
    <row r="182" spans="1:6" hidden="1">
      <c r="A182" s="5">
        <v>3500</v>
      </c>
      <c r="C182" s="5">
        <f t="shared" si="17"/>
        <v>961.53846153846155</v>
      </c>
      <c r="E182" s="5" t="e">
        <f t="shared" si="18"/>
        <v>#DIV/0!</v>
      </c>
      <c r="F182" s="5" t="e">
        <f t="shared" si="19"/>
        <v>#DIV/0!</v>
      </c>
    </row>
    <row r="183" spans="1:6" hidden="1"/>
    <row r="184" spans="1:6" hidden="1"/>
    <row r="185" spans="1:6" hidden="1"/>
    <row r="186" spans="1:6" hidden="1"/>
    <row r="187" spans="1:6" hidden="1"/>
    <row r="188" spans="1:6" hidden="1"/>
    <row r="189" spans="1:6" hidden="1"/>
    <row r="190" spans="1:6" hidden="1"/>
    <row r="191" spans="1:6" hidden="1"/>
    <row r="192" spans="1:6" hidden="1"/>
    <row r="193" hidden="1"/>
    <row r="194" hidden="1"/>
    <row r="195" hidden="1"/>
    <row r="196" hidden="1"/>
    <row r="197" hidden="1"/>
    <row r="198" hidden="1"/>
    <row r="199" hidden="1"/>
    <row r="200" hidden="1"/>
    <row r="201" hidden="1"/>
    <row r="202" hidden="1"/>
    <row r="203" hidden="1"/>
    <row r="204" hidden="1"/>
    <row r="205" hidden="1"/>
    <row r="206" hidden="1"/>
    <row r="207" hidden="1"/>
    <row r="208" hidden="1"/>
    <row r="209" hidden="1"/>
    <row r="210" hidden="1"/>
    <row r="211" hidden="1"/>
    <row r="212" hidden="1"/>
    <row r="213" hidden="1"/>
    <row r="214" hidden="1"/>
    <row r="215" hidden="1"/>
    <row r="216" hidden="1"/>
    <row r="217" hidden="1"/>
    <row r="218" hidden="1"/>
    <row r="219" hidden="1"/>
    <row r="220" hidden="1"/>
    <row r="221" hidden="1"/>
    <row r="222" hidden="1"/>
    <row r="223" hidden="1"/>
    <row r="224" hidden="1"/>
    <row r="278" spans="11:11">
      <c r="K278">
        <f>2/60</f>
        <v>3.3333333333333333E-2</v>
      </c>
    </row>
  </sheetData>
  <sheetProtection selectLockedCells="1"/>
  <mergeCells count="13">
    <mergeCell ref="A146:F146"/>
    <mergeCell ref="A44:F44"/>
    <mergeCell ref="A70:F70"/>
    <mergeCell ref="A98:F98"/>
    <mergeCell ref="A118:F118"/>
    <mergeCell ref="A94:E97"/>
    <mergeCell ref="P25:Q25"/>
    <mergeCell ref="A1:I1"/>
    <mergeCell ref="P1:Q1"/>
    <mergeCell ref="P16:Q16"/>
    <mergeCell ref="P20:Q20"/>
    <mergeCell ref="P8:Q8"/>
    <mergeCell ref="P5:Q5"/>
  </mergeCells>
  <pageMargins left="0.7" right="0.7" top="0.75" bottom="0.75" header="0.3" footer="0.3"/>
  <pageSetup paperSize="9" orientation="portrait" horizontalDpi="4294967292" verticalDpi="429496729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Sheet4</vt:lpstr>
      <vt:lpstr>I</vt:lpstr>
      <vt:lpstr>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Templer</dc:creator>
  <cp:lastModifiedBy>Administrator</cp:lastModifiedBy>
  <cp:revision>2</cp:revision>
  <dcterms:created xsi:type="dcterms:W3CDTF">2006-05-16T10:27:47Z</dcterms:created>
  <dcterms:modified xsi:type="dcterms:W3CDTF">2017-07-12T16:33:56Z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