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pratcr7/Desktop/QC4/GE11-X-L-CERN-0013/"/>
    </mc:Choice>
  </mc:AlternateContent>
  <xr:revisionPtr revIDLastSave="0" documentId="13_ncr:1_{DD54BA34-5FFB-D84D-ADC0-E4B94D4F6773}" xr6:coauthVersionLast="34" xr6:coauthVersionMax="34" xr10:uidLastSave="{00000000-0000-0000-0000-000000000000}"/>
  <bookViews>
    <workbookView xWindow="0" yWindow="440" windowWidth="18380" windowHeight="11120" xr2:uid="{00000000-000D-0000-FFFF-FFFF00000000}"/>
  </bookViews>
  <sheets>
    <sheet name="Sheet4" sheetId="4" r:id="rId1"/>
    <sheet name="Sheet1" sheetId="5" r:id="rId2"/>
  </sheets>
  <definedNames>
    <definedName name="I">Sheet4!$D$4:$D$37</definedName>
    <definedName name="V">Sheet4!$B$4:$B$37</definedName>
  </definedNames>
  <calcPr calcId="1790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7" i="4" l="1"/>
  <c r="E36" i="4"/>
  <c r="E35" i="4"/>
  <c r="E34" i="4"/>
  <c r="E33" i="4"/>
  <c r="E32" i="4"/>
  <c r="E31" i="4"/>
  <c r="E30" i="4"/>
  <c r="E29" i="4"/>
  <c r="H37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5" i="4"/>
  <c r="C4" i="4"/>
  <c r="Q29" i="4"/>
  <c r="Q26" i="4"/>
  <c r="I37" i="4"/>
  <c r="Q33" i="4"/>
  <c r="Q32" i="4"/>
  <c r="Q30" i="4"/>
  <c r="Q31" i="4"/>
  <c r="Q28" i="4"/>
  <c r="Q27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4" i="4"/>
  <c r="K278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E4" i="4"/>
  <c r="F4" i="4"/>
  <c r="E148" i="4"/>
  <c r="F148" i="4"/>
  <c r="E182" i="4"/>
  <c r="F182" i="4"/>
  <c r="C182" i="4"/>
  <c r="E181" i="4"/>
  <c r="F181" i="4"/>
  <c r="C181" i="4"/>
  <c r="E180" i="4"/>
  <c r="F180" i="4"/>
  <c r="C180" i="4"/>
  <c r="E179" i="4"/>
  <c r="F179" i="4"/>
  <c r="C179" i="4"/>
  <c r="E178" i="4"/>
  <c r="F178" i="4"/>
  <c r="C178" i="4"/>
  <c r="E177" i="4"/>
  <c r="F177" i="4"/>
  <c r="C177" i="4"/>
  <c r="E176" i="4"/>
  <c r="F176" i="4"/>
  <c r="C176" i="4"/>
  <c r="E175" i="4"/>
  <c r="F175" i="4"/>
  <c r="C175" i="4"/>
  <c r="E174" i="4"/>
  <c r="F174" i="4"/>
  <c r="C174" i="4"/>
  <c r="E173" i="4"/>
  <c r="F173" i="4"/>
  <c r="C173" i="4"/>
  <c r="E172" i="4"/>
  <c r="F172" i="4"/>
  <c r="C172" i="4"/>
  <c r="E171" i="4"/>
  <c r="F171" i="4"/>
  <c r="C171" i="4"/>
  <c r="E170" i="4"/>
  <c r="F170" i="4"/>
  <c r="C170" i="4"/>
  <c r="E169" i="4"/>
  <c r="F169" i="4"/>
  <c r="C169" i="4"/>
  <c r="E168" i="4"/>
  <c r="F168" i="4"/>
  <c r="C168" i="4"/>
  <c r="E167" i="4"/>
  <c r="F167" i="4"/>
  <c r="C167" i="4"/>
  <c r="E166" i="4"/>
  <c r="F166" i="4"/>
  <c r="C166" i="4"/>
  <c r="E165" i="4"/>
  <c r="F165" i="4"/>
  <c r="C165" i="4"/>
  <c r="E164" i="4"/>
  <c r="F164" i="4"/>
  <c r="C164" i="4"/>
  <c r="E163" i="4"/>
  <c r="F163" i="4"/>
  <c r="C163" i="4"/>
  <c r="E162" i="4"/>
  <c r="F162" i="4"/>
  <c r="C162" i="4"/>
  <c r="E161" i="4"/>
  <c r="F161" i="4"/>
  <c r="C161" i="4"/>
  <c r="E160" i="4"/>
  <c r="F160" i="4"/>
  <c r="C160" i="4"/>
  <c r="E159" i="4"/>
  <c r="F159" i="4"/>
  <c r="C159" i="4"/>
  <c r="E158" i="4"/>
  <c r="F158" i="4"/>
  <c r="C158" i="4"/>
  <c r="E157" i="4"/>
  <c r="F157" i="4"/>
  <c r="C157" i="4"/>
  <c r="E156" i="4"/>
  <c r="F156" i="4"/>
  <c r="C156" i="4"/>
  <c r="E155" i="4"/>
  <c r="F155" i="4"/>
  <c r="C155" i="4"/>
  <c r="E154" i="4"/>
  <c r="F154" i="4"/>
  <c r="C154" i="4"/>
  <c r="E153" i="4"/>
  <c r="F153" i="4"/>
  <c r="C153" i="4"/>
  <c r="E152" i="4"/>
  <c r="F152" i="4"/>
  <c r="C152" i="4"/>
  <c r="E151" i="4"/>
  <c r="F151" i="4"/>
  <c r="C151" i="4"/>
  <c r="E150" i="4"/>
  <c r="F150" i="4"/>
  <c r="C150" i="4"/>
  <c r="E149" i="4"/>
  <c r="F149" i="4"/>
  <c r="C149" i="4"/>
  <c r="C148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20" i="4"/>
  <c r="E105" i="4"/>
  <c r="F105" i="4"/>
  <c r="E139" i="4"/>
  <c r="F139" i="4"/>
  <c r="E136" i="4"/>
  <c r="F136" i="4"/>
  <c r="E137" i="4"/>
  <c r="F137" i="4"/>
  <c r="E138" i="4"/>
  <c r="F138" i="4"/>
  <c r="E135" i="4"/>
  <c r="F135" i="4"/>
  <c r="E134" i="4"/>
  <c r="F134" i="4"/>
  <c r="E133" i="4"/>
  <c r="F133" i="4"/>
  <c r="E132" i="4"/>
  <c r="F132" i="4"/>
  <c r="E131" i="4"/>
  <c r="F131" i="4"/>
  <c r="E130" i="4"/>
  <c r="F130" i="4"/>
  <c r="E129" i="4"/>
  <c r="F129" i="4"/>
  <c r="E128" i="4"/>
  <c r="F128" i="4"/>
  <c r="E127" i="4"/>
  <c r="F127" i="4"/>
  <c r="E126" i="4"/>
  <c r="F126" i="4"/>
  <c r="E125" i="4"/>
  <c r="F125" i="4"/>
  <c r="E124" i="4"/>
  <c r="F124" i="4"/>
  <c r="E123" i="4"/>
  <c r="F123" i="4"/>
  <c r="E122" i="4"/>
  <c r="F122" i="4"/>
  <c r="E121" i="4"/>
  <c r="F121" i="4"/>
  <c r="E120" i="4"/>
  <c r="F12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00" i="4"/>
  <c r="E115" i="4"/>
  <c r="F115" i="4"/>
  <c r="E114" i="4"/>
  <c r="F114" i="4"/>
  <c r="E113" i="4"/>
  <c r="F113" i="4"/>
  <c r="E112" i="4"/>
  <c r="F112" i="4"/>
  <c r="E111" i="4"/>
  <c r="F111" i="4"/>
  <c r="E110" i="4"/>
  <c r="F110" i="4"/>
  <c r="E109" i="4"/>
  <c r="F109" i="4"/>
  <c r="E108" i="4"/>
  <c r="F108" i="4"/>
  <c r="E107" i="4"/>
  <c r="F107" i="4"/>
  <c r="E106" i="4"/>
  <c r="F106" i="4"/>
  <c r="E104" i="4"/>
  <c r="F104" i="4"/>
  <c r="E103" i="4"/>
  <c r="F103" i="4"/>
  <c r="E102" i="4"/>
  <c r="F102" i="4"/>
  <c r="E101" i="4"/>
  <c r="F101" i="4"/>
  <c r="E100" i="4"/>
  <c r="F100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72" i="4"/>
  <c r="E73" i="4"/>
  <c r="F73" i="4"/>
  <c r="E74" i="4"/>
  <c r="F74" i="4"/>
  <c r="E75" i="4"/>
  <c r="F75" i="4"/>
  <c r="E76" i="4"/>
  <c r="F76" i="4"/>
  <c r="E77" i="4"/>
  <c r="F77" i="4"/>
  <c r="E78" i="4"/>
  <c r="F78" i="4"/>
  <c r="E79" i="4"/>
  <c r="F79" i="4"/>
  <c r="E80" i="4"/>
  <c r="F80" i="4"/>
  <c r="E81" i="4"/>
  <c r="F81" i="4"/>
  <c r="E82" i="4"/>
  <c r="F82" i="4"/>
  <c r="E83" i="4"/>
  <c r="F83" i="4"/>
  <c r="E84" i="4"/>
  <c r="F84" i="4"/>
  <c r="E85" i="4"/>
  <c r="F85" i="4"/>
  <c r="E86" i="4"/>
  <c r="F86" i="4"/>
  <c r="E87" i="4"/>
  <c r="F87" i="4"/>
  <c r="E88" i="4"/>
  <c r="F88" i="4"/>
  <c r="E89" i="4"/>
  <c r="F89" i="4"/>
  <c r="E72" i="4"/>
  <c r="F72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46" i="4"/>
  <c r="E58" i="4"/>
  <c r="F58" i="4"/>
  <c r="E59" i="4"/>
  <c r="F59" i="4"/>
  <c r="E60" i="4"/>
  <c r="F60" i="4"/>
  <c r="E61" i="4"/>
  <c r="F61" i="4"/>
  <c r="E62" i="4"/>
  <c r="F62" i="4"/>
  <c r="E63" i="4"/>
  <c r="F63" i="4"/>
  <c r="E64" i="4"/>
  <c r="F64" i="4"/>
  <c r="E65" i="4"/>
  <c r="F65" i="4"/>
  <c r="E66" i="4"/>
  <c r="F66" i="4"/>
  <c r="E67" i="4"/>
  <c r="F67" i="4"/>
  <c r="E68" i="4"/>
  <c r="F68" i="4"/>
  <c r="E57" i="4"/>
  <c r="F57" i="4"/>
  <c r="E56" i="4"/>
  <c r="F56" i="4"/>
  <c r="E55" i="4"/>
  <c r="F55" i="4"/>
  <c r="E54" i="4"/>
  <c r="F54" i="4"/>
  <c r="E53" i="4"/>
  <c r="F53" i="4"/>
  <c r="E52" i="4"/>
  <c r="F52" i="4"/>
  <c r="E51" i="4"/>
  <c r="F51" i="4"/>
  <c r="E50" i="4"/>
  <c r="F50" i="4"/>
  <c r="E49" i="4"/>
  <c r="F49" i="4"/>
  <c r="E48" i="4"/>
  <c r="F48" i="4"/>
  <c r="E47" i="4"/>
  <c r="F47" i="4"/>
  <c r="E46" i="4"/>
  <c r="F46" i="4"/>
</calcChain>
</file>

<file path=xl/sharedStrings.xml><?xml version="1.0" encoding="utf-8"?>
<sst xmlns="http://schemas.openxmlformats.org/spreadsheetml/2006/main" count="83" uniqueCount="46">
  <si>
    <t>Vset</t>
  </si>
  <si>
    <t>Vmon</t>
  </si>
  <si>
    <t>Iset</t>
  </si>
  <si>
    <t>Imon</t>
  </si>
  <si>
    <t>R calc</t>
  </si>
  <si>
    <t>gap test: induction</t>
  </si>
  <si>
    <t>gap test: induction + transfer 2</t>
  </si>
  <si>
    <t>R norm</t>
  </si>
  <si>
    <t>gap test: induction + transfer 1</t>
  </si>
  <si>
    <t>gap test: induction + transfer 1 + drift</t>
  </si>
  <si>
    <t>gap test: all gaps with GEMs shorted</t>
  </si>
  <si>
    <t>Coarse Gain</t>
  </si>
  <si>
    <t>Fine Gain</t>
  </si>
  <si>
    <t>Diff Time (ns)</t>
  </si>
  <si>
    <t>Int. Time (ns)</t>
  </si>
  <si>
    <t>Amplifier</t>
  </si>
  <si>
    <t>Preamplifier</t>
  </si>
  <si>
    <t>Make &amp; Model</t>
  </si>
  <si>
    <t>HV Circuit</t>
  </si>
  <si>
    <t>R_Equiv (Mohm)</t>
  </si>
  <si>
    <t>Counts</t>
  </si>
  <si>
    <t>Rate</t>
  </si>
  <si>
    <t>Discriminator</t>
  </si>
  <si>
    <t>Threshold (mV)</t>
  </si>
  <si>
    <t>Scalar</t>
  </si>
  <si>
    <t>Acquisition Time (s)</t>
  </si>
  <si>
    <t>(V)</t>
  </si>
  <si>
    <t>(uA)</t>
  </si>
  <si>
    <t>(Mohm)</t>
  </si>
  <si>
    <t>(Hz)</t>
  </si>
  <si>
    <t>Rate Err</t>
  </si>
  <si>
    <t>Summary</t>
  </si>
  <si>
    <t>V_Max (V)</t>
  </si>
  <si>
    <t>Vdrift_Max (V)</t>
  </si>
  <si>
    <t>I_Max (uA)</t>
  </si>
  <si>
    <t>R_Equ_MSRD (Mohm)</t>
  </si>
  <si>
    <t>R_Equ_Slope (Mohm)</t>
  </si>
  <si>
    <t>R_Diff (%)</t>
  </si>
  <si>
    <t>SPR_Signal_Rate (Hz)</t>
  </si>
  <si>
    <t>SPR_Signal_Rate_Err (Hz)</t>
  </si>
  <si>
    <t>QC4 HV test</t>
  </si>
  <si>
    <t>ORTEC</t>
  </si>
  <si>
    <t>142PC</t>
  </si>
  <si>
    <t>ORTEC 474</t>
  </si>
  <si>
    <t xml:space="preserve">Lecroy </t>
  </si>
  <si>
    <t>CAEN N1145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</si>
</sst>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$-409]#,##0.00;[Red]&quot;-&quot;[$$-409]#,##0.00"/>
    <numFmt numFmtId="165" formatCode="0.0"/>
    <numFmt numFmtId="166" formatCode="0.000"/>
  </numFmts>
  <fonts count="11">
    <font>
      <sz val="11"/>
      <color theme="1"/>
      <name val="Nimbus Sans L"/>
    </font>
    <font>
      <b/>
      <i/>
      <sz val="16"/>
      <color theme="1"/>
      <name val="Nimbus Sans L"/>
    </font>
    <font>
      <b/>
      <i/>
      <u/>
      <sz val="11"/>
      <color theme="1"/>
      <name val="Nimbus Sans L"/>
    </font>
    <font>
      <sz val="11"/>
      <color rgb="FFFF0000"/>
      <name val="Nimbus Sans L"/>
    </font>
    <font>
      <b/>
      <sz val="11"/>
      <color rgb="FFFF0000"/>
      <name val="Nimbus Sans L"/>
    </font>
    <font>
      <b/>
      <sz val="11"/>
      <color theme="1"/>
      <name val="Nimbus Sans L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name val="Nimbus Sans L"/>
    </font>
    <font>
      <u/>
      <sz val="11"/>
      <color theme="10"/>
      <name val="Nimbus Sans L"/>
    </font>
    <font>
      <u/>
      <sz val="11"/>
      <color theme="11"/>
      <name val="Nimbus Sans L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4" fontId="2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30">
    <xf numFmtId="0" fontId="0" fillId="0" borderId="0" xfId="0"/>
    <xf numFmtId="0" fontId="3" fillId="3" borderId="0" xfId="0" applyFont="1" applyFill="1" applyBorder="1" applyAlignment="1"/>
    <xf numFmtId="0" fontId="0" fillId="0" borderId="0" xfId="0" applyAlignment="1"/>
    <xf numFmtId="0" fontId="0" fillId="0" borderId="0" xfId="0" applyBorder="1"/>
    <xf numFmtId="0" fontId="0" fillId="0" borderId="0" xfId="0" applyFill="1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6" fillId="4" borderId="3" xfId="0" applyFont="1" applyFill="1" applyBorder="1" applyAlignment="1">
      <alignment horizontal="left" vertical="center"/>
    </xf>
    <xf numFmtId="0" fontId="7" fillId="4" borderId="3" xfId="0" applyFont="1" applyFill="1" applyBorder="1" applyAlignment="1">
      <alignment horizontal="left"/>
    </xf>
    <xf numFmtId="0" fontId="5" fillId="5" borderId="3" xfId="0" applyFont="1" applyFill="1" applyBorder="1"/>
    <xf numFmtId="0" fontId="4" fillId="4" borderId="3" xfId="0" applyFont="1" applyFill="1" applyBorder="1" applyProtection="1">
      <protection locked="0"/>
    </xf>
    <xf numFmtId="0" fontId="5" fillId="5" borderId="3" xfId="0" applyFont="1" applyFill="1" applyBorder="1" applyProtection="1">
      <protection locked="0"/>
    </xf>
    <xf numFmtId="0" fontId="5" fillId="5" borderId="3" xfId="0" applyFont="1" applyFill="1" applyBorder="1" applyProtection="1"/>
    <xf numFmtId="0" fontId="6" fillId="5" borderId="3" xfId="0" applyFont="1" applyFill="1" applyBorder="1" applyAlignment="1">
      <alignment horizontal="left" vertical="center"/>
    </xf>
    <xf numFmtId="0" fontId="0" fillId="5" borderId="3" xfId="0" applyFill="1" applyBorder="1" applyAlignment="1">
      <alignment horizontal="center" vertical="center"/>
    </xf>
    <xf numFmtId="0" fontId="0" fillId="4" borderId="3" xfId="0" applyFill="1" applyBorder="1" applyAlignment="1" applyProtection="1">
      <alignment horizontal="center" vertical="center"/>
      <protection locked="0"/>
    </xf>
    <xf numFmtId="0" fontId="0" fillId="5" borderId="3" xfId="0" applyFont="1" applyFill="1" applyBorder="1" applyAlignment="1">
      <alignment horizontal="center" vertical="center"/>
    </xf>
    <xf numFmtId="2" fontId="0" fillId="4" borderId="3" xfId="0" applyNumberFormat="1" applyFill="1" applyBorder="1" applyAlignment="1" applyProtection="1">
      <alignment horizontal="center" vertical="center"/>
      <protection locked="0"/>
    </xf>
    <xf numFmtId="165" fontId="0" fillId="4" borderId="3" xfId="0" applyNumberFormat="1" applyFill="1" applyBorder="1" applyAlignment="1" applyProtection="1">
      <alignment horizontal="center" vertical="center"/>
      <protection locked="0"/>
    </xf>
    <xf numFmtId="166" fontId="0" fillId="5" borderId="3" xfId="0" applyNumberFormat="1" applyFill="1" applyBorder="1" applyAlignment="1">
      <alignment horizontal="center" vertical="center"/>
    </xf>
    <xf numFmtId="2" fontId="0" fillId="4" borderId="3" xfId="0" applyNumberFormat="1" applyFont="1" applyFill="1" applyBorder="1" applyAlignment="1" applyProtection="1">
      <alignment horizontal="center" vertical="center"/>
      <protection locked="0"/>
    </xf>
    <xf numFmtId="0" fontId="6" fillId="5" borderId="1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0" fontId="8" fillId="5" borderId="3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/>
    </xf>
    <xf numFmtId="0" fontId="3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</cellXfs>
  <cellStyles count="7">
    <cellStyle name="Followed Hyperlink" xfId="6" builtinId="9" hidden="1"/>
    <cellStyle name="Heading" xfId="1" xr:uid="{00000000-0005-0000-0000-000001000000}"/>
    <cellStyle name="Heading1" xfId="2" xr:uid="{00000000-0005-0000-0000-000002000000}"/>
    <cellStyle name="Hyperlink" xfId="5" builtinId="8" hidden="1"/>
    <cellStyle name="Normal" xfId="0" builtinId="0" customBuiltin="1"/>
    <cellStyle name="Result" xfId="3" xr:uid="{00000000-0005-0000-0000-000005000000}"/>
    <cellStyle name="Result2" xfId="4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5235517435321"/>
          <c:y val="3.6124794745484398E-2"/>
          <c:w val="0.84624671916010497"/>
          <c:h val="0.80788146078768497"/>
        </c:manualLayout>
      </c:layout>
      <c:scatterChart>
        <c:scatterStyle val="lineMarker"/>
        <c:varyColors val="0"/>
        <c:ser>
          <c:idx val="0"/>
          <c:order val="0"/>
          <c:tx>
            <c:v>Induction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Sheet4!$A$46:$A$68</c:f>
            </c:numRef>
          </c:xVal>
          <c:yVal>
            <c:numRef>
              <c:f>Sheet4!$F$46:$F$68</c:f>
            </c:numRef>
          </c:yVal>
          <c:smooth val="0"/>
          <c:extLst>
            <c:ext xmlns:c16="http://schemas.microsoft.com/office/drawing/2014/chart" uri="{C3380CC4-5D6E-409C-BE32-E72D297353CC}">
              <c16:uniqueId val="{00000000-D1AD-4EDC-A66D-8C803A74930E}"/>
            </c:ext>
          </c:extLst>
        </c:ser>
        <c:ser>
          <c:idx val="1"/>
          <c:order val="1"/>
          <c:tx>
            <c:v>Induction + T2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Sheet4!$A$72:$A$92</c:f>
            </c:numRef>
          </c:xVal>
          <c:yVal>
            <c:numRef>
              <c:f>Sheet4!$F$72:$F$92</c:f>
            </c:numRef>
          </c:yVal>
          <c:smooth val="0"/>
          <c:extLst>
            <c:ext xmlns:c16="http://schemas.microsoft.com/office/drawing/2014/chart" uri="{C3380CC4-5D6E-409C-BE32-E72D297353CC}">
              <c16:uniqueId val="{00000001-D1AD-4EDC-A66D-8C803A74930E}"/>
            </c:ext>
          </c:extLst>
        </c:ser>
        <c:ser>
          <c:idx val="2"/>
          <c:order val="2"/>
          <c:tx>
            <c:v>Induction + T1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Sheet4!$A$100:$A$115</c:f>
            </c:numRef>
          </c:xVal>
          <c:yVal>
            <c:numRef>
              <c:f>Sheet4!$F$100:$F$115</c:f>
            </c:numRef>
          </c:yVal>
          <c:smooth val="0"/>
          <c:extLst>
            <c:ext xmlns:c16="http://schemas.microsoft.com/office/drawing/2014/chart" uri="{C3380CC4-5D6E-409C-BE32-E72D297353CC}">
              <c16:uniqueId val="{00000002-D1AD-4EDC-A66D-8C803A74930E}"/>
            </c:ext>
          </c:extLst>
        </c:ser>
        <c:ser>
          <c:idx val="3"/>
          <c:order val="3"/>
          <c:tx>
            <c:v>Induction +T1 +Drift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Sheet4!$A$120:$A$139</c:f>
            </c:numRef>
          </c:xVal>
          <c:yVal>
            <c:numRef>
              <c:f>Sheet4!$F$120:$F$139</c:f>
            </c:numRef>
          </c:yVal>
          <c:smooth val="0"/>
          <c:extLst>
            <c:ext xmlns:c16="http://schemas.microsoft.com/office/drawing/2014/chart" uri="{C3380CC4-5D6E-409C-BE32-E72D297353CC}">
              <c16:uniqueId val="{00000003-D1AD-4EDC-A66D-8C803A74930E}"/>
            </c:ext>
          </c:extLst>
        </c:ser>
        <c:ser>
          <c:idx val="4"/>
          <c:order val="4"/>
          <c:tx>
            <c:v>All Gaps (shorted)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Sheet4!$A$148:$A$182</c:f>
            </c:numRef>
          </c:xVal>
          <c:yVal>
            <c:numRef>
              <c:f>Sheet4!$F$148:$F$182</c:f>
            </c:numRef>
          </c:yVal>
          <c:smooth val="0"/>
          <c:extLst>
            <c:ext xmlns:c16="http://schemas.microsoft.com/office/drawing/2014/chart" uri="{C3380CC4-5D6E-409C-BE32-E72D297353CC}">
              <c16:uniqueId val="{00000004-D1AD-4EDC-A66D-8C803A74930E}"/>
            </c:ext>
          </c:extLst>
        </c:ser>
        <c:ser>
          <c:idx val="5"/>
          <c:order val="5"/>
          <c:tx>
            <c:strRef>
              <c:f>Sheet4!$F$2</c:f>
              <c:strCache>
                <c:ptCount val="1"/>
                <c:pt idx="0">
                  <c:v>R norm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Sheet4!$A$4:$A$38</c:f>
              <c:numCache>
                <c:formatCode>General</c:formatCode>
                <c:ptCount val="35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3100</c:v>
                </c:pt>
                <c:pt idx="16">
                  <c:v>3200</c:v>
                </c:pt>
                <c:pt idx="17">
                  <c:v>3300</c:v>
                </c:pt>
                <c:pt idx="18">
                  <c:v>3400</c:v>
                </c:pt>
                <c:pt idx="19">
                  <c:v>3500</c:v>
                </c:pt>
                <c:pt idx="20">
                  <c:v>3600</c:v>
                </c:pt>
                <c:pt idx="21">
                  <c:v>3700</c:v>
                </c:pt>
                <c:pt idx="22">
                  <c:v>3800</c:v>
                </c:pt>
                <c:pt idx="23">
                  <c:v>3900</c:v>
                </c:pt>
                <c:pt idx="24">
                  <c:v>4000</c:v>
                </c:pt>
                <c:pt idx="25">
                  <c:v>4100</c:v>
                </c:pt>
                <c:pt idx="26">
                  <c:v>4200</c:v>
                </c:pt>
                <c:pt idx="27">
                  <c:v>4300</c:v>
                </c:pt>
                <c:pt idx="28">
                  <c:v>4400</c:v>
                </c:pt>
                <c:pt idx="29">
                  <c:v>4500</c:v>
                </c:pt>
                <c:pt idx="30">
                  <c:v>4600</c:v>
                </c:pt>
                <c:pt idx="31">
                  <c:v>4700</c:v>
                </c:pt>
                <c:pt idx="32">
                  <c:v>4800</c:v>
                </c:pt>
                <c:pt idx="33">
                  <c:v>4900</c:v>
                </c:pt>
              </c:numCache>
            </c:numRef>
          </c:xVal>
          <c:yVal>
            <c:numRef>
              <c:f>Sheet4!$F$4:$F$38</c:f>
              <c:numCache>
                <c:formatCode>General</c:formatCode>
                <c:ptCount val="35"/>
                <c:pt idx="0">
                  <c:v>0.99825380528055274</c:v>
                </c:pt>
                <c:pt idx="1">
                  <c:v>0.99812882053279317</c:v>
                </c:pt>
                <c:pt idx="2">
                  <c:v>0.99800399201596812</c:v>
                </c:pt>
                <c:pt idx="3">
                  <c:v>0.99744279014604331</c:v>
                </c:pt>
                <c:pt idx="4">
                  <c:v>0.99725604997848427</c:v>
                </c:pt>
                <c:pt idx="5">
                  <c:v>0.9965919181196492</c:v>
                </c:pt>
                <c:pt idx="6">
                  <c:v>0.99626028741233885</c:v>
                </c:pt>
                <c:pt idx="7">
                  <c:v>0.9959809058010598</c:v>
                </c:pt>
                <c:pt idx="8">
                  <c:v>0.99565314431411522</c:v>
                </c:pt>
                <c:pt idx="9">
                  <c:v>0.99526700774467025</c:v>
                </c:pt>
                <c:pt idx="10">
                  <c:v>0.99495130052571878</c:v>
                </c:pt>
                <c:pt idx="11">
                  <c:v>0.9946883641355162</c:v>
                </c:pt>
                <c:pt idx="12">
                  <c:v>0.9944659880201272</c:v>
                </c:pt>
                <c:pt idx="13">
                  <c:v>0.99425803733633866</c:v>
                </c:pt>
                <c:pt idx="14">
                  <c:v>0.99394538170732982</c:v>
                </c:pt>
                <c:pt idx="15">
                  <c:v>0.99391611123588508</c:v>
                </c:pt>
                <c:pt idx="16">
                  <c:v>0.99373404105829577</c:v>
                </c:pt>
                <c:pt idx="17">
                  <c:v>0.99363800683442294</c:v>
                </c:pt>
                <c:pt idx="18">
                  <c:v>0.99347491519668907</c:v>
                </c:pt>
                <c:pt idx="19">
                  <c:v>0.99344858097526945</c:v>
                </c:pt>
                <c:pt idx="20">
                  <c:v>0.99338200629224727</c:v>
                </c:pt>
                <c:pt idx="21">
                  <c:v>0.99325223124698836</c:v>
                </c:pt>
                <c:pt idx="22">
                  <c:v>0.99316882798498851</c:v>
                </c:pt>
                <c:pt idx="23">
                  <c:v>0.9929878729592736</c:v>
                </c:pt>
                <c:pt idx="24">
                  <c:v>0.99291530109784165</c:v>
                </c:pt>
                <c:pt idx="25">
                  <c:v>0.9928580812291099</c:v>
                </c:pt>
                <c:pt idx="26">
                  <c:v>0.99269753464827126</c:v>
                </c:pt>
                <c:pt idx="27">
                  <c:v>0.99257943001472482</c:v>
                </c:pt>
                <c:pt idx="28">
                  <c:v>0.99247769575551126</c:v>
                </c:pt>
                <c:pt idx="29">
                  <c:v>0.99232568393566967</c:v>
                </c:pt>
                <c:pt idx="30">
                  <c:v>0.99218032489160435</c:v>
                </c:pt>
                <c:pt idx="31">
                  <c:v>0.99199897672006498</c:v>
                </c:pt>
                <c:pt idx="32">
                  <c:v>0.99181522043133563</c:v>
                </c:pt>
                <c:pt idx="33">
                  <c:v>0.99163902866004372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1AD-4EDC-A66D-8C803A7493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6799016"/>
        <c:axId val="2122722008"/>
      </c:scatterChart>
      <c:valAx>
        <c:axId val="-2086799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Applied Voltage (V)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722008"/>
        <c:crosses val="autoZero"/>
        <c:crossBetween val="midCat"/>
      </c:valAx>
      <c:valAx>
        <c:axId val="2122722008"/>
        <c:scaling>
          <c:orientation val="minMax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Normalized resistance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6799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6748781549308"/>
          <c:y val="3.6089238845144402E-2"/>
          <c:w val="0.78623004102143002"/>
          <c:h val="0.81823061979457301"/>
        </c:manualLayout>
      </c:layout>
      <c:scatterChart>
        <c:scatterStyle val="lineMarker"/>
        <c:varyColors val="0"/>
        <c:ser>
          <c:idx val="0"/>
          <c:order val="0"/>
          <c:tx>
            <c:v>Induction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Sheet4!$A$46:$A$68</c:f>
            </c:numRef>
          </c:xVal>
          <c:yVal>
            <c:numRef>
              <c:f>Sheet4!$D$46:$D$68</c:f>
            </c:numRef>
          </c:yVal>
          <c:smooth val="0"/>
          <c:extLst>
            <c:ext xmlns:c16="http://schemas.microsoft.com/office/drawing/2014/chart" uri="{C3380CC4-5D6E-409C-BE32-E72D297353CC}">
              <c16:uniqueId val="{00000000-E7AF-4033-856D-911215543A5C}"/>
            </c:ext>
          </c:extLst>
        </c:ser>
        <c:ser>
          <c:idx val="1"/>
          <c:order val="1"/>
          <c:tx>
            <c:v>Induction + T2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Sheet4!$A$72:$A$92</c:f>
            </c:numRef>
          </c:xVal>
          <c:yVal>
            <c:numRef>
              <c:f>Sheet4!$D$72:$D$92</c:f>
            </c:numRef>
          </c:yVal>
          <c:smooth val="0"/>
          <c:extLst>
            <c:ext xmlns:c16="http://schemas.microsoft.com/office/drawing/2014/chart" uri="{C3380CC4-5D6E-409C-BE32-E72D297353CC}">
              <c16:uniqueId val="{00000001-E7AF-4033-856D-911215543A5C}"/>
            </c:ext>
          </c:extLst>
        </c:ser>
        <c:ser>
          <c:idx val="2"/>
          <c:order val="2"/>
          <c:tx>
            <c:v>Induction + T1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Sheet4!$A$100:$A$115</c:f>
            </c:numRef>
          </c:xVal>
          <c:yVal>
            <c:numRef>
              <c:f>Sheet4!$D$100:$D$115</c:f>
            </c:numRef>
          </c:yVal>
          <c:smooth val="0"/>
          <c:extLst>
            <c:ext xmlns:c16="http://schemas.microsoft.com/office/drawing/2014/chart" uri="{C3380CC4-5D6E-409C-BE32-E72D297353CC}">
              <c16:uniqueId val="{00000002-E7AF-4033-856D-911215543A5C}"/>
            </c:ext>
          </c:extLst>
        </c:ser>
        <c:ser>
          <c:idx val="3"/>
          <c:order val="3"/>
          <c:tx>
            <c:v>Induction +T1 +Drift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Sheet4!$A$120:$A$139</c:f>
            </c:numRef>
          </c:xVal>
          <c:yVal>
            <c:numRef>
              <c:f>Sheet4!$D$120:$D$139</c:f>
            </c:numRef>
          </c:yVal>
          <c:smooth val="0"/>
          <c:extLst>
            <c:ext xmlns:c16="http://schemas.microsoft.com/office/drawing/2014/chart" uri="{C3380CC4-5D6E-409C-BE32-E72D297353CC}">
              <c16:uniqueId val="{00000003-E7AF-4033-856D-911215543A5C}"/>
            </c:ext>
          </c:extLst>
        </c:ser>
        <c:ser>
          <c:idx val="4"/>
          <c:order val="4"/>
          <c:tx>
            <c:v>All Gaps (shorted)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Sheet4!$A$148:$A$182</c:f>
            </c:numRef>
          </c:xVal>
          <c:yVal>
            <c:numRef>
              <c:f>Sheet4!$D$148:$D$182</c:f>
            </c:numRef>
          </c:yVal>
          <c:smooth val="0"/>
          <c:extLst>
            <c:ext xmlns:c16="http://schemas.microsoft.com/office/drawing/2014/chart" uri="{C3380CC4-5D6E-409C-BE32-E72D297353CC}">
              <c16:uniqueId val="{00000004-E7AF-4033-856D-911215543A5C}"/>
            </c:ext>
          </c:extLst>
        </c:ser>
        <c:ser>
          <c:idx val="5"/>
          <c:order val="5"/>
          <c:tx>
            <c:v>IV Curve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94803567987507"/>
                  <c:y val="0.1769509110274259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Sheet4!$D$4:$D$38</c:f>
              <c:numCache>
                <c:formatCode>0.00</c:formatCode>
                <c:ptCount val="35"/>
                <c:pt idx="0">
                  <c:v>39.950000000000003</c:v>
                </c:pt>
                <c:pt idx="1">
                  <c:v>79.95</c:v>
                </c:pt>
                <c:pt idx="2">
                  <c:v>120</c:v>
                </c:pt>
                <c:pt idx="3">
                  <c:v>160.05000000000001</c:v>
                </c:pt>
                <c:pt idx="4">
                  <c:v>200.15</c:v>
                </c:pt>
                <c:pt idx="5">
                  <c:v>240.3</c:v>
                </c:pt>
                <c:pt idx="6">
                  <c:v>280.45</c:v>
                </c:pt>
                <c:pt idx="7">
                  <c:v>320.64999999999998</c:v>
                </c:pt>
                <c:pt idx="8">
                  <c:v>360.85</c:v>
                </c:pt>
                <c:pt idx="9">
                  <c:v>401.1</c:v>
                </c:pt>
                <c:pt idx="10">
                  <c:v>441.35</c:v>
                </c:pt>
                <c:pt idx="11">
                  <c:v>481.6</c:v>
                </c:pt>
                <c:pt idx="12">
                  <c:v>521.85</c:v>
                </c:pt>
                <c:pt idx="13">
                  <c:v>562.15</c:v>
                </c:pt>
                <c:pt idx="14">
                  <c:v>602.45000000000005</c:v>
                </c:pt>
                <c:pt idx="15">
                  <c:v>622.54999999999995</c:v>
                </c:pt>
                <c:pt idx="16">
                  <c:v>642.75</c:v>
                </c:pt>
                <c:pt idx="17">
                  <c:v>662.9</c:v>
                </c:pt>
                <c:pt idx="18">
                  <c:v>683.1</c:v>
                </c:pt>
                <c:pt idx="19">
                  <c:v>703.25</c:v>
                </c:pt>
                <c:pt idx="20">
                  <c:v>723.35</c:v>
                </c:pt>
                <c:pt idx="21">
                  <c:v>743.5</c:v>
                </c:pt>
                <c:pt idx="22">
                  <c:v>763.7</c:v>
                </c:pt>
                <c:pt idx="23">
                  <c:v>783.9</c:v>
                </c:pt>
                <c:pt idx="24">
                  <c:v>804.1</c:v>
                </c:pt>
                <c:pt idx="25">
                  <c:v>824.25</c:v>
                </c:pt>
                <c:pt idx="26">
                  <c:v>844.45</c:v>
                </c:pt>
                <c:pt idx="27">
                  <c:v>864.7</c:v>
                </c:pt>
                <c:pt idx="28">
                  <c:v>884.9</c:v>
                </c:pt>
                <c:pt idx="29">
                  <c:v>905.15</c:v>
                </c:pt>
                <c:pt idx="30">
                  <c:v>925.4</c:v>
                </c:pt>
                <c:pt idx="31">
                  <c:v>945.65</c:v>
                </c:pt>
                <c:pt idx="32">
                  <c:v>965.95</c:v>
                </c:pt>
                <c:pt idx="33">
                  <c:v>986.25</c:v>
                </c:pt>
              </c:numCache>
            </c:numRef>
          </c:xVal>
          <c:yVal>
            <c:numRef>
              <c:f>Sheet4!$B$4:$B$38</c:f>
              <c:numCache>
                <c:formatCode>0.0</c:formatCode>
                <c:ptCount val="35"/>
                <c:pt idx="0">
                  <c:v>199.8</c:v>
                </c:pt>
                <c:pt idx="1">
                  <c:v>399.8</c:v>
                </c:pt>
                <c:pt idx="2">
                  <c:v>600</c:v>
                </c:pt>
                <c:pt idx="3">
                  <c:v>799.8</c:v>
                </c:pt>
                <c:pt idx="4">
                  <c:v>1000</c:v>
                </c:pt>
                <c:pt idx="5">
                  <c:v>1199.8</c:v>
                </c:pt>
                <c:pt idx="6">
                  <c:v>1399.8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2800.2</c:v>
                </c:pt>
                <c:pt idx="14">
                  <c:v>3000</c:v>
                </c:pt>
                <c:pt idx="15">
                  <c:v>3100</c:v>
                </c:pt>
                <c:pt idx="16">
                  <c:v>3200</c:v>
                </c:pt>
                <c:pt idx="17">
                  <c:v>3300</c:v>
                </c:pt>
                <c:pt idx="18">
                  <c:v>3400</c:v>
                </c:pt>
                <c:pt idx="19">
                  <c:v>3500.2</c:v>
                </c:pt>
                <c:pt idx="20">
                  <c:v>3600</c:v>
                </c:pt>
                <c:pt idx="21">
                  <c:v>3699.8</c:v>
                </c:pt>
                <c:pt idx="22">
                  <c:v>3800</c:v>
                </c:pt>
                <c:pt idx="23">
                  <c:v>3899.8</c:v>
                </c:pt>
                <c:pt idx="24">
                  <c:v>4000</c:v>
                </c:pt>
                <c:pt idx="25">
                  <c:v>4100</c:v>
                </c:pt>
                <c:pt idx="26">
                  <c:v>4199.8</c:v>
                </c:pt>
                <c:pt idx="27">
                  <c:v>4300</c:v>
                </c:pt>
                <c:pt idx="28">
                  <c:v>4400</c:v>
                </c:pt>
                <c:pt idx="29">
                  <c:v>4500</c:v>
                </c:pt>
                <c:pt idx="30">
                  <c:v>4600</c:v>
                </c:pt>
                <c:pt idx="31">
                  <c:v>4699.8</c:v>
                </c:pt>
                <c:pt idx="32">
                  <c:v>4799.8</c:v>
                </c:pt>
                <c:pt idx="33" formatCode="General">
                  <c:v>4899.8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7AF-4033-856D-911215543A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2525064"/>
        <c:axId val="2129880104"/>
      </c:scatterChart>
      <c:scatterChart>
        <c:scatterStyle val="lineMarker"/>
        <c:varyColors val="0"/>
        <c:ser>
          <c:idx val="6"/>
          <c:order val="6"/>
          <c:tx>
            <c:strRef>
              <c:f>Sheet4!$H$2</c:f>
              <c:strCache>
                <c:ptCount val="1"/>
                <c:pt idx="0">
                  <c:v>Rate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Sheet4!$I$4:$I$37</c:f>
                <c:numCache>
                  <c:formatCode>General</c:formatCode>
                  <c:ptCount val="34"/>
                  <c:pt idx="0">
                    <c:v>0</c:v>
                  </c:pt>
                  <c:pt idx="1">
                    <c:v>0</c:v>
                  </c:pt>
                  <c:pt idx="2">
                    <c:v>1.6666666666666666E-2</c:v>
                  </c:pt>
                  <c:pt idx="3">
                    <c:v>1.6666666666666666E-2</c:v>
                  </c:pt>
                  <c:pt idx="4">
                    <c:v>2.3570226039551587E-2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1.6666666666666666E-2</c:v>
                  </c:pt>
                  <c:pt idx="11">
                    <c:v>0.10671873729054747</c:v>
                  </c:pt>
                  <c:pt idx="12">
                    <c:v>0.15092308563562362</c:v>
                  </c:pt>
                  <c:pt idx="13">
                    <c:v>0.21343747458109494</c:v>
                  </c:pt>
                  <c:pt idx="14">
                    <c:v>0.27487370837451069</c:v>
                  </c:pt>
                  <c:pt idx="15">
                    <c:v>0.29627314724385295</c:v>
                  </c:pt>
                  <c:pt idx="16">
                    <c:v>0.28235123910162357</c:v>
                  </c:pt>
                  <c:pt idx="17">
                    <c:v>0.30550504633038933</c:v>
                  </c:pt>
                  <c:pt idx="18">
                    <c:v>0.33333333333333331</c:v>
                  </c:pt>
                  <c:pt idx="19">
                    <c:v>0.35433819375782166</c:v>
                  </c:pt>
                  <c:pt idx="20">
                    <c:v>0.35551215012835902</c:v>
                  </c:pt>
                  <c:pt idx="21">
                    <c:v>0.37080992435478316</c:v>
                  </c:pt>
                  <c:pt idx="22">
                    <c:v>0.37859388972001823</c:v>
                  </c:pt>
                  <c:pt idx="23">
                    <c:v>0.38873012632302006</c:v>
                  </c:pt>
                  <c:pt idx="24">
                    <c:v>0.40138648595974319</c:v>
                  </c:pt>
                  <c:pt idx="25">
                    <c:v>0.42720018726587655</c:v>
                  </c:pt>
                  <c:pt idx="26">
                    <c:v>0.42360883423796114</c:v>
                  </c:pt>
                  <c:pt idx="27">
                    <c:v>0.41799787346614842</c:v>
                  </c:pt>
                  <c:pt idx="28">
                    <c:v>0.42491829279939874</c:v>
                  </c:pt>
                  <c:pt idx="29">
                    <c:v>0.44752405273658508</c:v>
                  </c:pt>
                  <c:pt idx="30">
                    <c:v>0.44190245278542839</c:v>
                  </c:pt>
                  <c:pt idx="31">
                    <c:v>0.50055524725604028</c:v>
                  </c:pt>
                  <c:pt idx="32">
                    <c:v>0.56297819180181785</c:v>
                  </c:pt>
                  <c:pt idx="33">
                    <c:v>0.66185765505549266</c:v>
                  </c:pt>
                </c:numCache>
              </c:numRef>
            </c:plus>
            <c:minus>
              <c:numRef>
                <c:f>Sheet4!$I$4:$I$37</c:f>
                <c:numCache>
                  <c:formatCode>General</c:formatCode>
                  <c:ptCount val="34"/>
                  <c:pt idx="0">
                    <c:v>0</c:v>
                  </c:pt>
                  <c:pt idx="1">
                    <c:v>0</c:v>
                  </c:pt>
                  <c:pt idx="2">
                    <c:v>1.6666666666666666E-2</c:v>
                  </c:pt>
                  <c:pt idx="3">
                    <c:v>1.6666666666666666E-2</c:v>
                  </c:pt>
                  <c:pt idx="4">
                    <c:v>2.3570226039551587E-2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1.6666666666666666E-2</c:v>
                  </c:pt>
                  <c:pt idx="11">
                    <c:v>0.10671873729054747</c:v>
                  </c:pt>
                  <c:pt idx="12">
                    <c:v>0.15092308563562362</c:v>
                  </c:pt>
                  <c:pt idx="13">
                    <c:v>0.21343747458109494</c:v>
                  </c:pt>
                  <c:pt idx="14">
                    <c:v>0.27487370837451069</c:v>
                  </c:pt>
                  <c:pt idx="15">
                    <c:v>0.29627314724385295</c:v>
                  </c:pt>
                  <c:pt idx="16">
                    <c:v>0.28235123910162357</c:v>
                  </c:pt>
                  <c:pt idx="17">
                    <c:v>0.30550504633038933</c:v>
                  </c:pt>
                  <c:pt idx="18">
                    <c:v>0.33333333333333331</c:v>
                  </c:pt>
                  <c:pt idx="19">
                    <c:v>0.35433819375782166</c:v>
                  </c:pt>
                  <c:pt idx="20">
                    <c:v>0.35551215012835902</c:v>
                  </c:pt>
                  <c:pt idx="21">
                    <c:v>0.37080992435478316</c:v>
                  </c:pt>
                  <c:pt idx="22">
                    <c:v>0.37859388972001823</c:v>
                  </c:pt>
                  <c:pt idx="23">
                    <c:v>0.38873012632302006</c:v>
                  </c:pt>
                  <c:pt idx="24">
                    <c:v>0.40138648595974319</c:v>
                  </c:pt>
                  <c:pt idx="25">
                    <c:v>0.42720018726587655</c:v>
                  </c:pt>
                  <c:pt idx="26">
                    <c:v>0.42360883423796114</c:v>
                  </c:pt>
                  <c:pt idx="27">
                    <c:v>0.41799787346614842</c:v>
                  </c:pt>
                  <c:pt idx="28">
                    <c:v>0.42491829279939874</c:v>
                  </c:pt>
                  <c:pt idx="29">
                    <c:v>0.44752405273658508</c:v>
                  </c:pt>
                  <c:pt idx="30">
                    <c:v>0.44190245278542839</c:v>
                  </c:pt>
                  <c:pt idx="31">
                    <c:v>0.50055524725604028</c:v>
                  </c:pt>
                  <c:pt idx="32">
                    <c:v>0.56297819180181785</c:v>
                  </c:pt>
                  <c:pt idx="33">
                    <c:v>0.66185765505549266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Sheet4!$D$4:$D$38</c:f>
              <c:numCache>
                <c:formatCode>0.00</c:formatCode>
                <c:ptCount val="35"/>
                <c:pt idx="0">
                  <c:v>39.950000000000003</c:v>
                </c:pt>
                <c:pt idx="1">
                  <c:v>79.95</c:v>
                </c:pt>
                <c:pt idx="2">
                  <c:v>120</c:v>
                </c:pt>
                <c:pt idx="3">
                  <c:v>160.05000000000001</c:v>
                </c:pt>
                <c:pt idx="4">
                  <c:v>200.15</c:v>
                </c:pt>
                <c:pt idx="5">
                  <c:v>240.3</c:v>
                </c:pt>
                <c:pt idx="6">
                  <c:v>280.45</c:v>
                </c:pt>
                <c:pt idx="7">
                  <c:v>320.64999999999998</c:v>
                </c:pt>
                <c:pt idx="8">
                  <c:v>360.85</c:v>
                </c:pt>
                <c:pt idx="9">
                  <c:v>401.1</c:v>
                </c:pt>
                <c:pt idx="10">
                  <c:v>441.35</c:v>
                </c:pt>
                <c:pt idx="11">
                  <c:v>481.6</c:v>
                </c:pt>
                <c:pt idx="12">
                  <c:v>521.85</c:v>
                </c:pt>
                <c:pt idx="13">
                  <c:v>562.15</c:v>
                </c:pt>
                <c:pt idx="14">
                  <c:v>602.45000000000005</c:v>
                </c:pt>
                <c:pt idx="15">
                  <c:v>622.54999999999995</c:v>
                </c:pt>
                <c:pt idx="16">
                  <c:v>642.75</c:v>
                </c:pt>
                <c:pt idx="17">
                  <c:v>662.9</c:v>
                </c:pt>
                <c:pt idx="18">
                  <c:v>683.1</c:v>
                </c:pt>
                <c:pt idx="19">
                  <c:v>703.25</c:v>
                </c:pt>
                <c:pt idx="20">
                  <c:v>723.35</c:v>
                </c:pt>
                <c:pt idx="21">
                  <c:v>743.5</c:v>
                </c:pt>
                <c:pt idx="22">
                  <c:v>763.7</c:v>
                </c:pt>
                <c:pt idx="23">
                  <c:v>783.9</c:v>
                </c:pt>
                <c:pt idx="24">
                  <c:v>804.1</c:v>
                </c:pt>
                <c:pt idx="25">
                  <c:v>824.25</c:v>
                </c:pt>
                <c:pt idx="26">
                  <c:v>844.45</c:v>
                </c:pt>
                <c:pt idx="27">
                  <c:v>864.7</c:v>
                </c:pt>
                <c:pt idx="28">
                  <c:v>884.9</c:v>
                </c:pt>
                <c:pt idx="29">
                  <c:v>905.15</c:v>
                </c:pt>
                <c:pt idx="30">
                  <c:v>925.4</c:v>
                </c:pt>
                <c:pt idx="31">
                  <c:v>945.65</c:v>
                </c:pt>
                <c:pt idx="32">
                  <c:v>965.95</c:v>
                </c:pt>
                <c:pt idx="33">
                  <c:v>986.25</c:v>
                </c:pt>
              </c:numCache>
            </c:numRef>
          </c:xVal>
          <c:yVal>
            <c:numRef>
              <c:f>Sheet4!$H$4:$H$38</c:f>
              <c:numCache>
                <c:formatCode>0.000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1.6666666666666666E-2</c:v>
                </c:pt>
                <c:pt idx="3">
                  <c:v>1.6666666666666666E-2</c:v>
                </c:pt>
                <c:pt idx="4">
                  <c:v>3.3333333333333333E-2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1.6666666666666666E-2</c:v>
                </c:pt>
                <c:pt idx="11">
                  <c:v>0.68333333333333335</c:v>
                </c:pt>
                <c:pt idx="12">
                  <c:v>1.3666666666666667</c:v>
                </c:pt>
                <c:pt idx="13">
                  <c:v>2.7333333333333334</c:v>
                </c:pt>
                <c:pt idx="14">
                  <c:v>4.5333333333333332</c:v>
                </c:pt>
                <c:pt idx="15">
                  <c:v>5.2666666666666666</c:v>
                </c:pt>
                <c:pt idx="16">
                  <c:v>4.7833333333333332</c:v>
                </c:pt>
                <c:pt idx="17">
                  <c:v>5.6</c:v>
                </c:pt>
                <c:pt idx="18">
                  <c:v>6.666666666666667</c:v>
                </c:pt>
                <c:pt idx="19">
                  <c:v>7.5333333333333332</c:v>
                </c:pt>
                <c:pt idx="20">
                  <c:v>7.583333333333333</c:v>
                </c:pt>
                <c:pt idx="21">
                  <c:v>8.25</c:v>
                </c:pt>
                <c:pt idx="22">
                  <c:v>8.6</c:v>
                </c:pt>
                <c:pt idx="23">
                  <c:v>9.0666666666666664</c:v>
                </c:pt>
                <c:pt idx="24">
                  <c:v>9.6666666666666661</c:v>
                </c:pt>
                <c:pt idx="25">
                  <c:v>10.95</c:v>
                </c:pt>
                <c:pt idx="26">
                  <c:v>10.766666666666667</c:v>
                </c:pt>
                <c:pt idx="27">
                  <c:v>10.483333333333333</c:v>
                </c:pt>
                <c:pt idx="28">
                  <c:v>10.833333333333334</c:v>
                </c:pt>
                <c:pt idx="29">
                  <c:v>12.016666666666667</c:v>
                </c:pt>
                <c:pt idx="30">
                  <c:v>11.716666666666667</c:v>
                </c:pt>
                <c:pt idx="31">
                  <c:v>15.033333333333333</c:v>
                </c:pt>
                <c:pt idx="32">
                  <c:v>19.016666666666666</c:v>
                </c:pt>
                <c:pt idx="33" formatCode="General">
                  <c:v>26.283333333333335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7AF-4033-856D-911215543A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7379064"/>
        <c:axId val="-2087380840"/>
      </c:scatterChart>
      <c:valAx>
        <c:axId val="2122525064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Current Drawn (uA)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880104"/>
        <c:crosses val="autoZero"/>
        <c:crossBetween val="midCat"/>
      </c:valAx>
      <c:valAx>
        <c:axId val="2129880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Applied Voltage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525064"/>
        <c:crosses val="autoZero"/>
        <c:crossBetween val="midCat"/>
      </c:valAx>
      <c:valAx>
        <c:axId val="-208738084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Rate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7379064"/>
        <c:crosses val="max"/>
        <c:crossBetween val="midCat"/>
      </c:valAx>
      <c:valAx>
        <c:axId val="-2087379064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-2087380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2550731798725157"/>
          <c:y val="5.4888451443569519E-2"/>
          <c:w val="0.31578316042477289"/>
          <c:h val="0.1296259842519685"/>
        </c:manualLayout>
      </c:layout>
      <c:overlay val="0"/>
      <c:spPr>
        <a:solidFill>
          <a:sysClr val="window" lastClr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065376532452561"/>
          <c:y val="3.6089238845144402E-2"/>
          <c:w val="0.77232507002673334"/>
          <c:h val="0.81823061979457301"/>
        </c:manualLayout>
      </c:layout>
      <c:scatterChart>
        <c:scatterStyle val="lineMarker"/>
        <c:varyColors val="0"/>
        <c:ser>
          <c:idx val="0"/>
          <c:order val="0"/>
          <c:tx>
            <c:v>Induction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Sheet4!$A$46:$A$68</c:f>
            </c:numRef>
          </c:xVal>
          <c:yVal>
            <c:numRef>
              <c:f>Sheet4!$D$46:$D$68</c:f>
            </c:numRef>
          </c:yVal>
          <c:smooth val="0"/>
          <c:extLst>
            <c:ext xmlns:c16="http://schemas.microsoft.com/office/drawing/2014/chart" uri="{C3380CC4-5D6E-409C-BE32-E72D297353CC}">
              <c16:uniqueId val="{00000000-F24B-4184-BE3C-8BAC4BA633C4}"/>
            </c:ext>
          </c:extLst>
        </c:ser>
        <c:ser>
          <c:idx val="1"/>
          <c:order val="1"/>
          <c:tx>
            <c:v>Induction + T2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Sheet4!$A$72:$A$92</c:f>
            </c:numRef>
          </c:xVal>
          <c:yVal>
            <c:numRef>
              <c:f>Sheet4!$D$72:$D$92</c:f>
            </c:numRef>
          </c:yVal>
          <c:smooth val="0"/>
          <c:extLst>
            <c:ext xmlns:c16="http://schemas.microsoft.com/office/drawing/2014/chart" uri="{C3380CC4-5D6E-409C-BE32-E72D297353CC}">
              <c16:uniqueId val="{00000001-F24B-4184-BE3C-8BAC4BA633C4}"/>
            </c:ext>
          </c:extLst>
        </c:ser>
        <c:ser>
          <c:idx val="2"/>
          <c:order val="2"/>
          <c:tx>
            <c:v>Induction + T1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Sheet4!$A$100:$A$115</c:f>
            </c:numRef>
          </c:xVal>
          <c:yVal>
            <c:numRef>
              <c:f>Sheet4!$D$100:$D$115</c:f>
            </c:numRef>
          </c:yVal>
          <c:smooth val="0"/>
          <c:extLst>
            <c:ext xmlns:c16="http://schemas.microsoft.com/office/drawing/2014/chart" uri="{C3380CC4-5D6E-409C-BE32-E72D297353CC}">
              <c16:uniqueId val="{00000002-F24B-4184-BE3C-8BAC4BA633C4}"/>
            </c:ext>
          </c:extLst>
        </c:ser>
        <c:ser>
          <c:idx val="3"/>
          <c:order val="3"/>
          <c:tx>
            <c:v>Induction +T1 +Drift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Sheet4!$A$120:$A$139</c:f>
            </c:numRef>
          </c:xVal>
          <c:yVal>
            <c:numRef>
              <c:f>Sheet4!$D$120:$D$139</c:f>
            </c:numRef>
          </c:yVal>
          <c:smooth val="0"/>
          <c:extLst>
            <c:ext xmlns:c16="http://schemas.microsoft.com/office/drawing/2014/chart" uri="{C3380CC4-5D6E-409C-BE32-E72D297353CC}">
              <c16:uniqueId val="{00000003-F24B-4184-BE3C-8BAC4BA633C4}"/>
            </c:ext>
          </c:extLst>
        </c:ser>
        <c:ser>
          <c:idx val="4"/>
          <c:order val="4"/>
          <c:tx>
            <c:v>All Gaps (shorted)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Sheet4!$A$148:$A$182</c:f>
            </c:numRef>
          </c:xVal>
          <c:yVal>
            <c:numRef>
              <c:f>Sheet4!$D$148:$D$182</c:f>
            </c:numRef>
          </c:yVal>
          <c:smooth val="0"/>
          <c:extLst>
            <c:ext xmlns:c16="http://schemas.microsoft.com/office/drawing/2014/chart" uri="{C3380CC4-5D6E-409C-BE32-E72D297353CC}">
              <c16:uniqueId val="{00000004-F24B-4184-BE3C-8BAC4BA633C4}"/>
            </c:ext>
          </c:extLst>
        </c:ser>
        <c:ser>
          <c:idx val="5"/>
          <c:order val="5"/>
          <c:tx>
            <c:v>IV Curve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0300033758816069"/>
                  <c:y val="0.1619602316247434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Sheet4!$D$4:$D$38</c:f>
              <c:numCache>
                <c:formatCode>0.00</c:formatCode>
                <c:ptCount val="35"/>
                <c:pt idx="0">
                  <c:v>39.950000000000003</c:v>
                </c:pt>
                <c:pt idx="1">
                  <c:v>79.95</c:v>
                </c:pt>
                <c:pt idx="2">
                  <c:v>120</c:v>
                </c:pt>
                <c:pt idx="3">
                  <c:v>160.05000000000001</c:v>
                </c:pt>
                <c:pt idx="4">
                  <c:v>200.15</c:v>
                </c:pt>
                <c:pt idx="5">
                  <c:v>240.3</c:v>
                </c:pt>
                <c:pt idx="6">
                  <c:v>280.45</c:v>
                </c:pt>
                <c:pt idx="7">
                  <c:v>320.64999999999998</c:v>
                </c:pt>
                <c:pt idx="8">
                  <c:v>360.85</c:v>
                </c:pt>
                <c:pt idx="9">
                  <c:v>401.1</c:v>
                </c:pt>
                <c:pt idx="10">
                  <c:v>441.35</c:v>
                </c:pt>
                <c:pt idx="11">
                  <c:v>481.6</c:v>
                </c:pt>
                <c:pt idx="12">
                  <c:v>521.85</c:v>
                </c:pt>
                <c:pt idx="13">
                  <c:v>562.15</c:v>
                </c:pt>
                <c:pt idx="14">
                  <c:v>602.45000000000005</c:v>
                </c:pt>
                <c:pt idx="15">
                  <c:v>622.54999999999995</c:v>
                </c:pt>
                <c:pt idx="16">
                  <c:v>642.75</c:v>
                </c:pt>
                <c:pt idx="17">
                  <c:v>662.9</c:v>
                </c:pt>
                <c:pt idx="18">
                  <c:v>683.1</c:v>
                </c:pt>
                <c:pt idx="19">
                  <c:v>703.25</c:v>
                </c:pt>
                <c:pt idx="20">
                  <c:v>723.35</c:v>
                </c:pt>
                <c:pt idx="21">
                  <c:v>743.5</c:v>
                </c:pt>
                <c:pt idx="22">
                  <c:v>763.7</c:v>
                </c:pt>
                <c:pt idx="23">
                  <c:v>783.9</c:v>
                </c:pt>
                <c:pt idx="24">
                  <c:v>804.1</c:v>
                </c:pt>
                <c:pt idx="25">
                  <c:v>824.25</c:v>
                </c:pt>
                <c:pt idx="26">
                  <c:v>844.45</c:v>
                </c:pt>
                <c:pt idx="27">
                  <c:v>864.7</c:v>
                </c:pt>
                <c:pt idx="28">
                  <c:v>884.9</c:v>
                </c:pt>
                <c:pt idx="29">
                  <c:v>905.15</c:v>
                </c:pt>
                <c:pt idx="30">
                  <c:v>925.4</c:v>
                </c:pt>
                <c:pt idx="31">
                  <c:v>945.65</c:v>
                </c:pt>
                <c:pt idx="32">
                  <c:v>965.95</c:v>
                </c:pt>
                <c:pt idx="33">
                  <c:v>986.25</c:v>
                </c:pt>
              </c:numCache>
            </c:numRef>
          </c:xVal>
          <c:yVal>
            <c:numRef>
              <c:f>Sheet4!$B$4:$B$38</c:f>
              <c:numCache>
                <c:formatCode>0.0</c:formatCode>
                <c:ptCount val="35"/>
                <c:pt idx="0">
                  <c:v>199.8</c:v>
                </c:pt>
                <c:pt idx="1">
                  <c:v>399.8</c:v>
                </c:pt>
                <c:pt idx="2">
                  <c:v>600</c:v>
                </c:pt>
                <c:pt idx="3">
                  <c:v>799.8</c:v>
                </c:pt>
                <c:pt idx="4">
                  <c:v>1000</c:v>
                </c:pt>
                <c:pt idx="5">
                  <c:v>1199.8</c:v>
                </c:pt>
                <c:pt idx="6">
                  <c:v>1399.8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2800.2</c:v>
                </c:pt>
                <c:pt idx="14">
                  <c:v>3000</c:v>
                </c:pt>
                <c:pt idx="15">
                  <c:v>3100</c:v>
                </c:pt>
                <c:pt idx="16">
                  <c:v>3200</c:v>
                </c:pt>
                <c:pt idx="17">
                  <c:v>3300</c:v>
                </c:pt>
                <c:pt idx="18">
                  <c:v>3400</c:v>
                </c:pt>
                <c:pt idx="19">
                  <c:v>3500.2</c:v>
                </c:pt>
                <c:pt idx="20">
                  <c:v>3600</c:v>
                </c:pt>
                <c:pt idx="21">
                  <c:v>3699.8</c:v>
                </c:pt>
                <c:pt idx="22">
                  <c:v>3800</c:v>
                </c:pt>
                <c:pt idx="23">
                  <c:v>3899.8</c:v>
                </c:pt>
                <c:pt idx="24">
                  <c:v>4000</c:v>
                </c:pt>
                <c:pt idx="25">
                  <c:v>4100</c:v>
                </c:pt>
                <c:pt idx="26">
                  <c:v>4199.8</c:v>
                </c:pt>
                <c:pt idx="27">
                  <c:v>4300</c:v>
                </c:pt>
                <c:pt idx="28">
                  <c:v>4400</c:v>
                </c:pt>
                <c:pt idx="29">
                  <c:v>4500</c:v>
                </c:pt>
                <c:pt idx="30">
                  <c:v>4600</c:v>
                </c:pt>
                <c:pt idx="31">
                  <c:v>4699.8</c:v>
                </c:pt>
                <c:pt idx="32">
                  <c:v>4799.8</c:v>
                </c:pt>
                <c:pt idx="33" formatCode="General">
                  <c:v>4899.8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24B-4184-BE3C-8BAC4BA633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2525064"/>
        <c:axId val="2129880104"/>
      </c:scatterChart>
      <c:scatterChart>
        <c:scatterStyle val="lineMarker"/>
        <c:varyColors val="0"/>
        <c:ser>
          <c:idx val="6"/>
          <c:order val="6"/>
          <c:tx>
            <c:strRef>
              <c:f>Sheet4!$H$2</c:f>
              <c:strCache>
                <c:ptCount val="1"/>
                <c:pt idx="0">
                  <c:v>Rate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Sheet4!$D$4:$D$38</c:f>
              <c:numCache>
                <c:formatCode>0.00</c:formatCode>
                <c:ptCount val="35"/>
                <c:pt idx="0">
                  <c:v>39.950000000000003</c:v>
                </c:pt>
                <c:pt idx="1">
                  <c:v>79.95</c:v>
                </c:pt>
                <c:pt idx="2">
                  <c:v>120</c:v>
                </c:pt>
                <c:pt idx="3">
                  <c:v>160.05000000000001</c:v>
                </c:pt>
                <c:pt idx="4">
                  <c:v>200.15</c:v>
                </c:pt>
                <c:pt idx="5">
                  <c:v>240.3</c:v>
                </c:pt>
                <c:pt idx="6">
                  <c:v>280.45</c:v>
                </c:pt>
                <c:pt idx="7">
                  <c:v>320.64999999999998</c:v>
                </c:pt>
                <c:pt idx="8">
                  <c:v>360.85</c:v>
                </c:pt>
                <c:pt idx="9">
                  <c:v>401.1</c:v>
                </c:pt>
                <c:pt idx="10">
                  <c:v>441.35</c:v>
                </c:pt>
                <c:pt idx="11">
                  <c:v>481.6</c:v>
                </c:pt>
                <c:pt idx="12">
                  <c:v>521.85</c:v>
                </c:pt>
                <c:pt idx="13">
                  <c:v>562.15</c:v>
                </c:pt>
                <c:pt idx="14">
                  <c:v>602.45000000000005</c:v>
                </c:pt>
                <c:pt idx="15">
                  <c:v>622.54999999999995</c:v>
                </c:pt>
                <c:pt idx="16">
                  <c:v>642.75</c:v>
                </c:pt>
                <c:pt idx="17">
                  <c:v>662.9</c:v>
                </c:pt>
                <c:pt idx="18">
                  <c:v>683.1</c:v>
                </c:pt>
                <c:pt idx="19">
                  <c:v>703.25</c:v>
                </c:pt>
                <c:pt idx="20">
                  <c:v>723.35</c:v>
                </c:pt>
                <c:pt idx="21">
                  <c:v>743.5</c:v>
                </c:pt>
                <c:pt idx="22">
                  <c:v>763.7</c:v>
                </c:pt>
                <c:pt idx="23">
                  <c:v>783.9</c:v>
                </c:pt>
                <c:pt idx="24">
                  <c:v>804.1</c:v>
                </c:pt>
                <c:pt idx="25">
                  <c:v>824.25</c:v>
                </c:pt>
                <c:pt idx="26">
                  <c:v>844.45</c:v>
                </c:pt>
                <c:pt idx="27">
                  <c:v>864.7</c:v>
                </c:pt>
                <c:pt idx="28">
                  <c:v>884.9</c:v>
                </c:pt>
                <c:pt idx="29">
                  <c:v>905.15</c:v>
                </c:pt>
                <c:pt idx="30">
                  <c:v>925.4</c:v>
                </c:pt>
                <c:pt idx="31">
                  <c:v>945.65</c:v>
                </c:pt>
                <c:pt idx="32">
                  <c:v>965.95</c:v>
                </c:pt>
                <c:pt idx="33">
                  <c:v>986.25</c:v>
                </c:pt>
              </c:numCache>
            </c:numRef>
          </c:xVal>
          <c:yVal>
            <c:numRef>
              <c:f>Sheet4!$H$4:$H$38</c:f>
              <c:numCache>
                <c:formatCode>0.000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1.6666666666666666E-2</c:v>
                </c:pt>
                <c:pt idx="3">
                  <c:v>1.6666666666666666E-2</c:v>
                </c:pt>
                <c:pt idx="4">
                  <c:v>3.3333333333333333E-2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1.6666666666666666E-2</c:v>
                </c:pt>
                <c:pt idx="11">
                  <c:v>0.68333333333333335</c:v>
                </c:pt>
                <c:pt idx="12">
                  <c:v>1.3666666666666667</c:v>
                </c:pt>
                <c:pt idx="13">
                  <c:v>2.7333333333333334</c:v>
                </c:pt>
                <c:pt idx="14">
                  <c:v>4.5333333333333332</c:v>
                </c:pt>
                <c:pt idx="15">
                  <c:v>5.2666666666666666</c:v>
                </c:pt>
                <c:pt idx="16">
                  <c:v>4.7833333333333332</c:v>
                </c:pt>
                <c:pt idx="17">
                  <c:v>5.6</c:v>
                </c:pt>
                <c:pt idx="18">
                  <c:v>6.666666666666667</c:v>
                </c:pt>
                <c:pt idx="19">
                  <c:v>7.5333333333333332</c:v>
                </c:pt>
                <c:pt idx="20">
                  <c:v>7.583333333333333</c:v>
                </c:pt>
                <c:pt idx="21">
                  <c:v>8.25</c:v>
                </c:pt>
                <c:pt idx="22">
                  <c:v>8.6</c:v>
                </c:pt>
                <c:pt idx="23">
                  <c:v>9.0666666666666664</c:v>
                </c:pt>
                <c:pt idx="24">
                  <c:v>9.6666666666666661</c:v>
                </c:pt>
                <c:pt idx="25">
                  <c:v>10.95</c:v>
                </c:pt>
                <c:pt idx="26">
                  <c:v>10.766666666666667</c:v>
                </c:pt>
                <c:pt idx="27">
                  <c:v>10.483333333333333</c:v>
                </c:pt>
                <c:pt idx="28">
                  <c:v>10.833333333333334</c:v>
                </c:pt>
                <c:pt idx="29">
                  <c:v>12.016666666666667</c:v>
                </c:pt>
                <c:pt idx="30">
                  <c:v>11.716666666666667</c:v>
                </c:pt>
                <c:pt idx="31">
                  <c:v>15.033333333333333</c:v>
                </c:pt>
                <c:pt idx="32">
                  <c:v>19.016666666666666</c:v>
                </c:pt>
                <c:pt idx="33" formatCode="General">
                  <c:v>26.283333333333335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24B-4184-BE3C-8BAC4BA633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7379064"/>
        <c:axId val="-2087380840"/>
      </c:scatterChart>
      <c:valAx>
        <c:axId val="2122525064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1">
                    <a:solidFill>
                      <a:sysClr val="windowText" lastClr="000000"/>
                    </a:solidFill>
                  </a:rPr>
                  <a:t>Current Drawn (uA)</a:t>
                </a:r>
              </a:p>
            </c:rich>
          </c:tx>
          <c:layout>
            <c:manualLayout>
              <c:xMode val="edge"/>
              <c:yMode val="edge"/>
              <c:x val="0.42716386407666596"/>
              <c:y val="0.931535892643769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880104"/>
        <c:crosses val="autoZero"/>
        <c:crossBetween val="midCat"/>
      </c:valAx>
      <c:valAx>
        <c:axId val="2129880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1">
                    <a:solidFill>
                      <a:sysClr val="windowText" lastClr="000000"/>
                    </a:solidFill>
                  </a:rPr>
                  <a:t>Applied Voltage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525064"/>
        <c:crosses val="autoZero"/>
        <c:crossBetween val="midCat"/>
      </c:valAx>
      <c:valAx>
        <c:axId val="-208738084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1">
                    <a:solidFill>
                      <a:sysClr val="windowText" lastClr="000000"/>
                    </a:solidFill>
                  </a:rPr>
                  <a:t>Rate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7379064"/>
        <c:crosses val="max"/>
        <c:crossBetween val="midCat"/>
      </c:valAx>
      <c:valAx>
        <c:axId val="-2087379064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-2087380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3941235329361351"/>
          <c:y val="5.4888528039053482E-2"/>
          <c:w val="0.23389823085555786"/>
          <c:h val="0.11146767159941583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83820</xdr:colOff>
      <xdr:row>22</xdr:row>
      <xdr:rowOff>74930</xdr:rowOff>
    </xdr:from>
    <xdr:to>
      <xdr:col>14</xdr:col>
      <xdr:colOff>1041400</xdr:colOff>
      <xdr:row>37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60960</xdr:colOff>
      <xdr:row>0</xdr:row>
      <xdr:rowOff>7620</xdr:rowOff>
    </xdr:from>
    <xdr:to>
      <xdr:col>14</xdr:col>
      <xdr:colOff>1028700</xdr:colOff>
      <xdr:row>22</xdr:row>
      <xdr:rowOff>22860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89</xdr:row>
      <xdr:rowOff>22860</xdr:rowOff>
    </xdr:from>
    <xdr:to>
      <xdr:col>5</xdr:col>
      <xdr:colOff>746760</xdr:colOff>
      <xdr:row>96</xdr:row>
      <xdr:rowOff>152400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0" y="8191500"/>
          <a:ext cx="3947160" cy="13563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GB" sz="1100"/>
        </a:p>
      </xdr:txBody>
    </xdr:sp>
    <xdr:clientData/>
  </xdr:twoCellAnchor>
  <xdr:twoCellAnchor>
    <xdr:from>
      <xdr:col>0</xdr:col>
      <xdr:colOff>0</xdr:colOff>
      <xdr:row>68</xdr:row>
      <xdr:rowOff>7620</xdr:rowOff>
    </xdr:from>
    <xdr:to>
      <xdr:col>5</xdr:col>
      <xdr:colOff>739140</xdr:colOff>
      <xdr:row>69</xdr:row>
      <xdr:rowOff>15240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/>
      </xdr:nvSpPr>
      <xdr:spPr>
        <a:xfrm>
          <a:off x="0" y="4419600"/>
          <a:ext cx="3939540" cy="2590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GB" sz="1100"/>
        </a:p>
      </xdr:txBody>
    </xdr:sp>
    <xdr:clientData/>
  </xdr:twoCellAnchor>
  <xdr:twoCellAnchor>
    <xdr:from>
      <xdr:col>0</xdr:col>
      <xdr:colOff>0</xdr:colOff>
      <xdr:row>115</xdr:row>
      <xdr:rowOff>15240</xdr:rowOff>
    </xdr:from>
    <xdr:to>
      <xdr:col>5</xdr:col>
      <xdr:colOff>739140</xdr:colOff>
      <xdr:row>116</xdr:row>
      <xdr:rowOff>137160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/>
      </xdr:nvSpPr>
      <xdr:spPr>
        <a:xfrm>
          <a:off x="0" y="12740640"/>
          <a:ext cx="3939540" cy="2971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GB" sz="1100"/>
        </a:p>
      </xdr:txBody>
    </xdr:sp>
    <xdr:clientData/>
  </xdr:twoCellAnchor>
  <xdr:twoCellAnchor>
    <xdr:from>
      <xdr:col>0</xdr:col>
      <xdr:colOff>0</xdr:colOff>
      <xdr:row>139</xdr:row>
      <xdr:rowOff>7620</xdr:rowOff>
    </xdr:from>
    <xdr:to>
      <xdr:col>5</xdr:col>
      <xdr:colOff>739140</xdr:colOff>
      <xdr:row>144</xdr:row>
      <xdr:rowOff>160020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/>
      </xdr:nvSpPr>
      <xdr:spPr>
        <a:xfrm>
          <a:off x="0" y="16939260"/>
          <a:ext cx="3939540" cy="1028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GB" sz="1100"/>
        </a:p>
      </xdr:txBody>
    </xdr:sp>
    <xdr:clientData/>
  </xdr:twoCellAnchor>
  <xdr:twoCellAnchor>
    <xdr:from>
      <xdr:col>0</xdr:col>
      <xdr:colOff>0</xdr:colOff>
      <xdr:row>182</xdr:row>
      <xdr:rowOff>0</xdr:rowOff>
    </xdr:from>
    <xdr:to>
      <xdr:col>5</xdr:col>
      <xdr:colOff>739140</xdr:colOff>
      <xdr:row>190</xdr:row>
      <xdr:rowOff>144780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/>
      </xdr:nvSpPr>
      <xdr:spPr>
        <a:xfrm>
          <a:off x="0" y="24467820"/>
          <a:ext cx="3939540" cy="15468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GB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47625</xdr:rowOff>
    </xdr:from>
    <xdr:to>
      <xdr:col>13</xdr:col>
      <xdr:colOff>676275</xdr:colOff>
      <xdr:row>29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78"/>
  <sheetViews>
    <sheetView tabSelected="1" topLeftCell="M1" zoomScale="120" zoomScaleNormal="120" workbookViewId="0">
      <selection activeCell="T4" sqref="T4:U37"/>
    </sheetView>
  </sheetViews>
  <sheetFormatPr baseColWidth="10" defaultColWidth="8.6640625" defaultRowHeight="14"/>
  <cols>
    <col min="1" max="1" width="4.83203125" style="5" bestFit="1" customWidth="1"/>
    <col min="2" max="2" width="8.83203125" style="5" customWidth="1"/>
    <col min="3" max="3" width="9.33203125" style="5" customWidth="1"/>
    <col min="4" max="4" width="7.1640625" style="5" customWidth="1"/>
    <col min="5" max="5" width="11.6640625" style="5" customWidth="1"/>
    <col min="6" max="6" width="10" style="5" bestFit="1" customWidth="1"/>
    <col min="7" max="8" width="10" style="5" customWidth="1"/>
    <col min="9" max="9" width="10" style="6" customWidth="1"/>
    <col min="10" max="10" width="8.6640625" customWidth="1"/>
    <col min="12" max="12" width="13.6640625" customWidth="1"/>
    <col min="13" max="13" width="12.33203125" bestFit="1" customWidth="1"/>
    <col min="14" max="14" width="10.83203125" customWidth="1"/>
    <col min="15" max="15" width="10.6640625" bestFit="1" customWidth="1"/>
    <col min="16" max="16" width="18.5" bestFit="1" customWidth="1"/>
    <col min="17" max="17" width="17.6640625" customWidth="1"/>
  </cols>
  <sheetData>
    <row r="1" spans="1:21">
      <c r="A1" s="26" t="s">
        <v>40</v>
      </c>
      <c r="B1" s="26"/>
      <c r="C1" s="26"/>
      <c r="D1" s="26"/>
      <c r="E1" s="26"/>
      <c r="F1" s="26"/>
      <c r="G1" s="26"/>
      <c r="H1" s="26"/>
      <c r="I1" s="26"/>
      <c r="P1" s="27" t="s">
        <v>18</v>
      </c>
      <c r="Q1" s="27"/>
    </row>
    <row r="2" spans="1:21">
      <c r="A2" s="17" t="s">
        <v>0</v>
      </c>
      <c r="B2" s="17" t="s">
        <v>1</v>
      </c>
      <c r="C2" s="17" t="s">
        <v>2</v>
      </c>
      <c r="D2" s="17" t="s">
        <v>3</v>
      </c>
      <c r="E2" s="17" t="s">
        <v>4</v>
      </c>
      <c r="F2" s="17" t="s">
        <v>7</v>
      </c>
      <c r="G2" s="17" t="s">
        <v>20</v>
      </c>
      <c r="H2" s="17" t="s">
        <v>21</v>
      </c>
      <c r="I2" s="17" t="s">
        <v>30</v>
      </c>
      <c r="P2" s="12" t="s">
        <v>19</v>
      </c>
      <c r="Q2" s="13">
        <v>5.01</v>
      </c>
    </row>
    <row r="3" spans="1:21">
      <c r="A3" s="17" t="s">
        <v>26</v>
      </c>
      <c r="B3" s="17" t="s">
        <v>26</v>
      </c>
      <c r="C3" s="17" t="s">
        <v>27</v>
      </c>
      <c r="D3" s="17" t="s">
        <v>27</v>
      </c>
      <c r="E3" s="17" t="s">
        <v>28</v>
      </c>
      <c r="F3" s="17" t="s">
        <v>28</v>
      </c>
      <c r="G3" s="17"/>
      <c r="H3" s="17" t="s">
        <v>29</v>
      </c>
      <c r="I3" s="17" t="s">
        <v>29</v>
      </c>
      <c r="P3" s="12"/>
      <c r="Q3" s="15"/>
    </row>
    <row r="4" spans="1:21">
      <c r="A4" s="17">
        <v>200</v>
      </c>
      <c r="B4" s="21">
        <v>199.8</v>
      </c>
      <c r="C4" s="17">
        <f>A4/$Q$2</f>
        <v>39.920159680638726</v>
      </c>
      <c r="D4" s="20">
        <v>39.950000000000003</v>
      </c>
      <c r="E4" s="22">
        <f>B4/D4</f>
        <v>5.0012515644555693</v>
      </c>
      <c r="F4" s="17">
        <f>E4/$Q$2</f>
        <v>0.99825380528055274</v>
      </c>
      <c r="G4" s="18">
        <v>0</v>
      </c>
      <c r="H4" s="22">
        <f>G4/$Q$22</f>
        <v>0</v>
      </c>
      <c r="I4" s="22">
        <f>SQRT(G4)/$Q$22</f>
        <v>0</v>
      </c>
      <c r="P4" s="12"/>
      <c r="Q4" s="15"/>
      <c r="T4" s="21">
        <v>199.8</v>
      </c>
      <c r="U4" s="20">
        <v>39.950000000000003</v>
      </c>
    </row>
    <row r="5" spans="1:21">
      <c r="A5" s="17">
        <v>400</v>
      </c>
      <c r="B5" s="21">
        <v>399.8</v>
      </c>
      <c r="C5" s="17">
        <f t="shared" ref="C5:C37" si="0">A5/$Q$2</f>
        <v>79.840319361277452</v>
      </c>
      <c r="D5" s="20">
        <v>79.95</v>
      </c>
      <c r="E5" s="22">
        <f t="shared" ref="E5:E37" si="1">B5/D5</f>
        <v>5.0006253908692937</v>
      </c>
      <c r="F5" s="17">
        <f t="shared" ref="F5:F37" si="2">E5/$Q$2</f>
        <v>0.99812882053279317</v>
      </c>
      <c r="G5" s="18">
        <v>0</v>
      </c>
      <c r="H5" s="22">
        <f t="shared" ref="H5:H37" si="3">G5/$Q$22</f>
        <v>0</v>
      </c>
      <c r="I5" s="22">
        <f t="shared" ref="I5:I37" si="4">SQRT(G5)/$Q$22</f>
        <v>0</v>
      </c>
      <c r="P5" s="27" t="s">
        <v>16</v>
      </c>
      <c r="Q5" s="27"/>
      <c r="T5" s="21">
        <v>399.8</v>
      </c>
      <c r="U5" s="20">
        <v>79.95</v>
      </c>
    </row>
    <row r="6" spans="1:21">
      <c r="A6" s="17">
        <v>600</v>
      </c>
      <c r="B6" s="21">
        <v>600</v>
      </c>
      <c r="C6" s="17">
        <f t="shared" si="0"/>
        <v>119.76047904191617</v>
      </c>
      <c r="D6" s="20">
        <v>120</v>
      </c>
      <c r="E6" s="22">
        <f t="shared" si="1"/>
        <v>5</v>
      </c>
      <c r="F6" s="17">
        <f t="shared" si="2"/>
        <v>0.99800399201596812</v>
      </c>
      <c r="G6" s="18">
        <v>1</v>
      </c>
      <c r="H6" s="22">
        <f t="shared" si="3"/>
        <v>1.6666666666666666E-2</v>
      </c>
      <c r="I6" s="22">
        <f t="shared" si="4"/>
        <v>1.6666666666666666E-2</v>
      </c>
      <c r="P6" s="12" t="s">
        <v>17</v>
      </c>
      <c r="Q6" s="13" t="s">
        <v>41</v>
      </c>
      <c r="T6" s="21">
        <v>600</v>
      </c>
      <c r="U6" s="20">
        <v>120</v>
      </c>
    </row>
    <row r="7" spans="1:21">
      <c r="A7" s="17">
        <v>800</v>
      </c>
      <c r="B7" s="21">
        <v>799.8</v>
      </c>
      <c r="C7" s="17">
        <f t="shared" si="0"/>
        <v>159.6806387225549</v>
      </c>
      <c r="D7" s="20">
        <v>160.05000000000001</v>
      </c>
      <c r="E7" s="22">
        <f t="shared" si="1"/>
        <v>4.9971883786316766</v>
      </c>
      <c r="F7" s="17">
        <f t="shared" si="2"/>
        <v>0.99744279014604331</v>
      </c>
      <c r="G7" s="18">
        <v>1</v>
      </c>
      <c r="H7" s="22">
        <f t="shared" si="3"/>
        <v>1.6666666666666666E-2</v>
      </c>
      <c r="I7" s="22">
        <f t="shared" si="4"/>
        <v>1.6666666666666666E-2</v>
      </c>
      <c r="P7" s="12"/>
      <c r="Q7" s="13" t="s">
        <v>42</v>
      </c>
      <c r="T7" s="21">
        <v>799.8</v>
      </c>
      <c r="U7" s="20">
        <v>160.05000000000001</v>
      </c>
    </row>
    <row r="8" spans="1:21">
      <c r="A8" s="17">
        <v>1000</v>
      </c>
      <c r="B8" s="21">
        <v>1000</v>
      </c>
      <c r="C8" s="17">
        <f t="shared" si="0"/>
        <v>199.60079840319361</v>
      </c>
      <c r="D8" s="20">
        <v>200.15</v>
      </c>
      <c r="E8" s="22">
        <f t="shared" si="1"/>
        <v>4.9962528103922059</v>
      </c>
      <c r="F8" s="17">
        <f t="shared" si="2"/>
        <v>0.99725604997848427</v>
      </c>
      <c r="G8" s="18">
        <v>2</v>
      </c>
      <c r="H8" s="22">
        <f t="shared" si="3"/>
        <v>3.3333333333333333E-2</v>
      </c>
      <c r="I8" s="22">
        <f t="shared" si="4"/>
        <v>2.3570226039551587E-2</v>
      </c>
      <c r="P8" s="27" t="s">
        <v>15</v>
      </c>
      <c r="Q8" s="27"/>
      <c r="T8" s="21">
        <v>1000</v>
      </c>
      <c r="U8" s="20">
        <v>200.15</v>
      </c>
    </row>
    <row r="9" spans="1:21">
      <c r="A9" s="19">
        <v>1200</v>
      </c>
      <c r="B9" s="21">
        <v>1199.8</v>
      </c>
      <c r="C9" s="17">
        <f t="shared" si="0"/>
        <v>239.52095808383234</v>
      </c>
      <c r="D9" s="20">
        <v>240.3</v>
      </c>
      <c r="E9" s="22">
        <f t="shared" si="1"/>
        <v>4.9929255097794423</v>
      </c>
      <c r="F9" s="17">
        <f t="shared" si="2"/>
        <v>0.9965919181196492</v>
      </c>
      <c r="G9" s="18">
        <v>0</v>
      </c>
      <c r="H9" s="22">
        <f t="shared" si="3"/>
        <v>0</v>
      </c>
      <c r="I9" s="22">
        <f t="shared" si="4"/>
        <v>0</v>
      </c>
      <c r="P9" s="12" t="s">
        <v>17</v>
      </c>
      <c r="Q9" s="13" t="s">
        <v>43</v>
      </c>
      <c r="T9" s="21">
        <v>1199.8</v>
      </c>
      <c r="U9" s="20">
        <v>240.3</v>
      </c>
    </row>
    <row r="10" spans="1:21">
      <c r="A10" s="17">
        <v>1400</v>
      </c>
      <c r="B10" s="21">
        <v>1399.8</v>
      </c>
      <c r="C10" s="17">
        <f t="shared" si="0"/>
        <v>279.44111776447107</v>
      </c>
      <c r="D10" s="20">
        <v>280.45</v>
      </c>
      <c r="E10" s="22">
        <f t="shared" si="1"/>
        <v>4.9912640399358175</v>
      </c>
      <c r="F10" s="17">
        <f t="shared" si="2"/>
        <v>0.99626028741233885</v>
      </c>
      <c r="G10" s="18">
        <v>0</v>
      </c>
      <c r="H10" s="22">
        <f t="shared" si="3"/>
        <v>0</v>
      </c>
      <c r="I10" s="22">
        <f t="shared" si="4"/>
        <v>0</v>
      </c>
      <c r="P10" s="12" t="s">
        <v>11</v>
      </c>
      <c r="Q10" s="13">
        <v>4</v>
      </c>
      <c r="T10" s="21">
        <v>1399.8</v>
      </c>
      <c r="U10" s="20">
        <v>280.45</v>
      </c>
    </row>
    <row r="11" spans="1:21">
      <c r="A11" s="19">
        <v>1600</v>
      </c>
      <c r="B11" s="21">
        <v>1600</v>
      </c>
      <c r="C11" s="17">
        <f t="shared" si="0"/>
        <v>319.36127744510981</v>
      </c>
      <c r="D11" s="20">
        <v>320.64999999999998</v>
      </c>
      <c r="E11" s="22">
        <f t="shared" si="1"/>
        <v>4.9898643380633096</v>
      </c>
      <c r="F11" s="17">
        <f t="shared" si="2"/>
        <v>0.9959809058010598</v>
      </c>
      <c r="G11" s="18">
        <v>0</v>
      </c>
      <c r="H11" s="22">
        <f t="shared" si="3"/>
        <v>0</v>
      </c>
      <c r="I11" s="22">
        <f t="shared" si="4"/>
        <v>0</v>
      </c>
      <c r="P11" s="12" t="s">
        <v>12</v>
      </c>
      <c r="Q11" s="13">
        <v>4.5</v>
      </c>
      <c r="T11" s="21">
        <v>1600</v>
      </c>
      <c r="U11" s="20">
        <v>320.64999999999998</v>
      </c>
    </row>
    <row r="12" spans="1:21">
      <c r="A12" s="19">
        <v>1800</v>
      </c>
      <c r="B12" s="21">
        <v>1800</v>
      </c>
      <c r="C12" s="17">
        <f t="shared" si="0"/>
        <v>359.28143712574854</v>
      </c>
      <c r="D12" s="20">
        <v>360.85</v>
      </c>
      <c r="E12" s="22">
        <f t="shared" si="1"/>
        <v>4.988222253013717</v>
      </c>
      <c r="F12" s="17">
        <f t="shared" si="2"/>
        <v>0.99565314431411522</v>
      </c>
      <c r="G12" s="18">
        <v>0</v>
      </c>
      <c r="H12" s="22">
        <f t="shared" si="3"/>
        <v>0</v>
      </c>
      <c r="I12" s="22">
        <f t="shared" si="4"/>
        <v>0</v>
      </c>
      <c r="P12" s="12"/>
      <c r="Q12" s="12"/>
      <c r="T12" s="21">
        <v>1800</v>
      </c>
      <c r="U12" s="20">
        <v>360.85</v>
      </c>
    </row>
    <row r="13" spans="1:21">
      <c r="A13" s="19">
        <v>2000</v>
      </c>
      <c r="B13" s="21">
        <v>2000</v>
      </c>
      <c r="C13" s="17">
        <f t="shared" si="0"/>
        <v>399.20159680638722</v>
      </c>
      <c r="D13" s="20">
        <v>401.1</v>
      </c>
      <c r="E13" s="22">
        <f t="shared" si="1"/>
        <v>4.9862877088007975</v>
      </c>
      <c r="F13" s="17">
        <f t="shared" si="2"/>
        <v>0.99526700774467025</v>
      </c>
      <c r="G13" s="18">
        <v>0</v>
      </c>
      <c r="H13" s="22">
        <f t="shared" si="3"/>
        <v>0</v>
      </c>
      <c r="I13" s="22">
        <f t="shared" si="4"/>
        <v>0</v>
      </c>
      <c r="P13" s="12" t="s">
        <v>14</v>
      </c>
      <c r="Q13" s="13">
        <v>500</v>
      </c>
      <c r="T13" s="21">
        <v>2000</v>
      </c>
      <c r="U13" s="20">
        <v>401.1</v>
      </c>
    </row>
    <row r="14" spans="1:21">
      <c r="A14" s="19">
        <v>2200</v>
      </c>
      <c r="B14" s="21">
        <v>2200</v>
      </c>
      <c r="C14" s="17">
        <f t="shared" si="0"/>
        <v>439.12175648702595</v>
      </c>
      <c r="D14" s="20">
        <v>441.35</v>
      </c>
      <c r="E14" s="22">
        <f t="shared" si="1"/>
        <v>4.9847060156338507</v>
      </c>
      <c r="F14" s="17">
        <f t="shared" si="2"/>
        <v>0.99495130052571878</v>
      </c>
      <c r="G14" s="18">
        <v>1</v>
      </c>
      <c r="H14" s="22">
        <f t="shared" si="3"/>
        <v>1.6666666666666666E-2</v>
      </c>
      <c r="I14" s="22">
        <f t="shared" si="4"/>
        <v>1.6666666666666666E-2</v>
      </c>
      <c r="P14" s="12" t="s">
        <v>13</v>
      </c>
      <c r="Q14" s="13">
        <v>500</v>
      </c>
      <c r="T14" s="21">
        <v>2200</v>
      </c>
      <c r="U14" s="20">
        <v>441.35</v>
      </c>
    </row>
    <row r="15" spans="1:21">
      <c r="A15" s="19">
        <v>2400</v>
      </c>
      <c r="B15" s="21">
        <v>2400</v>
      </c>
      <c r="C15" s="17">
        <f t="shared" si="0"/>
        <v>479.04191616766468</v>
      </c>
      <c r="D15" s="20">
        <v>481.6</v>
      </c>
      <c r="E15" s="22">
        <f t="shared" si="1"/>
        <v>4.9833887043189362</v>
      </c>
      <c r="F15" s="17">
        <f t="shared" si="2"/>
        <v>0.9946883641355162</v>
      </c>
      <c r="G15" s="18">
        <v>41</v>
      </c>
      <c r="H15" s="22">
        <f t="shared" si="3"/>
        <v>0.68333333333333335</v>
      </c>
      <c r="I15" s="22">
        <f t="shared" si="4"/>
        <v>0.10671873729054747</v>
      </c>
      <c r="P15" s="12"/>
      <c r="Q15" s="14"/>
      <c r="T15" s="21">
        <v>2400</v>
      </c>
      <c r="U15" s="20">
        <v>481.6</v>
      </c>
    </row>
    <row r="16" spans="1:21">
      <c r="A16" s="19">
        <v>2600</v>
      </c>
      <c r="B16" s="21">
        <v>2600</v>
      </c>
      <c r="C16" s="17">
        <f t="shared" si="0"/>
        <v>518.96207584830347</v>
      </c>
      <c r="D16" s="20">
        <v>521.85</v>
      </c>
      <c r="E16" s="22">
        <f t="shared" si="1"/>
        <v>4.9822745999808369</v>
      </c>
      <c r="F16" s="17">
        <f t="shared" si="2"/>
        <v>0.9944659880201272</v>
      </c>
      <c r="G16" s="18">
        <v>82</v>
      </c>
      <c r="H16" s="22">
        <f t="shared" si="3"/>
        <v>1.3666666666666667</v>
      </c>
      <c r="I16" s="22">
        <f t="shared" si="4"/>
        <v>0.15092308563562362</v>
      </c>
      <c r="P16" s="27" t="s">
        <v>22</v>
      </c>
      <c r="Q16" s="27"/>
      <c r="T16" s="21">
        <v>2600</v>
      </c>
      <c r="U16" s="20">
        <v>521.85</v>
      </c>
    </row>
    <row r="17" spans="1:21">
      <c r="A17" s="19">
        <v>2800</v>
      </c>
      <c r="B17" s="21">
        <v>2800.2</v>
      </c>
      <c r="C17" s="17">
        <f t="shared" si="0"/>
        <v>558.88223552894215</v>
      </c>
      <c r="D17" s="23">
        <v>562.15</v>
      </c>
      <c r="E17" s="22">
        <f t="shared" si="1"/>
        <v>4.9812327670550562</v>
      </c>
      <c r="F17" s="17">
        <f t="shared" si="2"/>
        <v>0.99425803733633866</v>
      </c>
      <c r="G17" s="18">
        <v>164</v>
      </c>
      <c r="H17" s="22">
        <f t="shared" si="3"/>
        <v>2.7333333333333334</v>
      </c>
      <c r="I17" s="22">
        <f t="shared" si="4"/>
        <v>0.21343747458109494</v>
      </c>
      <c r="P17" s="12" t="s">
        <v>17</v>
      </c>
      <c r="Q17" s="13" t="s">
        <v>44</v>
      </c>
      <c r="T17" s="21">
        <v>2800.2</v>
      </c>
      <c r="U17" s="23">
        <v>562.15</v>
      </c>
    </row>
    <row r="18" spans="1:21">
      <c r="A18" s="19">
        <v>3000</v>
      </c>
      <c r="B18" s="21">
        <v>3000</v>
      </c>
      <c r="C18" s="17">
        <f t="shared" si="0"/>
        <v>598.80239520958082</v>
      </c>
      <c r="D18" s="23">
        <v>602.45000000000005</v>
      </c>
      <c r="E18" s="22">
        <f t="shared" si="1"/>
        <v>4.9796663623537221</v>
      </c>
      <c r="F18" s="17">
        <f t="shared" si="2"/>
        <v>0.99394538170732982</v>
      </c>
      <c r="G18" s="18">
        <v>272</v>
      </c>
      <c r="H18" s="22">
        <f t="shared" si="3"/>
        <v>4.5333333333333332</v>
      </c>
      <c r="I18" s="22">
        <f t="shared" si="4"/>
        <v>0.27487370837451069</v>
      </c>
      <c r="P18" s="12" t="s">
        <v>23</v>
      </c>
      <c r="Q18" s="13">
        <v>-142</v>
      </c>
      <c r="T18" s="21">
        <v>3000</v>
      </c>
      <c r="U18" s="23">
        <v>602.45000000000005</v>
      </c>
    </row>
    <row r="19" spans="1:21">
      <c r="A19" s="19">
        <v>3100</v>
      </c>
      <c r="B19" s="21">
        <v>3100</v>
      </c>
      <c r="C19" s="17">
        <f t="shared" si="0"/>
        <v>618.76247504990022</v>
      </c>
      <c r="D19" s="20">
        <v>622.54999999999995</v>
      </c>
      <c r="E19" s="22">
        <f t="shared" si="1"/>
        <v>4.979519717291784</v>
      </c>
      <c r="F19" s="17">
        <f t="shared" si="2"/>
        <v>0.99391611123588508</v>
      </c>
      <c r="G19" s="18">
        <v>316</v>
      </c>
      <c r="H19" s="22">
        <f t="shared" si="3"/>
        <v>5.2666666666666666</v>
      </c>
      <c r="I19" s="22">
        <f t="shared" si="4"/>
        <v>0.29627314724385295</v>
      </c>
      <c r="P19" s="12"/>
      <c r="Q19" s="12"/>
      <c r="T19" s="21">
        <v>3100</v>
      </c>
      <c r="U19" s="20">
        <v>622.54999999999995</v>
      </c>
    </row>
    <row r="20" spans="1:21">
      <c r="A20" s="19">
        <v>3200</v>
      </c>
      <c r="B20" s="21">
        <v>3200</v>
      </c>
      <c r="C20" s="17">
        <f t="shared" si="0"/>
        <v>638.72255489021961</v>
      </c>
      <c r="D20" s="20">
        <v>642.75</v>
      </c>
      <c r="E20" s="22">
        <f t="shared" si="1"/>
        <v>4.9786075457020615</v>
      </c>
      <c r="F20" s="17">
        <f t="shared" si="2"/>
        <v>0.99373404105829577</v>
      </c>
      <c r="G20" s="18">
        <v>287</v>
      </c>
      <c r="H20" s="22">
        <f t="shared" si="3"/>
        <v>4.7833333333333332</v>
      </c>
      <c r="I20" s="22">
        <f t="shared" si="4"/>
        <v>0.28235123910162357</v>
      </c>
      <c r="P20" s="27" t="s">
        <v>24</v>
      </c>
      <c r="Q20" s="27"/>
      <c r="T20" s="21">
        <v>3200</v>
      </c>
      <c r="U20" s="20">
        <v>642.75</v>
      </c>
    </row>
    <row r="21" spans="1:21">
      <c r="A21" s="19">
        <v>3300</v>
      </c>
      <c r="B21" s="21">
        <v>3300</v>
      </c>
      <c r="C21" s="17">
        <f t="shared" si="0"/>
        <v>658.68263473053889</v>
      </c>
      <c r="D21" s="20">
        <v>662.9</v>
      </c>
      <c r="E21" s="22">
        <f t="shared" si="1"/>
        <v>4.9781264142404584</v>
      </c>
      <c r="F21" s="17">
        <f t="shared" si="2"/>
        <v>0.99363800683442294</v>
      </c>
      <c r="G21" s="18">
        <v>336</v>
      </c>
      <c r="H21" s="22">
        <f t="shared" si="3"/>
        <v>5.6</v>
      </c>
      <c r="I21" s="22">
        <f t="shared" si="4"/>
        <v>0.30550504633038933</v>
      </c>
      <c r="P21" s="12" t="s">
        <v>17</v>
      </c>
      <c r="Q21" s="13" t="s">
        <v>45</v>
      </c>
      <c r="T21" s="21">
        <v>3300</v>
      </c>
      <c r="U21" s="20">
        <v>662.9</v>
      </c>
    </row>
    <row r="22" spans="1:21">
      <c r="A22" s="19">
        <v>3400</v>
      </c>
      <c r="B22" s="21">
        <v>3400</v>
      </c>
      <c r="C22" s="17">
        <f t="shared" si="0"/>
        <v>678.64271457085829</v>
      </c>
      <c r="D22" s="20">
        <v>683.1</v>
      </c>
      <c r="E22" s="22">
        <f t="shared" si="1"/>
        <v>4.9773093251354119</v>
      </c>
      <c r="F22" s="17">
        <f t="shared" si="2"/>
        <v>0.99347491519668907</v>
      </c>
      <c r="G22" s="18">
        <v>400</v>
      </c>
      <c r="H22" s="22">
        <f t="shared" si="3"/>
        <v>6.666666666666667</v>
      </c>
      <c r="I22" s="22">
        <f t="shared" si="4"/>
        <v>0.33333333333333331</v>
      </c>
      <c r="P22" s="12" t="s">
        <v>25</v>
      </c>
      <c r="Q22" s="13">
        <v>60</v>
      </c>
      <c r="T22" s="21">
        <v>3400</v>
      </c>
      <c r="U22" s="20">
        <v>683.1</v>
      </c>
    </row>
    <row r="23" spans="1:21">
      <c r="A23" s="19">
        <v>3500</v>
      </c>
      <c r="B23" s="21">
        <v>3500.2</v>
      </c>
      <c r="C23" s="17">
        <f t="shared" si="0"/>
        <v>698.60279441117768</v>
      </c>
      <c r="D23" s="20">
        <v>703.25</v>
      </c>
      <c r="E23" s="22">
        <f t="shared" si="1"/>
        <v>4.9771773906860997</v>
      </c>
      <c r="F23" s="17">
        <f t="shared" si="2"/>
        <v>0.99344858097526945</v>
      </c>
      <c r="G23" s="18">
        <v>452</v>
      </c>
      <c r="H23" s="22">
        <f t="shared" si="3"/>
        <v>7.5333333333333332</v>
      </c>
      <c r="I23" s="22">
        <f t="shared" si="4"/>
        <v>0.35433819375782166</v>
      </c>
      <c r="T23" s="21">
        <v>3500.2</v>
      </c>
      <c r="U23" s="20">
        <v>703.25</v>
      </c>
    </row>
    <row r="24" spans="1:21">
      <c r="A24" s="19">
        <v>3600</v>
      </c>
      <c r="B24" s="21">
        <v>3600</v>
      </c>
      <c r="C24" s="17">
        <f t="shared" si="0"/>
        <v>718.56287425149708</v>
      </c>
      <c r="D24" s="20">
        <v>723.35</v>
      </c>
      <c r="E24" s="22">
        <f>B24/D24</f>
        <v>4.9768438515241584</v>
      </c>
      <c r="F24" s="17">
        <f t="shared" si="2"/>
        <v>0.99338200629224727</v>
      </c>
      <c r="G24" s="18">
        <v>455</v>
      </c>
      <c r="H24" s="22">
        <f>G24/$Q$22</f>
        <v>7.583333333333333</v>
      </c>
      <c r="I24" s="22">
        <f>SQRT(G24)/$Q$22</f>
        <v>0.35551215012835902</v>
      </c>
      <c r="T24" s="21">
        <v>3600</v>
      </c>
      <c r="U24" s="20">
        <v>723.35</v>
      </c>
    </row>
    <row r="25" spans="1:21" ht="15">
      <c r="A25" s="19">
        <v>3700</v>
      </c>
      <c r="B25" s="21">
        <v>3699.8</v>
      </c>
      <c r="C25" s="17">
        <f t="shared" si="0"/>
        <v>738.52295409181636</v>
      </c>
      <c r="D25" s="20">
        <v>743.5</v>
      </c>
      <c r="E25" s="22">
        <f t="shared" si="1"/>
        <v>4.9761936785474115</v>
      </c>
      <c r="F25" s="17">
        <f t="shared" si="2"/>
        <v>0.99325223124698836</v>
      </c>
      <c r="G25" s="18">
        <v>495</v>
      </c>
      <c r="H25" s="22">
        <f t="shared" si="3"/>
        <v>8.25</v>
      </c>
      <c r="I25" s="22">
        <f t="shared" si="4"/>
        <v>0.37080992435478316</v>
      </c>
      <c r="J25" s="4"/>
      <c r="K25" s="4"/>
      <c r="L25" s="4"/>
      <c r="M25" s="4"/>
      <c r="N25" s="4"/>
      <c r="O25" s="4"/>
      <c r="P25" s="24" t="s">
        <v>31</v>
      </c>
      <c r="Q25" s="25"/>
      <c r="T25" s="21">
        <v>3699.8</v>
      </c>
      <c r="U25" s="20">
        <v>743.5</v>
      </c>
    </row>
    <row r="26" spans="1:21" ht="15">
      <c r="A26" s="19">
        <v>3800</v>
      </c>
      <c r="B26" s="21">
        <v>3800</v>
      </c>
      <c r="C26" s="17">
        <f t="shared" si="0"/>
        <v>758.48303393213575</v>
      </c>
      <c r="D26" s="20">
        <v>763.7</v>
      </c>
      <c r="E26" s="22">
        <f t="shared" si="1"/>
        <v>4.9757758282047924</v>
      </c>
      <c r="F26" s="17">
        <f t="shared" si="2"/>
        <v>0.99316882798498851</v>
      </c>
      <c r="G26" s="18">
        <v>516</v>
      </c>
      <c r="H26" s="22">
        <f t="shared" si="3"/>
        <v>8.6</v>
      </c>
      <c r="I26" s="22">
        <f t="shared" si="4"/>
        <v>0.37859388972001823</v>
      </c>
      <c r="J26" s="4"/>
      <c r="K26" s="8"/>
      <c r="L26" s="8"/>
      <c r="M26" s="8"/>
      <c r="N26" s="8"/>
      <c r="O26" s="4"/>
      <c r="P26" s="16" t="s">
        <v>32</v>
      </c>
      <c r="Q26" s="10">
        <f>B37</f>
        <v>4899.8</v>
      </c>
      <c r="T26" s="21">
        <v>3800</v>
      </c>
      <c r="U26" s="20">
        <v>763.7</v>
      </c>
    </row>
    <row r="27" spans="1:21" ht="15">
      <c r="A27" s="19">
        <v>3900</v>
      </c>
      <c r="B27" s="21">
        <v>3899.8</v>
      </c>
      <c r="C27" s="17">
        <f t="shared" si="0"/>
        <v>778.44311377245515</v>
      </c>
      <c r="D27" s="20">
        <v>783.9</v>
      </c>
      <c r="E27" s="22">
        <f t="shared" si="1"/>
        <v>4.9748692435259603</v>
      </c>
      <c r="F27" s="17">
        <f t="shared" si="2"/>
        <v>0.9929878729592736</v>
      </c>
      <c r="G27" s="18">
        <v>544</v>
      </c>
      <c r="H27" s="22">
        <f t="shared" si="3"/>
        <v>9.0666666666666664</v>
      </c>
      <c r="I27" s="22">
        <f t="shared" si="4"/>
        <v>0.38873012632302006</v>
      </c>
      <c r="J27" s="4"/>
      <c r="K27" s="8"/>
      <c r="L27" s="8"/>
      <c r="M27" s="8"/>
      <c r="N27" s="8"/>
      <c r="O27" s="4"/>
      <c r="P27" s="16" t="s">
        <v>33</v>
      </c>
      <c r="Q27" s="10">
        <f>Q28*4.7</f>
        <v>4635.375</v>
      </c>
      <c r="T27" s="21">
        <v>3899.8</v>
      </c>
      <c r="U27" s="20">
        <v>783.9</v>
      </c>
    </row>
    <row r="28" spans="1:21" ht="15">
      <c r="A28" s="19">
        <v>4000</v>
      </c>
      <c r="B28" s="21">
        <v>4000</v>
      </c>
      <c r="C28" s="17">
        <f t="shared" si="0"/>
        <v>798.40319361277443</v>
      </c>
      <c r="D28" s="20">
        <v>804.1</v>
      </c>
      <c r="E28" s="22">
        <f t="shared" si="1"/>
        <v>4.9745056585001866</v>
      </c>
      <c r="F28" s="17">
        <f t="shared" si="2"/>
        <v>0.99291530109784165</v>
      </c>
      <c r="G28" s="18">
        <v>580</v>
      </c>
      <c r="H28" s="22">
        <f t="shared" si="3"/>
        <v>9.6666666666666661</v>
      </c>
      <c r="I28" s="22">
        <f t="shared" si="4"/>
        <v>0.40138648595974319</v>
      </c>
      <c r="J28" s="4"/>
      <c r="K28" s="8"/>
      <c r="L28" s="8"/>
      <c r="M28" s="8"/>
      <c r="N28" s="8"/>
      <c r="O28" s="4"/>
      <c r="P28" s="16" t="s">
        <v>34</v>
      </c>
      <c r="Q28" s="10">
        <f>D37</f>
        <v>986.25</v>
      </c>
      <c r="T28" s="21">
        <v>4000</v>
      </c>
      <c r="U28" s="20">
        <v>804.1</v>
      </c>
    </row>
    <row r="29" spans="1:21" ht="15">
      <c r="A29" s="19">
        <v>4100</v>
      </c>
      <c r="B29" s="21">
        <v>4100</v>
      </c>
      <c r="C29" s="17">
        <f t="shared" si="0"/>
        <v>818.36327345309383</v>
      </c>
      <c r="D29" s="20">
        <v>824.25</v>
      </c>
      <c r="E29" s="22">
        <f t="shared" si="1"/>
        <v>4.9742189869578404</v>
      </c>
      <c r="F29" s="17">
        <f t="shared" si="2"/>
        <v>0.9928580812291099</v>
      </c>
      <c r="G29" s="18">
        <v>657</v>
      </c>
      <c r="H29" s="22">
        <f t="shared" si="3"/>
        <v>10.95</v>
      </c>
      <c r="I29" s="22">
        <f t="shared" si="4"/>
        <v>0.42720018726587655</v>
      </c>
      <c r="J29" s="4"/>
      <c r="K29" s="8"/>
      <c r="L29" s="8"/>
      <c r="M29" s="8"/>
      <c r="N29" s="8"/>
      <c r="O29" s="4"/>
      <c r="P29" s="16" t="s">
        <v>35</v>
      </c>
      <c r="Q29" s="10">
        <f>Q2</f>
        <v>5.01</v>
      </c>
      <c r="T29" s="21">
        <v>4100</v>
      </c>
      <c r="U29" s="20">
        <v>824.25</v>
      </c>
    </row>
    <row r="30" spans="1:21" ht="15">
      <c r="A30" s="19">
        <v>4200</v>
      </c>
      <c r="B30" s="21">
        <v>4199.8</v>
      </c>
      <c r="C30" s="17">
        <f t="shared" si="0"/>
        <v>838.32335329341322</v>
      </c>
      <c r="D30" s="20">
        <v>844.45</v>
      </c>
      <c r="E30" s="22">
        <f t="shared" si="1"/>
        <v>4.9734146485878385</v>
      </c>
      <c r="F30" s="17">
        <f t="shared" si="2"/>
        <v>0.99269753464827126</v>
      </c>
      <c r="G30" s="18">
        <v>646</v>
      </c>
      <c r="H30" s="22">
        <f t="shared" si="3"/>
        <v>10.766666666666667</v>
      </c>
      <c r="I30" s="22">
        <f t="shared" si="4"/>
        <v>0.42360883423796114</v>
      </c>
      <c r="J30" s="4"/>
      <c r="K30" s="8"/>
      <c r="L30" s="8"/>
      <c r="M30" s="8"/>
      <c r="N30" s="8"/>
      <c r="O30" s="4"/>
      <c r="P30" s="16" t="s">
        <v>36</v>
      </c>
      <c r="Q30" s="11">
        <f>SLOPE(V,I)</f>
        <v>4.9661558218294877</v>
      </c>
      <c r="T30" s="21">
        <v>4199.8</v>
      </c>
      <c r="U30" s="20">
        <v>844.45</v>
      </c>
    </row>
    <row r="31" spans="1:21" ht="15">
      <c r="A31" s="19">
        <v>4300</v>
      </c>
      <c r="B31" s="21">
        <v>4300</v>
      </c>
      <c r="C31" s="17">
        <f t="shared" si="0"/>
        <v>858.28343313373261</v>
      </c>
      <c r="D31" s="20">
        <v>864.7</v>
      </c>
      <c r="E31" s="22">
        <f t="shared" si="1"/>
        <v>4.972822944373771</v>
      </c>
      <c r="F31" s="17">
        <f t="shared" si="2"/>
        <v>0.99257943001472482</v>
      </c>
      <c r="G31" s="18">
        <v>629</v>
      </c>
      <c r="H31" s="22">
        <f t="shared" si="3"/>
        <v>10.483333333333333</v>
      </c>
      <c r="I31" s="22">
        <f t="shared" si="4"/>
        <v>0.41799787346614842</v>
      </c>
      <c r="J31" s="4"/>
      <c r="K31" s="8"/>
      <c r="L31" s="8"/>
      <c r="M31" s="8"/>
      <c r="N31" s="8"/>
      <c r="O31" s="4"/>
      <c r="P31" s="16" t="s">
        <v>37</v>
      </c>
      <c r="Q31" s="10">
        <f>ABS(Q29-Q30)*100/Q29</f>
        <v>0.87513329681660912</v>
      </c>
      <c r="T31" s="21">
        <v>4300</v>
      </c>
      <c r="U31" s="20">
        <v>864.7</v>
      </c>
    </row>
    <row r="32" spans="1:21" ht="15">
      <c r="A32" s="19">
        <v>4400</v>
      </c>
      <c r="B32" s="21">
        <v>4400</v>
      </c>
      <c r="C32" s="17">
        <f t="shared" si="0"/>
        <v>878.2435129740519</v>
      </c>
      <c r="D32" s="20">
        <v>884.9</v>
      </c>
      <c r="E32" s="22">
        <f t="shared" si="1"/>
        <v>4.9723132557351111</v>
      </c>
      <c r="F32" s="17">
        <f t="shared" si="2"/>
        <v>0.99247769575551126</v>
      </c>
      <c r="G32" s="18">
        <v>650</v>
      </c>
      <c r="H32" s="22">
        <f t="shared" si="3"/>
        <v>10.833333333333334</v>
      </c>
      <c r="I32" s="22">
        <f t="shared" si="4"/>
        <v>0.42491829279939874</v>
      </c>
      <c r="J32" s="4"/>
      <c r="K32" s="4"/>
      <c r="L32" s="4"/>
      <c r="M32" s="4"/>
      <c r="N32" s="4"/>
      <c r="O32" s="4"/>
      <c r="P32" s="16" t="s">
        <v>38</v>
      </c>
      <c r="Q32" s="10">
        <f>H37</f>
        <v>26.283333333333335</v>
      </c>
      <c r="T32" s="21">
        <v>4400</v>
      </c>
      <c r="U32" s="20">
        <v>884.9</v>
      </c>
    </row>
    <row r="33" spans="1:21" ht="15">
      <c r="A33" s="19">
        <v>4500</v>
      </c>
      <c r="B33" s="21">
        <v>4500</v>
      </c>
      <c r="C33" s="17">
        <f t="shared" si="0"/>
        <v>898.20359281437129</v>
      </c>
      <c r="D33" s="20">
        <v>905.15</v>
      </c>
      <c r="E33" s="22">
        <f t="shared" si="1"/>
        <v>4.9715516765177048</v>
      </c>
      <c r="F33" s="17">
        <f t="shared" si="2"/>
        <v>0.99232568393566967</v>
      </c>
      <c r="G33" s="18">
        <v>721</v>
      </c>
      <c r="H33" s="22">
        <f t="shared" si="3"/>
        <v>12.016666666666667</v>
      </c>
      <c r="I33" s="22">
        <f t="shared" si="4"/>
        <v>0.44752405273658508</v>
      </c>
      <c r="J33" s="4"/>
      <c r="K33" s="4"/>
      <c r="L33" s="4"/>
      <c r="M33" s="4"/>
      <c r="N33" s="4"/>
      <c r="O33" s="4"/>
      <c r="P33" s="16" t="s">
        <v>39</v>
      </c>
      <c r="Q33" s="10">
        <f>I37</f>
        <v>0.66185765505549266</v>
      </c>
      <c r="T33" s="21">
        <v>4500</v>
      </c>
      <c r="U33" s="20">
        <v>905.15</v>
      </c>
    </row>
    <row r="34" spans="1:21">
      <c r="A34" s="19">
        <v>4600</v>
      </c>
      <c r="B34" s="21">
        <v>4600</v>
      </c>
      <c r="C34" s="17">
        <f t="shared" si="0"/>
        <v>918.16367265469069</v>
      </c>
      <c r="D34" s="20">
        <v>925.4</v>
      </c>
      <c r="E34" s="22">
        <f t="shared" si="1"/>
        <v>4.9708234277069376</v>
      </c>
      <c r="F34" s="17">
        <f t="shared" si="2"/>
        <v>0.99218032489160435</v>
      </c>
      <c r="G34" s="18">
        <v>703</v>
      </c>
      <c r="H34" s="22">
        <f t="shared" si="3"/>
        <v>11.716666666666667</v>
      </c>
      <c r="I34" s="22">
        <f t="shared" si="4"/>
        <v>0.44190245278542839</v>
      </c>
      <c r="J34" s="4"/>
      <c r="K34" s="4"/>
      <c r="L34" s="4"/>
      <c r="M34" s="4"/>
      <c r="N34" s="4"/>
      <c r="O34" s="4"/>
      <c r="T34" s="21">
        <v>4600</v>
      </c>
      <c r="U34" s="20">
        <v>925.4</v>
      </c>
    </row>
    <row r="35" spans="1:21">
      <c r="A35" s="19">
        <v>4700</v>
      </c>
      <c r="B35" s="21">
        <v>4699.8</v>
      </c>
      <c r="C35" s="17">
        <f t="shared" si="0"/>
        <v>938.12375249500997</v>
      </c>
      <c r="D35" s="20">
        <v>945.65</v>
      </c>
      <c r="E35" s="22">
        <f t="shared" si="1"/>
        <v>4.9699148733675251</v>
      </c>
      <c r="F35" s="17">
        <f t="shared" si="2"/>
        <v>0.99199897672006498</v>
      </c>
      <c r="G35" s="18">
        <v>902</v>
      </c>
      <c r="H35" s="22">
        <f t="shared" si="3"/>
        <v>15.033333333333333</v>
      </c>
      <c r="I35" s="22">
        <f t="shared" si="4"/>
        <v>0.50055524725604028</v>
      </c>
      <c r="J35" s="4"/>
      <c r="K35" s="4"/>
      <c r="L35" s="4"/>
      <c r="M35" s="4"/>
      <c r="N35" s="4"/>
      <c r="O35" s="4"/>
      <c r="T35" s="21">
        <v>4699.8</v>
      </c>
      <c r="U35" s="20">
        <v>945.65</v>
      </c>
    </row>
    <row r="36" spans="1:21">
      <c r="A36" s="19">
        <v>4800</v>
      </c>
      <c r="B36" s="21">
        <v>4799.8</v>
      </c>
      <c r="C36" s="17">
        <f t="shared" si="0"/>
        <v>958.08383233532936</v>
      </c>
      <c r="D36" s="20">
        <v>965.95</v>
      </c>
      <c r="E36" s="22">
        <f t="shared" si="1"/>
        <v>4.9689942543609913</v>
      </c>
      <c r="F36" s="17">
        <f t="shared" si="2"/>
        <v>0.99181522043133563</v>
      </c>
      <c r="G36" s="18">
        <v>1141</v>
      </c>
      <c r="H36" s="22">
        <f t="shared" si="3"/>
        <v>19.016666666666666</v>
      </c>
      <c r="I36" s="22">
        <f t="shared" si="4"/>
        <v>0.56297819180181785</v>
      </c>
      <c r="T36" s="21">
        <v>4799.8</v>
      </c>
      <c r="U36" s="20">
        <v>965.95</v>
      </c>
    </row>
    <row r="37" spans="1:21">
      <c r="A37" s="19">
        <v>4900</v>
      </c>
      <c r="B37" s="18">
        <v>4899.8</v>
      </c>
      <c r="C37" s="17">
        <f t="shared" si="0"/>
        <v>978.04391217564876</v>
      </c>
      <c r="D37" s="20">
        <v>986.25</v>
      </c>
      <c r="E37" s="22">
        <f t="shared" si="1"/>
        <v>4.9681115335868187</v>
      </c>
      <c r="F37" s="17">
        <f t="shared" si="2"/>
        <v>0.99163902866004372</v>
      </c>
      <c r="G37" s="18">
        <v>1577</v>
      </c>
      <c r="H37" s="17">
        <f t="shared" si="3"/>
        <v>26.283333333333335</v>
      </c>
      <c r="I37" s="17">
        <f t="shared" si="4"/>
        <v>0.66185765505549266</v>
      </c>
      <c r="T37" s="18">
        <v>4899.8</v>
      </c>
      <c r="U37" s="20">
        <v>986.25</v>
      </c>
    </row>
    <row r="43" spans="1:21" hidden="1">
      <c r="J43" s="1"/>
      <c r="K43" s="1"/>
      <c r="L43" s="1"/>
      <c r="M43" s="1"/>
      <c r="N43" s="1"/>
      <c r="O43" s="1"/>
    </row>
    <row r="44" spans="1:21" hidden="1">
      <c r="A44" s="28" t="s">
        <v>5</v>
      </c>
      <c r="B44" s="28"/>
      <c r="C44" s="28"/>
      <c r="D44" s="28"/>
      <c r="E44" s="28"/>
      <c r="F44" s="28"/>
      <c r="G44" s="9"/>
      <c r="H44" s="9"/>
      <c r="I44" s="9"/>
      <c r="J44" s="3"/>
      <c r="K44" s="3"/>
      <c r="L44" s="3"/>
      <c r="M44" s="3"/>
      <c r="N44" s="3"/>
    </row>
    <row r="45" spans="1:21" hidden="1">
      <c r="A45" s="5" t="s">
        <v>0</v>
      </c>
      <c r="B45" s="5" t="s">
        <v>1</v>
      </c>
      <c r="C45" s="5" t="s">
        <v>2</v>
      </c>
      <c r="D45" s="5" t="s">
        <v>3</v>
      </c>
      <c r="E45" s="5" t="s">
        <v>4</v>
      </c>
      <c r="F45" s="7" t="s">
        <v>7</v>
      </c>
      <c r="G45" s="7"/>
      <c r="H45" s="7"/>
      <c r="I45" s="7"/>
      <c r="J45" s="3"/>
      <c r="K45" s="3"/>
      <c r="L45" s="3"/>
      <c r="M45" s="3"/>
      <c r="N45" s="3"/>
    </row>
    <row r="46" spans="1:21" hidden="1">
      <c r="A46" s="5">
        <v>100</v>
      </c>
      <c r="C46" s="5">
        <f>A46/1.2228</f>
        <v>81.779522407589127</v>
      </c>
      <c r="E46" s="5" t="e">
        <f>B46/D46</f>
        <v>#DIV/0!</v>
      </c>
      <c r="F46" s="7" t="e">
        <f>E46/1.2228</f>
        <v>#DIV/0!</v>
      </c>
      <c r="G46" s="7"/>
      <c r="H46" s="7"/>
      <c r="I46" s="7"/>
      <c r="J46" s="3"/>
      <c r="K46" s="3"/>
      <c r="L46" s="3"/>
      <c r="M46" s="3"/>
      <c r="N46" s="3"/>
    </row>
    <row r="47" spans="1:21" hidden="1">
      <c r="A47" s="5">
        <v>150</v>
      </c>
      <c r="C47" s="5">
        <f t="shared" ref="C47:C68" si="5">A47/1.2228</f>
        <v>122.6692836113837</v>
      </c>
      <c r="E47" s="5" t="e">
        <f t="shared" ref="E47:E68" si="6">B47/D47</f>
        <v>#DIV/0!</v>
      </c>
      <c r="F47" s="7" t="e">
        <f t="shared" ref="F47:F68" si="7">E47/1.2228</f>
        <v>#DIV/0!</v>
      </c>
      <c r="G47" s="7"/>
      <c r="H47" s="7"/>
      <c r="I47" s="7"/>
      <c r="J47" s="3"/>
      <c r="K47" s="3"/>
      <c r="L47" s="3"/>
      <c r="M47" s="3"/>
      <c r="N47" s="3"/>
    </row>
    <row r="48" spans="1:21" hidden="1">
      <c r="A48" s="5">
        <v>200</v>
      </c>
      <c r="C48" s="5">
        <f t="shared" si="5"/>
        <v>163.55904481517825</v>
      </c>
      <c r="E48" s="5" t="e">
        <f t="shared" si="6"/>
        <v>#DIV/0!</v>
      </c>
      <c r="F48" s="7" t="e">
        <f t="shared" si="7"/>
        <v>#DIV/0!</v>
      </c>
      <c r="G48" s="7"/>
      <c r="H48" s="7"/>
      <c r="I48" s="7"/>
      <c r="J48" s="3"/>
      <c r="K48" s="3"/>
      <c r="L48" s="3"/>
      <c r="M48" s="3"/>
      <c r="N48" s="3"/>
    </row>
    <row r="49" spans="1:15" hidden="1">
      <c r="A49" s="5">
        <v>250</v>
      </c>
      <c r="C49" s="5">
        <f t="shared" si="5"/>
        <v>204.44880601897282</v>
      </c>
      <c r="E49" s="5" t="e">
        <f t="shared" si="6"/>
        <v>#DIV/0!</v>
      </c>
      <c r="F49" s="7" t="e">
        <f t="shared" si="7"/>
        <v>#DIV/0!</v>
      </c>
      <c r="G49" s="7"/>
      <c r="H49" s="7"/>
      <c r="I49" s="7"/>
      <c r="J49" s="3"/>
      <c r="K49" s="3"/>
      <c r="L49" s="3"/>
      <c r="M49" s="3"/>
      <c r="N49" s="3"/>
    </row>
    <row r="50" spans="1:15" hidden="1">
      <c r="A50" s="5">
        <v>300</v>
      </c>
      <c r="C50" s="5">
        <f t="shared" si="5"/>
        <v>245.33856722276741</v>
      </c>
      <c r="E50" s="5" t="e">
        <f t="shared" si="6"/>
        <v>#DIV/0!</v>
      </c>
      <c r="F50" s="7" t="e">
        <f t="shared" si="7"/>
        <v>#DIV/0!</v>
      </c>
      <c r="G50" s="7"/>
      <c r="H50" s="7"/>
      <c r="I50" s="7"/>
      <c r="J50" s="3"/>
      <c r="K50" s="3"/>
      <c r="L50" s="3"/>
      <c r="M50" s="3"/>
      <c r="N50" s="3"/>
      <c r="O50" s="3"/>
    </row>
    <row r="51" spans="1:15" hidden="1">
      <c r="A51" s="5">
        <v>350</v>
      </c>
      <c r="C51" s="5">
        <f t="shared" si="5"/>
        <v>286.22832842656197</v>
      </c>
      <c r="E51" s="5" t="e">
        <f t="shared" si="6"/>
        <v>#DIV/0!</v>
      </c>
      <c r="F51" s="7" t="e">
        <f t="shared" si="7"/>
        <v>#DIV/0!</v>
      </c>
      <c r="G51" s="7"/>
      <c r="H51" s="7"/>
      <c r="I51" s="7"/>
      <c r="J51" s="3"/>
      <c r="K51" s="3"/>
      <c r="L51" s="3"/>
      <c r="M51" s="3"/>
      <c r="N51" s="3"/>
      <c r="O51" s="3"/>
    </row>
    <row r="52" spans="1:15" hidden="1">
      <c r="A52" s="5">
        <v>400</v>
      </c>
      <c r="C52" s="5">
        <f t="shared" si="5"/>
        <v>327.11808963035651</v>
      </c>
      <c r="E52" s="5" t="e">
        <f t="shared" si="6"/>
        <v>#DIV/0!</v>
      </c>
      <c r="F52" s="7" t="e">
        <f t="shared" si="7"/>
        <v>#DIV/0!</v>
      </c>
      <c r="G52" s="7"/>
      <c r="H52" s="7"/>
      <c r="I52" s="7"/>
      <c r="J52" s="3"/>
      <c r="K52" s="3"/>
      <c r="L52" s="3"/>
      <c r="M52" s="3"/>
      <c r="N52" s="3"/>
      <c r="O52" s="3"/>
    </row>
    <row r="53" spans="1:15" hidden="1">
      <c r="A53" s="5">
        <v>450</v>
      </c>
      <c r="C53" s="5">
        <f t="shared" si="5"/>
        <v>368.0078508341511</v>
      </c>
      <c r="E53" s="5" t="e">
        <f t="shared" si="6"/>
        <v>#DIV/0!</v>
      </c>
      <c r="F53" s="7" t="e">
        <f t="shared" si="7"/>
        <v>#DIV/0!</v>
      </c>
      <c r="G53" s="7"/>
      <c r="H53" s="7"/>
      <c r="I53" s="7"/>
      <c r="J53" s="3"/>
      <c r="K53" s="3"/>
      <c r="L53" s="3"/>
      <c r="M53" s="3"/>
      <c r="N53" s="3"/>
      <c r="O53" s="3"/>
    </row>
    <row r="54" spans="1:15" hidden="1">
      <c r="A54" s="5">
        <v>500</v>
      </c>
      <c r="C54" s="5">
        <f t="shared" si="5"/>
        <v>408.89761203794563</v>
      </c>
      <c r="E54" s="5" t="e">
        <f t="shared" si="6"/>
        <v>#DIV/0!</v>
      </c>
      <c r="F54" s="7" t="e">
        <f t="shared" si="7"/>
        <v>#DIV/0!</v>
      </c>
      <c r="G54" s="7"/>
      <c r="H54" s="7"/>
      <c r="I54" s="7"/>
      <c r="J54" s="3"/>
      <c r="K54" s="3"/>
      <c r="L54" s="3"/>
      <c r="M54" s="3"/>
      <c r="N54" s="3"/>
      <c r="O54" s="3"/>
    </row>
    <row r="55" spans="1:15" hidden="1">
      <c r="A55" s="5">
        <v>550</v>
      </c>
      <c r="C55" s="5">
        <f t="shared" si="5"/>
        <v>449.78737324174023</v>
      </c>
      <c r="E55" s="5" t="e">
        <f t="shared" si="6"/>
        <v>#DIV/0!</v>
      </c>
      <c r="F55" s="7" t="e">
        <f t="shared" si="7"/>
        <v>#DIV/0!</v>
      </c>
      <c r="G55" s="7"/>
      <c r="H55" s="7"/>
      <c r="I55" s="7"/>
      <c r="J55" s="3"/>
      <c r="K55" s="3"/>
      <c r="L55" s="3"/>
      <c r="M55" s="3"/>
      <c r="N55" s="3"/>
      <c r="O55" s="3"/>
    </row>
    <row r="56" spans="1:15" hidden="1">
      <c r="A56" s="5">
        <v>600</v>
      </c>
      <c r="C56" s="5">
        <f t="shared" si="5"/>
        <v>490.67713444553482</v>
      </c>
      <c r="E56" s="5" t="e">
        <f t="shared" si="6"/>
        <v>#DIV/0!</v>
      </c>
      <c r="F56" s="7" t="e">
        <f t="shared" si="7"/>
        <v>#DIV/0!</v>
      </c>
      <c r="G56" s="7"/>
      <c r="H56" s="7"/>
      <c r="I56" s="7"/>
      <c r="J56" s="3"/>
      <c r="K56" s="3"/>
      <c r="L56" s="3"/>
      <c r="M56" s="3"/>
      <c r="N56" s="3"/>
      <c r="O56" s="3"/>
    </row>
    <row r="57" spans="1:15" hidden="1">
      <c r="A57" s="5">
        <v>650</v>
      </c>
      <c r="C57" s="5">
        <f t="shared" si="5"/>
        <v>531.56689564932935</v>
      </c>
      <c r="E57" s="5" t="e">
        <f t="shared" si="6"/>
        <v>#DIV/0!</v>
      </c>
      <c r="F57" s="7" t="e">
        <f t="shared" si="7"/>
        <v>#DIV/0!</v>
      </c>
      <c r="G57" s="7"/>
      <c r="H57" s="7"/>
      <c r="I57" s="7"/>
      <c r="J57" s="3"/>
      <c r="K57" s="3"/>
      <c r="L57" s="3"/>
      <c r="M57" s="3"/>
      <c r="N57" s="3"/>
      <c r="O57" s="3"/>
    </row>
    <row r="58" spans="1:15" hidden="1">
      <c r="A58" s="5">
        <v>700</v>
      </c>
      <c r="C58" s="5">
        <f t="shared" si="5"/>
        <v>572.45665685312395</v>
      </c>
      <c r="E58" s="5" t="e">
        <f t="shared" si="6"/>
        <v>#DIV/0!</v>
      </c>
      <c r="F58" s="7" t="e">
        <f t="shared" si="7"/>
        <v>#DIV/0!</v>
      </c>
      <c r="G58" s="7"/>
      <c r="H58" s="7"/>
      <c r="I58" s="7"/>
      <c r="J58" s="3"/>
      <c r="K58" s="3"/>
      <c r="L58" s="3"/>
      <c r="M58" s="3"/>
      <c r="N58" s="3"/>
      <c r="O58" s="3"/>
    </row>
    <row r="59" spans="1:15" hidden="1">
      <c r="A59" s="5">
        <v>750</v>
      </c>
      <c r="C59" s="5">
        <f t="shared" si="5"/>
        <v>613.34641805691854</v>
      </c>
      <c r="E59" s="5" t="e">
        <f t="shared" si="6"/>
        <v>#DIV/0!</v>
      </c>
      <c r="F59" s="7" t="e">
        <f t="shared" si="7"/>
        <v>#DIV/0!</v>
      </c>
      <c r="G59" s="7"/>
      <c r="H59" s="7"/>
      <c r="I59" s="7"/>
      <c r="J59" s="3"/>
      <c r="K59" s="3"/>
      <c r="L59" s="3"/>
      <c r="M59" s="3"/>
      <c r="N59" s="3"/>
      <c r="O59" s="3"/>
    </row>
    <row r="60" spans="1:15" hidden="1">
      <c r="A60" s="5">
        <v>800</v>
      </c>
      <c r="C60" s="5">
        <f t="shared" si="5"/>
        <v>654.23617926071302</v>
      </c>
      <c r="E60" s="5" t="e">
        <f t="shared" si="6"/>
        <v>#DIV/0!</v>
      </c>
      <c r="F60" s="7" t="e">
        <f t="shared" si="7"/>
        <v>#DIV/0!</v>
      </c>
      <c r="G60" s="7"/>
      <c r="H60" s="7"/>
      <c r="I60" s="7"/>
      <c r="J60" s="3"/>
      <c r="K60" s="3"/>
      <c r="L60" s="3"/>
      <c r="M60" s="3"/>
      <c r="N60" s="3"/>
      <c r="O60" s="3"/>
    </row>
    <row r="61" spans="1:15" hidden="1">
      <c r="A61" s="5">
        <v>850</v>
      </c>
      <c r="C61" s="5">
        <f t="shared" si="5"/>
        <v>695.12594046450761</v>
      </c>
      <c r="E61" s="5" t="e">
        <f t="shared" si="6"/>
        <v>#DIV/0!</v>
      </c>
      <c r="F61" s="7" t="e">
        <f t="shared" si="7"/>
        <v>#DIV/0!</v>
      </c>
      <c r="G61" s="7"/>
      <c r="H61" s="7"/>
      <c r="I61" s="7"/>
      <c r="J61" s="3"/>
      <c r="K61" s="3"/>
      <c r="L61" s="3"/>
      <c r="M61" s="3"/>
      <c r="N61" s="3"/>
      <c r="O61" s="3"/>
    </row>
    <row r="62" spans="1:15" hidden="1">
      <c r="A62" s="5">
        <v>900</v>
      </c>
      <c r="C62" s="5">
        <f t="shared" si="5"/>
        <v>736.0157016683022</v>
      </c>
      <c r="E62" s="5" t="e">
        <f t="shared" si="6"/>
        <v>#DIV/0!</v>
      </c>
      <c r="F62" s="7" t="e">
        <f t="shared" si="7"/>
        <v>#DIV/0!</v>
      </c>
      <c r="G62" s="7"/>
      <c r="H62" s="7"/>
      <c r="I62" s="7"/>
      <c r="J62" s="3"/>
      <c r="K62" s="3"/>
      <c r="L62" s="3"/>
      <c r="M62" s="3"/>
      <c r="N62" s="3"/>
      <c r="O62" s="3"/>
    </row>
    <row r="63" spans="1:15" hidden="1">
      <c r="A63" s="5">
        <v>950</v>
      </c>
      <c r="C63" s="5">
        <f t="shared" si="5"/>
        <v>776.90546287209679</v>
      </c>
      <c r="E63" s="5" t="e">
        <f t="shared" si="6"/>
        <v>#DIV/0!</v>
      </c>
      <c r="F63" s="7" t="e">
        <f t="shared" si="7"/>
        <v>#DIV/0!</v>
      </c>
      <c r="G63" s="7"/>
      <c r="H63" s="7"/>
      <c r="I63" s="7"/>
      <c r="J63" s="3"/>
      <c r="K63" s="3"/>
      <c r="L63" s="3"/>
      <c r="M63" s="3"/>
      <c r="N63" s="3"/>
      <c r="O63" s="3"/>
    </row>
    <row r="64" spans="1:15" hidden="1">
      <c r="A64" s="5">
        <v>1000</v>
      </c>
      <c r="C64" s="5">
        <f t="shared" si="5"/>
        <v>817.79522407589127</v>
      </c>
      <c r="E64" s="5" t="e">
        <f t="shared" si="6"/>
        <v>#DIV/0!</v>
      </c>
      <c r="F64" s="7" t="e">
        <f t="shared" si="7"/>
        <v>#DIV/0!</v>
      </c>
      <c r="G64" s="7"/>
      <c r="H64" s="7"/>
      <c r="I64" s="7"/>
      <c r="J64" s="3"/>
      <c r="K64" s="3"/>
      <c r="L64" s="3"/>
      <c r="M64" s="3"/>
      <c r="N64" s="3"/>
      <c r="O64" s="3"/>
    </row>
    <row r="65" spans="1:15" hidden="1">
      <c r="A65" s="5">
        <v>1050</v>
      </c>
      <c r="C65" s="5">
        <f t="shared" si="5"/>
        <v>858.68498527968586</v>
      </c>
      <c r="E65" s="5" t="e">
        <f t="shared" si="6"/>
        <v>#DIV/0!</v>
      </c>
      <c r="F65" s="7" t="e">
        <f t="shared" si="7"/>
        <v>#DIV/0!</v>
      </c>
      <c r="G65" s="7"/>
      <c r="H65" s="7"/>
      <c r="I65" s="7"/>
      <c r="J65" s="3"/>
      <c r="K65" s="3"/>
      <c r="L65" s="3"/>
      <c r="M65" s="3"/>
      <c r="N65" s="3"/>
      <c r="O65" s="3"/>
    </row>
    <row r="66" spans="1:15" hidden="1">
      <c r="A66" s="5">
        <v>1100</v>
      </c>
      <c r="C66" s="5">
        <f t="shared" si="5"/>
        <v>899.57474648348045</v>
      </c>
      <c r="E66" s="5" t="e">
        <f t="shared" si="6"/>
        <v>#DIV/0!</v>
      </c>
      <c r="F66" s="7" t="e">
        <f t="shared" si="7"/>
        <v>#DIV/0!</v>
      </c>
      <c r="G66" s="7"/>
      <c r="H66" s="7"/>
      <c r="I66" s="7"/>
      <c r="J66" s="3"/>
      <c r="K66" s="3"/>
      <c r="L66" s="3"/>
      <c r="M66" s="3"/>
      <c r="N66" s="3"/>
      <c r="O66" s="3"/>
    </row>
    <row r="67" spans="1:15" hidden="1">
      <c r="A67" s="5">
        <v>1150</v>
      </c>
      <c r="C67" s="5">
        <f t="shared" si="5"/>
        <v>940.46450768727505</v>
      </c>
      <c r="E67" s="5" t="e">
        <f t="shared" si="6"/>
        <v>#DIV/0!</v>
      </c>
      <c r="F67" s="7" t="e">
        <f t="shared" si="7"/>
        <v>#DIV/0!</v>
      </c>
      <c r="G67" s="7"/>
      <c r="H67" s="7"/>
      <c r="I67" s="7"/>
      <c r="J67" s="3"/>
      <c r="O67" s="3"/>
    </row>
    <row r="68" spans="1:15" ht="20" hidden="1" customHeight="1">
      <c r="A68" s="5">
        <v>1176</v>
      </c>
      <c r="C68" s="5">
        <f t="shared" si="5"/>
        <v>961.72718351324818</v>
      </c>
      <c r="E68" s="5" t="e">
        <f t="shared" si="6"/>
        <v>#DIV/0!</v>
      </c>
      <c r="F68" s="7" t="e">
        <f t="shared" si="7"/>
        <v>#DIV/0!</v>
      </c>
      <c r="G68" s="7"/>
      <c r="H68" s="7"/>
      <c r="I68" s="7"/>
    </row>
    <row r="69" spans="1:15" hidden="1"/>
    <row r="70" spans="1:15" hidden="1">
      <c r="A70" s="28" t="s">
        <v>6</v>
      </c>
      <c r="B70" s="28"/>
      <c r="C70" s="28"/>
      <c r="D70" s="28"/>
      <c r="E70" s="28"/>
      <c r="F70" s="28"/>
      <c r="G70" s="9"/>
      <c r="H70" s="9"/>
      <c r="I70" s="9"/>
    </row>
    <row r="71" spans="1:15" hidden="1">
      <c r="A71" s="5" t="s">
        <v>0</v>
      </c>
      <c r="B71" s="5" t="s">
        <v>1</v>
      </c>
      <c r="C71" s="5" t="s">
        <v>2</v>
      </c>
      <c r="D71" s="5" t="s">
        <v>3</v>
      </c>
      <c r="E71" s="5" t="s">
        <v>4</v>
      </c>
      <c r="F71" s="7" t="s">
        <v>7</v>
      </c>
      <c r="G71" s="7"/>
      <c r="H71" s="7"/>
      <c r="I71" s="7"/>
    </row>
    <row r="72" spans="1:15" hidden="1">
      <c r="A72" s="5">
        <v>100</v>
      </c>
      <c r="C72" s="5">
        <f>A72/2.095</f>
        <v>47.732696897374694</v>
      </c>
      <c r="E72" s="5" t="e">
        <f>B72/D72</f>
        <v>#DIV/0!</v>
      </c>
      <c r="F72" s="5" t="e">
        <f>E72/2.096</f>
        <v>#DIV/0!</v>
      </c>
    </row>
    <row r="73" spans="1:15" hidden="1">
      <c r="A73" s="5">
        <v>200</v>
      </c>
      <c r="C73" s="5">
        <f t="shared" ref="C73:C89" si="8">A73/2.095</f>
        <v>95.465393794749389</v>
      </c>
      <c r="E73" s="5" t="e">
        <f t="shared" ref="E73:E89" si="9">B73/D73</f>
        <v>#DIV/0!</v>
      </c>
      <c r="F73" s="5" t="e">
        <f t="shared" ref="F73:F89" si="10">E73/2.096</f>
        <v>#DIV/0!</v>
      </c>
    </row>
    <row r="74" spans="1:15" hidden="1">
      <c r="A74" s="5">
        <v>300</v>
      </c>
      <c r="C74" s="5">
        <f t="shared" si="8"/>
        <v>143.19809069212408</v>
      </c>
      <c r="E74" s="5" t="e">
        <f t="shared" si="9"/>
        <v>#DIV/0!</v>
      </c>
      <c r="F74" s="5" t="e">
        <f t="shared" si="10"/>
        <v>#DIV/0!</v>
      </c>
    </row>
    <row r="75" spans="1:15" hidden="1">
      <c r="A75" s="5">
        <v>400</v>
      </c>
      <c r="C75" s="5">
        <f t="shared" si="8"/>
        <v>190.93078758949878</v>
      </c>
      <c r="E75" s="5" t="e">
        <f t="shared" si="9"/>
        <v>#DIV/0!</v>
      </c>
      <c r="F75" s="5" t="e">
        <f t="shared" si="10"/>
        <v>#DIV/0!</v>
      </c>
    </row>
    <row r="76" spans="1:15" hidden="1">
      <c r="A76" s="5">
        <v>500</v>
      </c>
      <c r="C76" s="5">
        <f t="shared" si="8"/>
        <v>238.6634844868735</v>
      </c>
      <c r="E76" s="5" t="e">
        <f t="shared" si="9"/>
        <v>#DIV/0!</v>
      </c>
      <c r="F76" s="5" t="e">
        <f t="shared" si="10"/>
        <v>#DIV/0!</v>
      </c>
    </row>
    <row r="77" spans="1:15" hidden="1">
      <c r="A77" s="5">
        <v>600</v>
      </c>
      <c r="C77" s="5">
        <f t="shared" si="8"/>
        <v>286.39618138424817</v>
      </c>
      <c r="E77" s="5" t="e">
        <f t="shared" si="9"/>
        <v>#DIV/0!</v>
      </c>
      <c r="F77" s="5" t="e">
        <f t="shared" si="10"/>
        <v>#DIV/0!</v>
      </c>
    </row>
    <row r="78" spans="1:15" hidden="1">
      <c r="A78" s="5">
        <v>700</v>
      </c>
      <c r="C78" s="5">
        <f t="shared" si="8"/>
        <v>334.12887828162286</v>
      </c>
      <c r="E78" s="5" t="e">
        <f t="shared" si="9"/>
        <v>#DIV/0!</v>
      </c>
      <c r="F78" s="5" t="e">
        <f t="shared" si="10"/>
        <v>#DIV/0!</v>
      </c>
    </row>
    <row r="79" spans="1:15" hidden="1">
      <c r="A79" s="5">
        <v>800</v>
      </c>
      <c r="C79" s="5">
        <f t="shared" si="8"/>
        <v>381.86157517899755</v>
      </c>
      <c r="E79" s="5" t="e">
        <f t="shared" si="9"/>
        <v>#DIV/0!</v>
      </c>
      <c r="F79" s="5" t="e">
        <f t="shared" si="10"/>
        <v>#DIV/0!</v>
      </c>
      <c r="J79" s="2"/>
    </row>
    <row r="80" spans="1:15" hidden="1">
      <c r="A80" s="5">
        <v>900</v>
      </c>
      <c r="C80" s="5">
        <f t="shared" si="8"/>
        <v>429.59427207637225</v>
      </c>
      <c r="E80" s="5" t="e">
        <f t="shared" si="9"/>
        <v>#DIV/0!</v>
      </c>
      <c r="F80" s="5" t="e">
        <f t="shared" si="10"/>
        <v>#DIV/0!</v>
      </c>
      <c r="J80" s="2"/>
    </row>
    <row r="81" spans="1:10" hidden="1">
      <c r="A81" s="5">
        <v>1000</v>
      </c>
      <c r="C81" s="5">
        <f t="shared" si="8"/>
        <v>477.326968973747</v>
      </c>
      <c r="E81" s="5" t="e">
        <f t="shared" si="9"/>
        <v>#DIV/0!</v>
      </c>
      <c r="F81" s="5" t="e">
        <f t="shared" si="10"/>
        <v>#DIV/0!</v>
      </c>
      <c r="J81" s="2"/>
    </row>
    <row r="82" spans="1:10" hidden="1">
      <c r="A82" s="5">
        <v>1100</v>
      </c>
      <c r="C82" s="5">
        <f t="shared" si="8"/>
        <v>525.05966587112164</v>
      </c>
      <c r="E82" s="5" t="e">
        <f t="shared" si="9"/>
        <v>#DIV/0!</v>
      </c>
      <c r="F82" s="5" t="e">
        <f t="shared" si="10"/>
        <v>#DIV/0!</v>
      </c>
      <c r="J82" s="2"/>
    </row>
    <row r="83" spans="1:10" hidden="1">
      <c r="A83" s="5">
        <v>1200</v>
      </c>
      <c r="C83" s="5">
        <f t="shared" si="8"/>
        <v>572.79236276849633</v>
      </c>
      <c r="E83" s="5" t="e">
        <f t="shared" si="9"/>
        <v>#DIV/0!</v>
      </c>
      <c r="F83" s="5" t="e">
        <f t="shared" si="10"/>
        <v>#DIV/0!</v>
      </c>
      <c r="J83" s="2"/>
    </row>
    <row r="84" spans="1:10" hidden="1">
      <c r="A84" s="5">
        <v>1300</v>
      </c>
      <c r="C84" s="5">
        <f t="shared" si="8"/>
        <v>620.52505966587103</v>
      </c>
      <c r="E84" s="5" t="e">
        <f t="shared" si="9"/>
        <v>#DIV/0!</v>
      </c>
      <c r="F84" s="5" t="e">
        <f t="shared" si="10"/>
        <v>#DIV/0!</v>
      </c>
      <c r="J84" s="2"/>
    </row>
    <row r="85" spans="1:10" hidden="1">
      <c r="A85" s="5">
        <v>1400</v>
      </c>
      <c r="C85" s="5">
        <f t="shared" si="8"/>
        <v>668.25775656324572</v>
      </c>
      <c r="E85" s="5" t="e">
        <f t="shared" si="9"/>
        <v>#DIV/0!</v>
      </c>
      <c r="F85" s="5" t="e">
        <f t="shared" si="10"/>
        <v>#DIV/0!</v>
      </c>
    </row>
    <row r="86" spans="1:10" hidden="1">
      <c r="A86" s="5">
        <v>1500</v>
      </c>
      <c r="C86" s="5">
        <f t="shared" si="8"/>
        <v>715.99045346062042</v>
      </c>
      <c r="E86" s="5" t="e">
        <f t="shared" si="9"/>
        <v>#DIV/0!</v>
      </c>
      <c r="F86" s="5" t="e">
        <f t="shared" si="10"/>
        <v>#DIV/0!</v>
      </c>
    </row>
    <row r="87" spans="1:10" hidden="1">
      <c r="A87" s="5">
        <v>1600</v>
      </c>
      <c r="C87" s="5">
        <f t="shared" si="8"/>
        <v>763.72315035799511</v>
      </c>
      <c r="E87" s="5" t="e">
        <f t="shared" si="9"/>
        <v>#DIV/0!</v>
      </c>
      <c r="F87" s="5" t="e">
        <f t="shared" si="10"/>
        <v>#DIV/0!</v>
      </c>
    </row>
    <row r="88" spans="1:10" hidden="1">
      <c r="A88" s="5">
        <v>1700</v>
      </c>
      <c r="C88" s="5">
        <f t="shared" si="8"/>
        <v>811.4558472553698</v>
      </c>
      <c r="E88" s="5" t="e">
        <f t="shared" si="9"/>
        <v>#DIV/0!</v>
      </c>
      <c r="F88" s="5" t="e">
        <f t="shared" si="10"/>
        <v>#DIV/0!</v>
      </c>
    </row>
    <row r="89" spans="1:10" hidden="1">
      <c r="A89" s="5">
        <v>1800</v>
      </c>
      <c r="C89" s="5">
        <f t="shared" si="8"/>
        <v>859.1885441527445</v>
      </c>
      <c r="E89" s="5" t="e">
        <f t="shared" si="9"/>
        <v>#DIV/0!</v>
      </c>
      <c r="F89" s="5" t="e">
        <f t="shared" si="10"/>
        <v>#DIV/0!</v>
      </c>
    </row>
    <row r="90" spans="1:10" hidden="1"/>
    <row r="91" spans="1:10" hidden="1"/>
    <row r="92" spans="1:10" hidden="1"/>
    <row r="93" spans="1:10" hidden="1"/>
    <row r="94" spans="1:10" hidden="1">
      <c r="A94" s="29"/>
      <c r="B94" s="29"/>
      <c r="C94" s="29"/>
      <c r="D94" s="29"/>
      <c r="E94" s="29"/>
    </row>
    <row r="95" spans="1:10" hidden="1">
      <c r="A95" s="29"/>
      <c r="B95" s="29"/>
      <c r="C95" s="29"/>
      <c r="D95" s="29"/>
      <c r="E95" s="29"/>
    </row>
    <row r="96" spans="1:10" hidden="1">
      <c r="A96" s="29"/>
      <c r="B96" s="29"/>
      <c r="C96" s="29"/>
      <c r="D96" s="29"/>
      <c r="E96" s="29"/>
    </row>
    <row r="97" spans="1:9" hidden="1">
      <c r="A97" s="29"/>
      <c r="B97" s="29"/>
      <c r="C97" s="29"/>
      <c r="D97" s="29"/>
      <c r="E97" s="29"/>
    </row>
    <row r="98" spans="1:9" hidden="1">
      <c r="A98" s="28" t="s">
        <v>8</v>
      </c>
      <c r="B98" s="28"/>
      <c r="C98" s="28"/>
      <c r="D98" s="28"/>
      <c r="E98" s="28"/>
      <c r="F98" s="28"/>
      <c r="G98" s="9"/>
      <c r="H98" s="9"/>
      <c r="I98" s="9"/>
    </row>
    <row r="99" spans="1:9" hidden="1">
      <c r="A99" s="5" t="s">
        <v>0</v>
      </c>
      <c r="B99" s="5" t="s">
        <v>1</v>
      </c>
      <c r="C99" s="5" t="s">
        <v>2</v>
      </c>
      <c r="D99" s="5" t="s">
        <v>3</v>
      </c>
      <c r="E99" s="5" t="s">
        <v>4</v>
      </c>
      <c r="F99" s="7" t="s">
        <v>7</v>
      </c>
      <c r="G99" s="7"/>
      <c r="H99" s="7"/>
      <c r="I99" s="7"/>
    </row>
    <row r="100" spans="1:9" hidden="1">
      <c r="A100" s="5">
        <v>100</v>
      </c>
      <c r="C100" s="5">
        <f>A100/1.663</f>
        <v>60.132291040288635</v>
      </c>
      <c r="E100" s="5" t="e">
        <f>B100/D100</f>
        <v>#DIV/0!</v>
      </c>
      <c r="F100" s="5" t="e">
        <f>E100/1.6605</f>
        <v>#DIV/0!</v>
      </c>
    </row>
    <row r="101" spans="1:9" hidden="1">
      <c r="A101" s="5">
        <v>200</v>
      </c>
      <c r="C101" s="5">
        <f t="shared" ref="C101:C115" si="11">A101/1.663</f>
        <v>120.26458208057727</v>
      </c>
      <c r="E101" s="5" t="e">
        <f t="shared" ref="E101:E115" si="12">B101/D101</f>
        <v>#DIV/0!</v>
      </c>
      <c r="F101" s="5" t="e">
        <f t="shared" ref="F101:F115" si="13">E101/1.6605</f>
        <v>#DIV/0!</v>
      </c>
    </row>
    <row r="102" spans="1:9" hidden="1">
      <c r="A102" s="5">
        <v>300</v>
      </c>
      <c r="C102" s="5">
        <f t="shared" si="11"/>
        <v>180.39687312086591</v>
      </c>
      <c r="E102" s="5" t="e">
        <f t="shared" si="12"/>
        <v>#DIV/0!</v>
      </c>
      <c r="F102" s="5" t="e">
        <f t="shared" si="13"/>
        <v>#DIV/0!</v>
      </c>
    </row>
    <row r="103" spans="1:9" hidden="1">
      <c r="A103" s="5">
        <v>400</v>
      </c>
      <c r="C103" s="5">
        <f t="shared" si="11"/>
        <v>240.52916416115454</v>
      </c>
      <c r="E103" s="5" t="e">
        <f t="shared" si="12"/>
        <v>#DIV/0!</v>
      </c>
      <c r="F103" s="5" t="e">
        <f t="shared" si="13"/>
        <v>#DIV/0!</v>
      </c>
    </row>
    <row r="104" spans="1:9" hidden="1">
      <c r="A104" s="5">
        <v>500</v>
      </c>
      <c r="C104" s="5">
        <f t="shared" si="11"/>
        <v>300.66145520144318</v>
      </c>
      <c r="E104" s="5" t="e">
        <f t="shared" si="12"/>
        <v>#DIV/0!</v>
      </c>
      <c r="F104" s="5" t="e">
        <f t="shared" si="13"/>
        <v>#DIV/0!</v>
      </c>
    </row>
    <row r="105" spans="1:9" hidden="1">
      <c r="A105" s="5">
        <v>600</v>
      </c>
      <c r="C105" s="5">
        <f t="shared" si="11"/>
        <v>360.79374624173181</v>
      </c>
      <c r="E105" s="5" t="e">
        <f t="shared" si="12"/>
        <v>#DIV/0!</v>
      </c>
      <c r="F105" s="5" t="e">
        <f t="shared" si="13"/>
        <v>#DIV/0!</v>
      </c>
    </row>
    <row r="106" spans="1:9" hidden="1">
      <c r="A106" s="5">
        <v>700</v>
      </c>
      <c r="C106" s="5">
        <f t="shared" si="11"/>
        <v>420.92603728202045</v>
      </c>
      <c r="E106" s="5" t="e">
        <f t="shared" si="12"/>
        <v>#DIV/0!</v>
      </c>
      <c r="F106" s="5" t="e">
        <f t="shared" si="13"/>
        <v>#DIV/0!</v>
      </c>
    </row>
    <row r="107" spans="1:9" hidden="1">
      <c r="A107" s="5">
        <v>800</v>
      </c>
      <c r="C107" s="5">
        <f t="shared" si="11"/>
        <v>481.05832832230908</v>
      </c>
      <c r="E107" s="5" t="e">
        <f t="shared" si="12"/>
        <v>#DIV/0!</v>
      </c>
      <c r="F107" s="5" t="e">
        <f t="shared" si="13"/>
        <v>#DIV/0!</v>
      </c>
    </row>
    <row r="108" spans="1:9" hidden="1">
      <c r="A108" s="5">
        <v>900</v>
      </c>
      <c r="C108" s="5">
        <f t="shared" si="11"/>
        <v>541.19061936259766</v>
      </c>
      <c r="E108" s="5" t="e">
        <f t="shared" si="12"/>
        <v>#DIV/0!</v>
      </c>
      <c r="F108" s="5" t="e">
        <f t="shared" si="13"/>
        <v>#DIV/0!</v>
      </c>
    </row>
    <row r="109" spans="1:9" hidden="1">
      <c r="A109" s="5">
        <v>1000</v>
      </c>
      <c r="C109" s="5">
        <f t="shared" si="11"/>
        <v>601.32291040288635</v>
      </c>
      <c r="E109" s="5" t="e">
        <f t="shared" si="12"/>
        <v>#DIV/0!</v>
      </c>
      <c r="F109" s="5" t="e">
        <f t="shared" si="13"/>
        <v>#DIV/0!</v>
      </c>
    </row>
    <row r="110" spans="1:9" hidden="1">
      <c r="A110" s="5">
        <v>1100</v>
      </c>
      <c r="C110" s="5">
        <f t="shared" si="11"/>
        <v>661.45520144317493</v>
      </c>
      <c r="E110" s="5" t="e">
        <f t="shared" si="12"/>
        <v>#DIV/0!</v>
      </c>
      <c r="F110" s="5" t="e">
        <f t="shared" si="13"/>
        <v>#DIV/0!</v>
      </c>
    </row>
    <row r="111" spans="1:9" hidden="1">
      <c r="A111" s="5">
        <v>1200</v>
      </c>
      <c r="C111" s="5">
        <f t="shared" si="11"/>
        <v>721.58749248346362</v>
      </c>
      <c r="E111" s="5" t="e">
        <f t="shared" si="12"/>
        <v>#DIV/0!</v>
      </c>
      <c r="F111" s="5" t="e">
        <f t="shared" si="13"/>
        <v>#DIV/0!</v>
      </c>
    </row>
    <row r="112" spans="1:9" hidden="1">
      <c r="A112" s="5">
        <v>1300</v>
      </c>
      <c r="C112" s="5">
        <f t="shared" si="11"/>
        <v>781.7197835237522</v>
      </c>
      <c r="E112" s="5" t="e">
        <f t="shared" si="12"/>
        <v>#DIV/0!</v>
      </c>
      <c r="F112" s="5" t="e">
        <f t="shared" si="13"/>
        <v>#DIV/0!</v>
      </c>
    </row>
    <row r="113" spans="1:9" hidden="1">
      <c r="A113" s="5">
        <v>1400</v>
      </c>
      <c r="C113" s="5">
        <f t="shared" si="11"/>
        <v>841.85207456404089</v>
      </c>
      <c r="E113" s="5" t="e">
        <f t="shared" si="12"/>
        <v>#DIV/0!</v>
      </c>
      <c r="F113" s="5" t="e">
        <f t="shared" si="13"/>
        <v>#DIV/0!</v>
      </c>
    </row>
    <row r="114" spans="1:9" hidden="1">
      <c r="A114" s="5">
        <v>1500</v>
      </c>
      <c r="C114" s="5">
        <f t="shared" si="11"/>
        <v>901.98436560432947</v>
      </c>
      <c r="E114" s="5" t="e">
        <f t="shared" si="12"/>
        <v>#DIV/0!</v>
      </c>
      <c r="F114" s="5" t="e">
        <f t="shared" si="13"/>
        <v>#DIV/0!</v>
      </c>
    </row>
    <row r="115" spans="1:9" hidden="1">
      <c r="A115" s="5">
        <v>1600</v>
      </c>
      <c r="C115" s="5">
        <f t="shared" si="11"/>
        <v>962.11665664461816</v>
      </c>
      <c r="E115" s="5" t="e">
        <f t="shared" si="12"/>
        <v>#DIV/0!</v>
      </c>
      <c r="F115" s="5" t="e">
        <f t="shared" si="13"/>
        <v>#DIV/0!</v>
      </c>
    </row>
    <row r="116" spans="1:9" hidden="1"/>
    <row r="117" spans="1:9" hidden="1"/>
    <row r="118" spans="1:9" hidden="1">
      <c r="A118" s="28" t="s">
        <v>9</v>
      </c>
      <c r="B118" s="28"/>
      <c r="C118" s="28"/>
      <c r="D118" s="28"/>
      <c r="E118" s="28"/>
      <c r="F118" s="28"/>
      <c r="G118" s="9"/>
      <c r="H118" s="9"/>
      <c r="I118" s="9"/>
    </row>
    <row r="119" spans="1:9" hidden="1">
      <c r="A119" s="5" t="s">
        <v>0</v>
      </c>
      <c r="B119" s="5" t="s">
        <v>1</v>
      </c>
      <c r="C119" s="5" t="s">
        <v>2</v>
      </c>
      <c r="D119" s="5" t="s">
        <v>3</v>
      </c>
      <c r="E119" s="5" t="s">
        <v>4</v>
      </c>
      <c r="F119" s="7" t="s">
        <v>7</v>
      </c>
      <c r="G119" s="7"/>
      <c r="H119" s="7"/>
      <c r="I119" s="7"/>
    </row>
    <row r="120" spans="1:9" hidden="1">
      <c r="A120" s="5">
        <v>100</v>
      </c>
      <c r="C120" s="5">
        <f>A120/2.7855</f>
        <v>35.90019745108598</v>
      </c>
      <c r="E120" s="5" t="e">
        <f>B120/D120</f>
        <v>#DIV/0!</v>
      </c>
      <c r="F120" s="5" t="e">
        <f>E120/2.7855</f>
        <v>#DIV/0!</v>
      </c>
    </row>
    <row r="121" spans="1:9" hidden="1">
      <c r="A121" s="5">
        <v>500</v>
      </c>
      <c r="C121" s="5">
        <f t="shared" ref="C121:C139" si="14">A121/2.7855</f>
        <v>179.50098725542992</v>
      </c>
      <c r="E121" s="5" t="e">
        <f t="shared" ref="E121:E139" si="15">B121/D121</f>
        <v>#DIV/0!</v>
      </c>
      <c r="F121" s="5" t="e">
        <f t="shared" ref="F121:F139" si="16">E121/2.7855</f>
        <v>#DIV/0!</v>
      </c>
    </row>
    <row r="122" spans="1:9" hidden="1">
      <c r="A122" s="5">
        <v>1000</v>
      </c>
      <c r="C122" s="5">
        <f t="shared" si="14"/>
        <v>359.00197451085984</v>
      </c>
      <c r="E122" s="5" t="e">
        <f t="shared" si="15"/>
        <v>#DIV/0!</v>
      </c>
      <c r="F122" s="5" t="e">
        <f t="shared" si="16"/>
        <v>#DIV/0!</v>
      </c>
    </row>
    <row r="123" spans="1:9" hidden="1">
      <c r="A123" s="5">
        <v>1100</v>
      </c>
      <c r="C123" s="5">
        <f t="shared" si="14"/>
        <v>394.90217196194578</v>
      </c>
      <c r="E123" s="5" t="e">
        <f t="shared" si="15"/>
        <v>#DIV/0!</v>
      </c>
      <c r="F123" s="5" t="e">
        <f t="shared" si="16"/>
        <v>#DIV/0!</v>
      </c>
    </row>
    <row r="124" spans="1:9" hidden="1">
      <c r="A124" s="5">
        <v>1200</v>
      </c>
      <c r="C124" s="5">
        <f t="shared" si="14"/>
        <v>430.80236941303178</v>
      </c>
      <c r="E124" s="5" t="e">
        <f t="shared" si="15"/>
        <v>#DIV/0!</v>
      </c>
      <c r="F124" s="5" t="e">
        <f t="shared" si="16"/>
        <v>#DIV/0!</v>
      </c>
    </row>
    <row r="125" spans="1:9" hidden="1">
      <c r="A125" s="5">
        <v>1300</v>
      </c>
      <c r="C125" s="5">
        <f t="shared" si="14"/>
        <v>466.70256686411778</v>
      </c>
      <c r="E125" s="5" t="e">
        <f t="shared" si="15"/>
        <v>#DIV/0!</v>
      </c>
      <c r="F125" s="5" t="e">
        <f t="shared" si="16"/>
        <v>#DIV/0!</v>
      </c>
    </row>
    <row r="126" spans="1:9" hidden="1">
      <c r="A126" s="5">
        <v>1400</v>
      </c>
      <c r="C126" s="5">
        <f t="shared" si="14"/>
        <v>502.60276431520379</v>
      </c>
      <c r="E126" s="5" t="e">
        <f t="shared" si="15"/>
        <v>#DIV/0!</v>
      </c>
      <c r="F126" s="5" t="e">
        <f t="shared" si="16"/>
        <v>#DIV/0!</v>
      </c>
    </row>
    <row r="127" spans="1:9" hidden="1">
      <c r="A127" s="5">
        <v>1500</v>
      </c>
      <c r="C127" s="5">
        <f t="shared" si="14"/>
        <v>538.50296176628979</v>
      </c>
      <c r="E127" s="5" t="e">
        <f t="shared" si="15"/>
        <v>#DIV/0!</v>
      </c>
      <c r="F127" s="5" t="e">
        <f t="shared" si="16"/>
        <v>#DIV/0!</v>
      </c>
    </row>
    <row r="128" spans="1:9" hidden="1">
      <c r="A128" s="5">
        <v>1600</v>
      </c>
      <c r="C128" s="5">
        <f t="shared" si="14"/>
        <v>574.40315921737567</v>
      </c>
      <c r="E128" s="5" t="e">
        <f t="shared" si="15"/>
        <v>#DIV/0!</v>
      </c>
      <c r="F128" s="5" t="e">
        <f t="shared" si="16"/>
        <v>#DIV/0!</v>
      </c>
    </row>
    <row r="129" spans="1:6" hidden="1">
      <c r="A129" s="5">
        <v>1700</v>
      </c>
      <c r="C129" s="5">
        <f t="shared" si="14"/>
        <v>610.30335666846167</v>
      </c>
      <c r="E129" s="5" t="e">
        <f t="shared" si="15"/>
        <v>#DIV/0!</v>
      </c>
      <c r="F129" s="5" t="e">
        <f t="shared" si="16"/>
        <v>#DIV/0!</v>
      </c>
    </row>
    <row r="130" spans="1:6" hidden="1">
      <c r="A130" s="5">
        <v>1800</v>
      </c>
      <c r="C130" s="5">
        <f t="shared" si="14"/>
        <v>646.20355411954768</v>
      </c>
      <c r="E130" s="5" t="e">
        <f t="shared" si="15"/>
        <v>#DIV/0!</v>
      </c>
      <c r="F130" s="5" t="e">
        <f t="shared" si="16"/>
        <v>#DIV/0!</v>
      </c>
    </row>
    <row r="131" spans="1:6" hidden="1">
      <c r="A131" s="5">
        <v>1900</v>
      </c>
      <c r="C131" s="5">
        <f t="shared" si="14"/>
        <v>682.10375157063368</v>
      </c>
      <c r="E131" s="5" t="e">
        <f t="shared" si="15"/>
        <v>#DIV/0!</v>
      </c>
      <c r="F131" s="5" t="e">
        <f t="shared" si="16"/>
        <v>#DIV/0!</v>
      </c>
    </row>
    <row r="132" spans="1:6" hidden="1">
      <c r="A132" s="5">
        <v>2000</v>
      </c>
      <c r="C132" s="5">
        <f t="shared" si="14"/>
        <v>718.00394902171968</v>
      </c>
      <c r="E132" s="5" t="e">
        <f t="shared" si="15"/>
        <v>#DIV/0!</v>
      </c>
      <c r="F132" s="5" t="e">
        <f t="shared" si="16"/>
        <v>#DIV/0!</v>
      </c>
    </row>
    <row r="133" spans="1:6" hidden="1">
      <c r="A133" s="5">
        <v>2100</v>
      </c>
      <c r="C133" s="5">
        <f t="shared" si="14"/>
        <v>753.90414647280568</v>
      </c>
      <c r="E133" s="5" t="e">
        <f t="shared" si="15"/>
        <v>#DIV/0!</v>
      </c>
      <c r="F133" s="5" t="e">
        <f t="shared" si="16"/>
        <v>#DIV/0!</v>
      </c>
    </row>
    <row r="134" spans="1:6" hidden="1">
      <c r="A134" s="5">
        <v>2200</v>
      </c>
      <c r="C134" s="5">
        <f t="shared" si="14"/>
        <v>789.80434392389157</v>
      </c>
      <c r="E134" s="5" t="e">
        <f t="shared" si="15"/>
        <v>#DIV/0!</v>
      </c>
      <c r="F134" s="5" t="e">
        <f t="shared" si="16"/>
        <v>#DIV/0!</v>
      </c>
    </row>
    <row r="135" spans="1:6" hidden="1">
      <c r="A135" s="5">
        <v>2300</v>
      </c>
      <c r="C135" s="5">
        <f t="shared" si="14"/>
        <v>825.70454137497757</v>
      </c>
      <c r="E135" s="5" t="e">
        <f t="shared" si="15"/>
        <v>#DIV/0!</v>
      </c>
      <c r="F135" s="5" t="e">
        <f t="shared" si="16"/>
        <v>#DIV/0!</v>
      </c>
    </row>
    <row r="136" spans="1:6" hidden="1">
      <c r="A136" s="5">
        <v>2400</v>
      </c>
      <c r="C136" s="5">
        <f t="shared" si="14"/>
        <v>861.60473882606357</v>
      </c>
      <c r="E136" s="5" t="e">
        <f t="shared" si="15"/>
        <v>#DIV/0!</v>
      </c>
      <c r="F136" s="5" t="e">
        <f t="shared" si="16"/>
        <v>#DIV/0!</v>
      </c>
    </row>
    <row r="137" spans="1:6" hidden="1">
      <c r="A137" s="5">
        <v>2500</v>
      </c>
      <c r="C137" s="5">
        <f t="shared" si="14"/>
        <v>897.50493627714957</v>
      </c>
      <c r="E137" s="5" t="e">
        <f t="shared" si="15"/>
        <v>#DIV/0!</v>
      </c>
      <c r="F137" s="5" t="e">
        <f t="shared" si="16"/>
        <v>#DIV/0!</v>
      </c>
    </row>
    <row r="138" spans="1:6" hidden="1">
      <c r="A138" s="5">
        <v>2600</v>
      </c>
      <c r="C138" s="5">
        <f t="shared" si="14"/>
        <v>933.40513372823557</v>
      </c>
      <c r="E138" s="5" t="e">
        <f t="shared" si="15"/>
        <v>#DIV/0!</v>
      </c>
      <c r="F138" s="5" t="e">
        <f t="shared" si="16"/>
        <v>#DIV/0!</v>
      </c>
    </row>
    <row r="139" spans="1:6" hidden="1">
      <c r="A139" s="5">
        <v>2653</v>
      </c>
      <c r="C139" s="5">
        <f t="shared" si="14"/>
        <v>952.43223837731114</v>
      </c>
      <c r="E139" s="5" t="e">
        <f t="shared" si="15"/>
        <v>#DIV/0!</v>
      </c>
      <c r="F139" s="5" t="e">
        <f t="shared" si="16"/>
        <v>#DIV/0!</v>
      </c>
    </row>
    <row r="140" spans="1:6" hidden="1"/>
    <row r="141" spans="1:6" hidden="1"/>
    <row r="142" spans="1:6" hidden="1"/>
    <row r="143" spans="1:6" hidden="1"/>
    <row r="144" spans="1:6" hidden="1"/>
    <row r="145" spans="1:9" hidden="1"/>
    <row r="146" spans="1:9" hidden="1">
      <c r="A146" s="28" t="s">
        <v>10</v>
      </c>
      <c r="B146" s="28"/>
      <c r="C146" s="28"/>
      <c r="D146" s="28"/>
      <c r="E146" s="28"/>
      <c r="F146" s="28"/>
      <c r="G146" s="9"/>
      <c r="H146" s="9"/>
      <c r="I146" s="9"/>
    </row>
    <row r="147" spans="1:9" hidden="1">
      <c r="A147" s="5" t="s">
        <v>0</v>
      </c>
      <c r="B147" s="5" t="s">
        <v>1</v>
      </c>
      <c r="C147" s="5" t="s">
        <v>2</v>
      </c>
      <c r="D147" s="5" t="s">
        <v>3</v>
      </c>
      <c r="E147" s="5" t="s">
        <v>4</v>
      </c>
      <c r="F147" s="7" t="s">
        <v>7</v>
      </c>
      <c r="G147" s="7"/>
      <c r="H147" s="7"/>
      <c r="I147" s="7"/>
    </row>
    <row r="148" spans="1:9" hidden="1">
      <c r="A148" s="5">
        <v>100</v>
      </c>
      <c r="C148" s="5">
        <f>A148/3.64</f>
        <v>27.472527472527471</v>
      </c>
      <c r="E148" s="5" t="e">
        <f>B148/D148</f>
        <v>#DIV/0!</v>
      </c>
      <c r="F148" s="5" t="e">
        <f>E148/3.6645</f>
        <v>#DIV/0!</v>
      </c>
    </row>
    <row r="149" spans="1:9" hidden="1">
      <c r="A149" s="5">
        <v>200</v>
      </c>
      <c r="C149" s="5">
        <f t="shared" ref="C149:C182" si="17">A149/3.64</f>
        <v>54.945054945054942</v>
      </c>
      <c r="E149" s="5" t="e">
        <f t="shared" ref="E149:E182" si="18">B149/D149</f>
        <v>#DIV/0!</v>
      </c>
      <c r="F149" s="5" t="e">
        <f t="shared" ref="F149:F182" si="19">E149/3.6645</f>
        <v>#DIV/0!</v>
      </c>
    </row>
    <row r="150" spans="1:9" hidden="1">
      <c r="A150" s="5">
        <v>300</v>
      </c>
      <c r="C150" s="5">
        <f t="shared" si="17"/>
        <v>82.417582417582409</v>
      </c>
      <c r="E150" s="5" t="e">
        <f t="shared" si="18"/>
        <v>#DIV/0!</v>
      </c>
      <c r="F150" s="5" t="e">
        <f t="shared" si="19"/>
        <v>#DIV/0!</v>
      </c>
    </row>
    <row r="151" spans="1:9" hidden="1">
      <c r="A151" s="5">
        <v>400</v>
      </c>
      <c r="C151" s="5">
        <f t="shared" si="17"/>
        <v>109.89010989010988</v>
      </c>
      <c r="E151" s="5" t="e">
        <f t="shared" si="18"/>
        <v>#DIV/0!</v>
      </c>
      <c r="F151" s="5" t="e">
        <f t="shared" si="19"/>
        <v>#DIV/0!</v>
      </c>
    </row>
    <row r="152" spans="1:9" hidden="1">
      <c r="A152" s="5">
        <v>500</v>
      </c>
      <c r="C152" s="5">
        <f t="shared" si="17"/>
        <v>137.36263736263737</v>
      </c>
      <c r="E152" s="5" t="e">
        <f t="shared" si="18"/>
        <v>#DIV/0!</v>
      </c>
      <c r="F152" s="5" t="e">
        <f t="shared" si="19"/>
        <v>#DIV/0!</v>
      </c>
    </row>
    <row r="153" spans="1:9" hidden="1">
      <c r="A153" s="5">
        <v>600</v>
      </c>
      <c r="C153" s="5">
        <f t="shared" si="17"/>
        <v>164.83516483516482</v>
      </c>
      <c r="E153" s="5" t="e">
        <f t="shared" si="18"/>
        <v>#DIV/0!</v>
      </c>
      <c r="F153" s="5" t="e">
        <f t="shared" si="19"/>
        <v>#DIV/0!</v>
      </c>
    </row>
    <row r="154" spans="1:9" hidden="1">
      <c r="A154" s="5">
        <v>700</v>
      </c>
      <c r="C154" s="5">
        <f t="shared" si="17"/>
        <v>192.30769230769229</v>
      </c>
      <c r="E154" s="5" t="e">
        <f t="shared" si="18"/>
        <v>#DIV/0!</v>
      </c>
      <c r="F154" s="5" t="e">
        <f t="shared" si="19"/>
        <v>#DIV/0!</v>
      </c>
    </row>
    <row r="155" spans="1:9" hidden="1">
      <c r="A155" s="5">
        <v>800</v>
      </c>
      <c r="C155" s="5">
        <f t="shared" si="17"/>
        <v>219.78021978021977</v>
      </c>
      <c r="E155" s="5" t="e">
        <f t="shared" si="18"/>
        <v>#DIV/0!</v>
      </c>
      <c r="F155" s="5" t="e">
        <f t="shared" si="19"/>
        <v>#DIV/0!</v>
      </c>
    </row>
    <row r="156" spans="1:9" hidden="1">
      <c r="A156" s="5">
        <v>900</v>
      </c>
      <c r="C156" s="5">
        <f t="shared" si="17"/>
        <v>247.25274725274724</v>
      </c>
      <c r="E156" s="5" t="e">
        <f t="shared" si="18"/>
        <v>#DIV/0!</v>
      </c>
      <c r="F156" s="5" t="e">
        <f t="shared" si="19"/>
        <v>#DIV/0!</v>
      </c>
    </row>
    <row r="157" spans="1:9" hidden="1">
      <c r="A157" s="5">
        <v>1000</v>
      </c>
      <c r="C157" s="5">
        <f t="shared" si="17"/>
        <v>274.72527472527474</v>
      </c>
      <c r="E157" s="5" t="e">
        <f t="shared" si="18"/>
        <v>#DIV/0!</v>
      </c>
      <c r="F157" s="5" t="e">
        <f t="shared" si="19"/>
        <v>#DIV/0!</v>
      </c>
    </row>
    <row r="158" spans="1:9" hidden="1">
      <c r="A158" s="5">
        <v>1100</v>
      </c>
      <c r="C158" s="5">
        <f t="shared" si="17"/>
        <v>302.19780219780216</v>
      </c>
      <c r="E158" s="5" t="e">
        <f t="shared" si="18"/>
        <v>#DIV/0!</v>
      </c>
      <c r="F158" s="5" t="e">
        <f t="shared" si="19"/>
        <v>#DIV/0!</v>
      </c>
    </row>
    <row r="159" spans="1:9" hidden="1">
      <c r="A159" s="5">
        <v>1200</v>
      </c>
      <c r="C159" s="5">
        <f t="shared" si="17"/>
        <v>329.67032967032964</v>
      </c>
      <c r="E159" s="5" t="e">
        <f t="shared" si="18"/>
        <v>#DIV/0!</v>
      </c>
      <c r="F159" s="5" t="e">
        <f t="shared" si="19"/>
        <v>#DIV/0!</v>
      </c>
    </row>
    <row r="160" spans="1:9" hidden="1">
      <c r="A160" s="5">
        <v>1300</v>
      </c>
      <c r="C160" s="5">
        <f t="shared" si="17"/>
        <v>357.14285714285711</v>
      </c>
      <c r="E160" s="5" t="e">
        <f t="shared" si="18"/>
        <v>#DIV/0!</v>
      </c>
      <c r="F160" s="5" t="e">
        <f t="shared" si="19"/>
        <v>#DIV/0!</v>
      </c>
    </row>
    <row r="161" spans="1:6" hidden="1">
      <c r="A161" s="5">
        <v>1400</v>
      </c>
      <c r="C161" s="5">
        <f t="shared" si="17"/>
        <v>384.61538461538458</v>
      </c>
      <c r="E161" s="5" t="e">
        <f t="shared" si="18"/>
        <v>#DIV/0!</v>
      </c>
      <c r="F161" s="5" t="e">
        <f t="shared" si="19"/>
        <v>#DIV/0!</v>
      </c>
    </row>
    <row r="162" spans="1:6" hidden="1">
      <c r="A162" s="5">
        <v>1500</v>
      </c>
      <c r="C162" s="5">
        <f t="shared" si="17"/>
        <v>412.08791208791206</v>
      </c>
      <c r="E162" s="5" t="e">
        <f t="shared" si="18"/>
        <v>#DIV/0!</v>
      </c>
      <c r="F162" s="5" t="e">
        <f t="shared" si="19"/>
        <v>#DIV/0!</v>
      </c>
    </row>
    <row r="163" spans="1:6" hidden="1">
      <c r="A163" s="5">
        <v>1600</v>
      </c>
      <c r="C163" s="5">
        <f t="shared" si="17"/>
        <v>439.56043956043953</v>
      </c>
      <c r="E163" s="5" t="e">
        <f t="shared" si="18"/>
        <v>#DIV/0!</v>
      </c>
      <c r="F163" s="5" t="e">
        <f t="shared" si="19"/>
        <v>#DIV/0!</v>
      </c>
    </row>
    <row r="164" spans="1:6" hidden="1">
      <c r="A164" s="5">
        <v>1700</v>
      </c>
      <c r="C164" s="5">
        <f t="shared" si="17"/>
        <v>467.03296703296701</v>
      </c>
      <c r="E164" s="5" t="e">
        <f t="shared" si="18"/>
        <v>#DIV/0!</v>
      </c>
      <c r="F164" s="5" t="e">
        <f t="shared" si="19"/>
        <v>#DIV/0!</v>
      </c>
    </row>
    <row r="165" spans="1:6" hidden="1">
      <c r="A165" s="5">
        <v>1800</v>
      </c>
      <c r="C165" s="5">
        <f t="shared" si="17"/>
        <v>494.50549450549448</v>
      </c>
      <c r="E165" s="5" t="e">
        <f t="shared" si="18"/>
        <v>#DIV/0!</v>
      </c>
      <c r="F165" s="5" t="e">
        <f t="shared" si="19"/>
        <v>#DIV/0!</v>
      </c>
    </row>
    <row r="166" spans="1:6" hidden="1">
      <c r="A166" s="5">
        <v>1900</v>
      </c>
      <c r="C166" s="5">
        <f t="shared" si="17"/>
        <v>521.97802197802196</v>
      </c>
      <c r="E166" s="5" t="e">
        <f t="shared" si="18"/>
        <v>#DIV/0!</v>
      </c>
      <c r="F166" s="5" t="e">
        <f t="shared" si="19"/>
        <v>#DIV/0!</v>
      </c>
    </row>
    <row r="167" spans="1:6" hidden="1">
      <c r="A167" s="5">
        <v>2000</v>
      </c>
      <c r="C167" s="5">
        <f t="shared" si="17"/>
        <v>549.45054945054949</v>
      </c>
      <c r="E167" s="5" t="e">
        <f t="shared" si="18"/>
        <v>#DIV/0!</v>
      </c>
      <c r="F167" s="5" t="e">
        <f t="shared" si="19"/>
        <v>#DIV/0!</v>
      </c>
    </row>
    <row r="168" spans="1:6" hidden="1">
      <c r="A168" s="5">
        <v>2100</v>
      </c>
      <c r="C168" s="5">
        <f t="shared" si="17"/>
        <v>576.92307692307691</v>
      </c>
      <c r="E168" s="5" t="e">
        <f t="shared" si="18"/>
        <v>#DIV/0!</v>
      </c>
      <c r="F168" s="5" t="e">
        <f t="shared" si="19"/>
        <v>#DIV/0!</v>
      </c>
    </row>
    <row r="169" spans="1:6" hidden="1">
      <c r="A169" s="5">
        <v>2200</v>
      </c>
      <c r="C169" s="5">
        <f t="shared" si="17"/>
        <v>604.39560439560432</v>
      </c>
      <c r="E169" s="5" t="e">
        <f t="shared" si="18"/>
        <v>#DIV/0!</v>
      </c>
      <c r="F169" s="5" t="e">
        <f t="shared" si="19"/>
        <v>#DIV/0!</v>
      </c>
    </row>
    <row r="170" spans="1:6" hidden="1">
      <c r="A170" s="5">
        <v>2300</v>
      </c>
      <c r="C170" s="5">
        <f t="shared" si="17"/>
        <v>631.86813186813185</v>
      </c>
      <c r="E170" s="5" t="e">
        <f t="shared" si="18"/>
        <v>#DIV/0!</v>
      </c>
      <c r="F170" s="5" t="e">
        <f t="shared" si="19"/>
        <v>#DIV/0!</v>
      </c>
    </row>
    <row r="171" spans="1:6" hidden="1">
      <c r="A171" s="5">
        <v>2400</v>
      </c>
      <c r="C171" s="5">
        <f t="shared" si="17"/>
        <v>659.34065934065927</v>
      </c>
      <c r="E171" s="5" t="e">
        <f t="shared" si="18"/>
        <v>#DIV/0!</v>
      </c>
      <c r="F171" s="5" t="e">
        <f t="shared" si="19"/>
        <v>#DIV/0!</v>
      </c>
    </row>
    <row r="172" spans="1:6" hidden="1">
      <c r="A172" s="5">
        <v>2500</v>
      </c>
      <c r="C172" s="5">
        <f t="shared" si="17"/>
        <v>686.8131868131868</v>
      </c>
      <c r="E172" s="5" t="e">
        <f t="shared" si="18"/>
        <v>#DIV/0!</v>
      </c>
      <c r="F172" s="5" t="e">
        <f t="shared" si="19"/>
        <v>#DIV/0!</v>
      </c>
    </row>
    <row r="173" spans="1:6" hidden="1">
      <c r="A173" s="5">
        <v>2600</v>
      </c>
      <c r="C173" s="5">
        <f t="shared" si="17"/>
        <v>714.28571428571422</v>
      </c>
      <c r="E173" s="5" t="e">
        <f t="shared" si="18"/>
        <v>#DIV/0!</v>
      </c>
      <c r="F173" s="5" t="e">
        <f t="shared" si="19"/>
        <v>#DIV/0!</v>
      </c>
    </row>
    <row r="174" spans="1:6" hidden="1">
      <c r="A174" s="5">
        <v>2700</v>
      </c>
      <c r="C174" s="5">
        <f t="shared" si="17"/>
        <v>741.75824175824175</v>
      </c>
      <c r="E174" s="5" t="e">
        <f t="shared" si="18"/>
        <v>#DIV/0!</v>
      </c>
      <c r="F174" s="5" t="e">
        <f t="shared" si="19"/>
        <v>#DIV/0!</v>
      </c>
    </row>
    <row r="175" spans="1:6" hidden="1">
      <c r="A175" s="5">
        <v>2800</v>
      </c>
      <c r="C175" s="5">
        <f t="shared" si="17"/>
        <v>769.23076923076917</v>
      </c>
      <c r="E175" s="5" t="e">
        <f t="shared" si="18"/>
        <v>#DIV/0!</v>
      </c>
      <c r="F175" s="5" t="e">
        <f t="shared" si="19"/>
        <v>#DIV/0!</v>
      </c>
    </row>
    <row r="176" spans="1:6" hidden="1">
      <c r="A176" s="5">
        <v>2900</v>
      </c>
      <c r="C176" s="5">
        <f t="shared" si="17"/>
        <v>796.7032967032967</v>
      </c>
      <c r="E176" s="5" t="e">
        <f t="shared" si="18"/>
        <v>#DIV/0!</v>
      </c>
      <c r="F176" s="5" t="e">
        <f t="shared" si="19"/>
        <v>#DIV/0!</v>
      </c>
    </row>
    <row r="177" spans="1:6" hidden="1">
      <c r="A177" s="5">
        <v>3000</v>
      </c>
      <c r="C177" s="5">
        <f t="shared" si="17"/>
        <v>824.17582417582412</v>
      </c>
      <c r="E177" s="5" t="e">
        <f t="shared" si="18"/>
        <v>#DIV/0!</v>
      </c>
      <c r="F177" s="5" t="e">
        <f t="shared" si="19"/>
        <v>#DIV/0!</v>
      </c>
    </row>
    <row r="178" spans="1:6" hidden="1">
      <c r="A178" s="5">
        <v>3100</v>
      </c>
      <c r="C178" s="5">
        <f t="shared" si="17"/>
        <v>851.64835164835165</v>
      </c>
      <c r="E178" s="5" t="e">
        <f t="shared" si="18"/>
        <v>#DIV/0!</v>
      </c>
      <c r="F178" s="5" t="e">
        <f t="shared" si="19"/>
        <v>#DIV/0!</v>
      </c>
    </row>
    <row r="179" spans="1:6" hidden="1">
      <c r="A179" s="5">
        <v>3200</v>
      </c>
      <c r="C179" s="5">
        <f t="shared" si="17"/>
        <v>879.12087912087907</v>
      </c>
      <c r="E179" s="5" t="e">
        <f t="shared" si="18"/>
        <v>#DIV/0!</v>
      </c>
      <c r="F179" s="5" t="e">
        <f t="shared" si="19"/>
        <v>#DIV/0!</v>
      </c>
    </row>
    <row r="180" spans="1:6" hidden="1">
      <c r="A180" s="5">
        <v>3300</v>
      </c>
      <c r="C180" s="5">
        <f t="shared" si="17"/>
        <v>906.5934065934066</v>
      </c>
      <c r="E180" s="5" t="e">
        <f t="shared" si="18"/>
        <v>#DIV/0!</v>
      </c>
      <c r="F180" s="5" t="e">
        <f t="shared" si="19"/>
        <v>#DIV/0!</v>
      </c>
    </row>
    <row r="181" spans="1:6" hidden="1">
      <c r="A181" s="5">
        <v>3400</v>
      </c>
      <c r="C181" s="5">
        <f t="shared" si="17"/>
        <v>934.06593406593402</v>
      </c>
      <c r="E181" s="5" t="e">
        <f t="shared" si="18"/>
        <v>#DIV/0!</v>
      </c>
      <c r="F181" s="5" t="e">
        <f t="shared" si="19"/>
        <v>#DIV/0!</v>
      </c>
    </row>
    <row r="182" spans="1:6" hidden="1">
      <c r="A182" s="5">
        <v>3500</v>
      </c>
      <c r="C182" s="5">
        <f t="shared" si="17"/>
        <v>961.53846153846155</v>
      </c>
      <c r="E182" s="5" t="e">
        <f t="shared" si="18"/>
        <v>#DIV/0!</v>
      </c>
      <c r="F182" s="5" t="e">
        <f t="shared" si="19"/>
        <v>#DIV/0!</v>
      </c>
    </row>
    <row r="183" spans="1:6" hidden="1"/>
    <row r="184" spans="1:6" hidden="1"/>
    <row r="185" spans="1:6" hidden="1"/>
    <row r="186" spans="1:6" hidden="1"/>
    <row r="187" spans="1:6" hidden="1"/>
    <row r="188" spans="1:6" hidden="1"/>
    <row r="189" spans="1:6" hidden="1"/>
    <row r="190" spans="1:6" hidden="1"/>
    <row r="191" spans="1:6" hidden="1"/>
    <row r="192" spans="1:6" hidden="1"/>
    <row r="193" hidden="1"/>
    <row r="194" hidden="1"/>
    <row r="195" hidden="1"/>
    <row r="196" hidden="1"/>
    <row r="197" hidden="1"/>
    <row r="198" hidden="1"/>
    <row r="199" hidden="1"/>
    <row r="200" hidden="1"/>
    <row r="201" hidden="1"/>
    <row r="202" hidden="1"/>
    <row r="203" hidden="1"/>
    <row r="204" hidden="1"/>
    <row r="205" hidden="1"/>
    <row r="206" hidden="1"/>
    <row r="207" hidden="1"/>
    <row r="208" hidden="1"/>
    <row r="209" hidden="1"/>
    <row r="210" hidden="1"/>
    <row r="211" hidden="1"/>
    <row r="212" hidden="1"/>
    <row r="213" hidden="1"/>
    <row r="214" hidden="1"/>
    <row r="215" hidden="1"/>
    <row r="216" hidden="1"/>
    <row r="217" hidden="1"/>
    <row r="218" hidden="1"/>
    <row r="219" hidden="1"/>
    <row r="220" hidden="1"/>
    <row r="221" hidden="1"/>
    <row r="222" hidden="1"/>
    <row r="223" hidden="1"/>
    <row r="224" hidden="1"/>
    <row r="278" spans="11:11">
      <c r="K278">
        <f>2/60</f>
        <v>3.3333333333333333E-2</v>
      </c>
    </row>
  </sheetData>
  <sheetProtection selectLockedCells="1"/>
  <mergeCells count="13">
    <mergeCell ref="A146:F146"/>
    <mergeCell ref="A44:F44"/>
    <mergeCell ref="A70:F70"/>
    <mergeCell ref="A98:F98"/>
    <mergeCell ref="A118:F118"/>
    <mergeCell ref="A94:E97"/>
    <mergeCell ref="P25:Q25"/>
    <mergeCell ref="A1:I1"/>
    <mergeCell ref="P1:Q1"/>
    <mergeCell ref="P16:Q16"/>
    <mergeCell ref="P20:Q20"/>
    <mergeCell ref="P8:Q8"/>
    <mergeCell ref="P5:Q5"/>
  </mergeCells>
  <pageMargins left="0.7" right="0.7" top="0.75" bottom="0.75" header="0.3" footer="0.3"/>
  <pageSetup paperSize="9" orientation="portrait" horizontalDpi="4294967292" verticalDpi="4294967292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P3" sqref="P3"/>
    </sheetView>
  </sheetViews>
  <sheetFormatPr baseColWidth="10" defaultColWidth="8.83203125" defaultRowHeight="14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Sheet4</vt:lpstr>
      <vt:lpstr>Sheet1</vt:lpstr>
      <vt:lpstr>I</vt:lpstr>
      <vt:lpstr>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Templer</dc:creator>
  <cp:lastModifiedBy>Pratik J</cp:lastModifiedBy>
  <cp:revision>2</cp:revision>
  <dcterms:created xsi:type="dcterms:W3CDTF">2006-05-16T10:27:47Z</dcterms:created>
  <dcterms:modified xsi:type="dcterms:W3CDTF">2018-08-01T07:46:09Z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fo 1">
    <vt:lpwstr/>
  </property>
  <property fmtid="{D5CDD505-2E9C-101B-9397-08002B2CF9AE}" pid="3" name="Info 2">
    <vt:lpwstr/>
  </property>
  <property fmtid="{D5CDD505-2E9C-101B-9397-08002B2CF9AE}" pid="4" name="Info 3">
    <vt:lpwstr/>
  </property>
  <property fmtid="{D5CDD505-2E9C-101B-9397-08002B2CF9AE}" pid="5" name="Info 4">
    <vt:lpwstr/>
  </property>
</Properties>
</file>