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4/GE11-X-L-CERN-0035/"/>
    </mc:Choice>
  </mc:AlternateContent>
  <xr:revisionPtr revIDLastSave="0" documentId="13_ncr:1_{F0199926-68EC-844D-B704-C4A109843FFE}" xr6:coauthVersionLast="34" xr6:coauthVersionMax="34" xr10:uidLastSave="{00000000-0000-0000-0000-000000000000}"/>
  <bookViews>
    <workbookView xWindow="0" yWindow="0" windowWidth="25600" windowHeight="16000" xr2:uid="{00000000-000D-0000-FFFF-FFFF00000000}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C6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0" i="4"/>
  <c r="Q29" i="4"/>
  <c r="Q31" i="4"/>
  <c r="Q28" i="4"/>
  <c r="Q27" i="4"/>
  <c r="Q26" i="4"/>
  <c r="C4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  <c r="Q33" i="4"/>
  <c r="Q32" i="4"/>
  <c r="C27" i="4"/>
  <c r="C21" i="4"/>
  <c r="C37" i="4"/>
  <c r="C16" i="4"/>
  <c r="C32" i="4"/>
  <c r="C11" i="4"/>
  <c r="C36" i="4"/>
  <c r="C31" i="4"/>
  <c r="C25" i="4"/>
  <c r="C20" i="4"/>
  <c r="C15" i="4"/>
  <c r="C9" i="4"/>
  <c r="C35" i="4"/>
  <c r="C29" i="4"/>
  <c r="C24" i="4"/>
  <c r="C19" i="4"/>
  <c r="C13" i="4"/>
  <c r="C8" i="4"/>
  <c r="F4" i="4"/>
  <c r="C33" i="4"/>
  <c r="C28" i="4"/>
  <c r="C23" i="4"/>
  <c r="C17" i="4"/>
  <c r="C12" i="4"/>
  <c r="C7" i="4"/>
  <c r="C5" i="4"/>
  <c r="C34" i="4"/>
  <c r="C30" i="4"/>
  <c r="C26" i="4"/>
  <c r="C22" i="4"/>
  <c r="C18" i="4"/>
  <c r="C14" i="4"/>
  <c r="C10" i="4"/>
</calcChain>
</file>

<file path=xl/sharedStrings.xml><?xml version="1.0" encoding="utf-8"?>
<sst xmlns="http://schemas.openxmlformats.org/spreadsheetml/2006/main" count="86" uniqueCount="49">
  <si>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</si>
  <si>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</si>
  <si>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</si>
  <si>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</si>
  <si>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</si>
  <si>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</si>
  <si>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</si>
  <si>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</si>
  <si>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</si>
  <si>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</si>
  <si>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</si>
  <si>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</si>
  <si>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</si>
  <si>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</si>
  <si>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</si>
  <si>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</si>
  <si>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</si>
  <si>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</si>
  <si>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</si>
  <si>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</si>
  <si>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</si>
  <si>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</si>
  <si>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</si>
  <si>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</si>
  <si>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</si>
  <si>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</si>
  <si>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</si>
  <si>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</si>
  <si>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</si>
  <si>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</si>
  <si>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</si>
  <si>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</si>
  <si>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</si>
  <si>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</si>
  <si>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</si>
  <si>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</si>
  <si>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</si>
  <si>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</si>
  <si>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</si>
  <si>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</si>
  <si>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</si>
  <si>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V2</t>
  </si>
  <si>
    <t>Date</t>
  </si>
  <si>
    <t>QC4 Template</t>
  </si>
  <si>
    <t>ORTEC 142PC</t>
  </si>
  <si>
    <t>142PC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</si>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</sst>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0.0"/>
  </numFmts>
  <fonts count="12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Nimbus Sans L"/>
    </font>
    <font>
      <u/>
      <sz val="11"/>
      <color theme="11"/>
      <name val="Nimbus Sans L"/>
    </font>
    <font>
      <b/>
      <sz val="12"/>
      <name val="Arial"/>
      <family val="2"/>
    </font>
    <font>
      <b/>
      <sz val="11"/>
      <name val="Nimbus Sans L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3" xfId="0" applyFont="1" applyFill="1" applyBorder="1"/>
    <xf numFmtId="0" fontId="4" fillId="5" borderId="3" xfId="0" applyFont="1" applyFill="1" applyBorder="1" applyProtection="1">
      <protection locked="0"/>
    </xf>
    <xf numFmtId="0" fontId="4" fillId="5" borderId="3" xfId="0" applyFont="1" applyFill="1" applyBorder="1" applyProtection="1"/>
    <xf numFmtId="0" fontId="5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/>
    </xf>
    <xf numFmtId="0" fontId="9" fillId="6" borderId="3" xfId="0" applyFont="1" applyFill="1" applyBorder="1" applyAlignment="1">
      <alignment horizontal="center" wrapText="1"/>
    </xf>
    <xf numFmtId="0" fontId="9" fillId="6" borderId="2" xfId="0" applyFont="1" applyFill="1" applyBorder="1" applyAlignment="1">
      <alignment horizontal="right" wrapText="1"/>
    </xf>
    <xf numFmtId="0" fontId="9" fillId="6" borderId="4" xfId="0" applyFont="1" applyFill="1" applyBorder="1" applyAlignment="1">
      <alignment horizontal="center"/>
    </xf>
    <xf numFmtId="14" fontId="9" fillId="6" borderId="5" xfId="0" applyNumberFormat="1" applyFont="1" applyFill="1" applyBorder="1"/>
    <xf numFmtId="0" fontId="4" fillId="5" borderId="3" xfId="0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 applyProtection="1">
      <alignment horizontal="center" vertical="center"/>
      <protection locked="0"/>
    </xf>
    <xf numFmtId="165" fontId="4" fillId="5" borderId="3" xfId="0" applyNumberFormat="1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11" fillId="7" borderId="3" xfId="0" applyFont="1" applyFill="1" applyBorder="1" applyAlignment="1" applyProtection="1">
      <alignment horizontal="right"/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Heading" xfId="1" xr:uid="{00000000-0005-0000-0000-000003000000}"/>
    <cellStyle name="Heading1" xfId="2" xr:uid="{00000000-0005-0000-0000-000004000000}"/>
    <cellStyle name="Hyperlink" xfId="5" builtinId="8" hidden="1"/>
    <cellStyle name="Hyperlink" xfId="7" builtinId="8" hidden="1"/>
    <cellStyle name="Hyperlink" xfId="9" builtinId="8" hidden="1"/>
    <cellStyle name="Normal" xfId="0" builtinId="0" customBuiltin="1"/>
    <cellStyle name="Result" xfId="3" xr:uid="{00000000-0005-0000-0000-000009000000}"/>
    <cellStyle name="Result2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03DD-48EF-AFC5-E593C12058FA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03DD-48EF-AFC5-E593C12058FA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03DD-48EF-AFC5-E593C12058FA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03DD-48EF-AFC5-E593C12058FA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03DD-48EF-AFC5-E593C12058FA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0.00</c:formatCode>
                <c:ptCount val="35"/>
                <c:pt idx="0">
                  <c:v>1.0012679044426869</c:v>
                </c:pt>
                <c:pt idx="1">
                  <c:v>1.0002579533530178</c:v>
                </c:pt>
                <c:pt idx="2">
                  <c:v>0.99983825165041695</c:v>
                </c:pt>
                <c:pt idx="3">
                  <c:v>0.99408781316221495</c:v>
                </c:pt>
                <c:pt idx="4">
                  <c:v>0.99358166912378876</c:v>
                </c:pt>
                <c:pt idx="5">
                  <c:v>0.99291361295654601</c:v>
                </c:pt>
                <c:pt idx="6">
                  <c:v>0.99272054576226842</c:v>
                </c:pt>
                <c:pt idx="7">
                  <c:v>0.99245177089488479</c:v>
                </c:pt>
                <c:pt idx="8">
                  <c:v>0.9921325695522365</c:v>
                </c:pt>
                <c:pt idx="9">
                  <c:v>0.99182923753685337</c:v>
                </c:pt>
                <c:pt idx="10">
                  <c:v>0.99160306306988555</c:v>
                </c:pt>
                <c:pt idx="11">
                  <c:v>0.99120951062179852</c:v>
                </c:pt>
                <c:pt idx="12">
                  <c:v>0.9909529804244861</c:v>
                </c:pt>
                <c:pt idx="13">
                  <c:v>0.99066247545677943</c:v>
                </c:pt>
                <c:pt idx="14">
                  <c:v>0.99049275528836478</c:v>
                </c:pt>
                <c:pt idx="15">
                  <c:v>0.99040076057871462</c:v>
                </c:pt>
                <c:pt idx="16">
                  <c:v>0.99026752696158071</c:v>
                </c:pt>
                <c:pt idx="17">
                  <c:v>0.99020239737002236</c:v>
                </c:pt>
                <c:pt idx="18">
                  <c:v>0.99006888113043734</c:v>
                </c:pt>
                <c:pt idx="19">
                  <c:v>0.98987289324998606</c:v>
                </c:pt>
                <c:pt idx="20">
                  <c:v>0.98982419485019213</c:v>
                </c:pt>
                <c:pt idx="21">
                  <c:v>0.98964549962052439</c:v>
                </c:pt>
                <c:pt idx="22">
                  <c:v>0.98947626890892426</c:v>
                </c:pt>
                <c:pt idx="23">
                  <c:v>0.98931577018803474</c:v>
                </c:pt>
                <c:pt idx="24">
                  <c:v>0.98921280279062762</c:v>
                </c:pt>
                <c:pt idx="25">
                  <c:v>0.98900688049882102</c:v>
                </c:pt>
                <c:pt idx="26">
                  <c:v>0.98886915953419896</c:v>
                </c:pt>
                <c:pt idx="27">
                  <c:v>0.98873787961457571</c:v>
                </c:pt>
                <c:pt idx="28">
                  <c:v>0.98855696227557266</c:v>
                </c:pt>
                <c:pt idx="29">
                  <c:v>0.98838414719856071</c:v>
                </c:pt>
                <c:pt idx="30">
                  <c:v>0.98817593785146718</c:v>
                </c:pt>
                <c:pt idx="31">
                  <c:v>0.98781062703486366</c:v>
                </c:pt>
                <c:pt idx="32">
                  <c:v>0.98770553321479315</c:v>
                </c:pt>
                <c:pt idx="33">
                  <c:v>0.98746474743597101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DD-48EF-AFC5-E593C1205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9784"/>
        <c:axId val="-2082698872"/>
      </c:scatterChart>
      <c:valAx>
        <c:axId val="-1997259784"/>
        <c:scaling>
          <c:orientation val="minMax"/>
          <c:max val="6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698872"/>
        <c:crosses val="autoZero"/>
        <c:crossBetween val="midCat"/>
      </c:valAx>
      <c:valAx>
        <c:axId val="-2082698872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25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0D57-41A6-BEDF-734C10509D96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0D57-41A6-BEDF-734C10509D96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0D57-41A6-BEDF-734C10509D96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0D57-41A6-BEDF-734C10509D96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0D57-41A6-BEDF-734C10509D96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484170172574"/>
                  <c:y val="6.46589352961314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79.7</c:v>
                </c:pt>
                <c:pt idx="2">
                  <c:v>119.7</c:v>
                </c:pt>
                <c:pt idx="3">
                  <c:v>160.55000000000001</c:v>
                </c:pt>
                <c:pt idx="4">
                  <c:v>200.85</c:v>
                </c:pt>
                <c:pt idx="5">
                  <c:v>241.15</c:v>
                </c:pt>
                <c:pt idx="6">
                  <c:v>281.45</c:v>
                </c:pt>
                <c:pt idx="7">
                  <c:v>321.75</c:v>
                </c:pt>
                <c:pt idx="8">
                  <c:v>362.05</c:v>
                </c:pt>
                <c:pt idx="9">
                  <c:v>402.45</c:v>
                </c:pt>
                <c:pt idx="10">
                  <c:v>442.8</c:v>
                </c:pt>
                <c:pt idx="11">
                  <c:v>483.25</c:v>
                </c:pt>
                <c:pt idx="12">
                  <c:v>523.70000000000005</c:v>
                </c:pt>
                <c:pt idx="13">
                  <c:v>564.15</c:v>
                </c:pt>
                <c:pt idx="14">
                  <c:v>604.54999999999995</c:v>
                </c:pt>
                <c:pt idx="15">
                  <c:v>624.79999999999995</c:v>
                </c:pt>
                <c:pt idx="16">
                  <c:v>645</c:v>
                </c:pt>
                <c:pt idx="17">
                  <c:v>665.2</c:v>
                </c:pt>
                <c:pt idx="18">
                  <c:v>685.45</c:v>
                </c:pt>
                <c:pt idx="19">
                  <c:v>705.75</c:v>
                </c:pt>
                <c:pt idx="20">
                  <c:v>725.95</c:v>
                </c:pt>
                <c:pt idx="21">
                  <c:v>746.25</c:v>
                </c:pt>
                <c:pt idx="22">
                  <c:v>766.55</c:v>
                </c:pt>
                <c:pt idx="23">
                  <c:v>786.85</c:v>
                </c:pt>
                <c:pt idx="24">
                  <c:v>807.15</c:v>
                </c:pt>
                <c:pt idx="25">
                  <c:v>827.5</c:v>
                </c:pt>
                <c:pt idx="26">
                  <c:v>847.8</c:v>
                </c:pt>
                <c:pt idx="27">
                  <c:v>868.1</c:v>
                </c:pt>
                <c:pt idx="28">
                  <c:v>888.45</c:v>
                </c:pt>
                <c:pt idx="29">
                  <c:v>908.8</c:v>
                </c:pt>
                <c:pt idx="30">
                  <c:v>929.15</c:v>
                </c:pt>
                <c:pt idx="31">
                  <c:v>949.7</c:v>
                </c:pt>
                <c:pt idx="32">
                  <c:v>970.05</c:v>
                </c:pt>
                <c:pt idx="33">
                  <c:v>990.5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199.4</c:v>
                </c:pt>
                <c:pt idx="1">
                  <c:v>399.4</c:v>
                </c:pt>
                <c:pt idx="2">
                  <c:v>599.6</c:v>
                </c:pt>
                <c:pt idx="3">
                  <c:v>799.6</c:v>
                </c:pt>
                <c:pt idx="4">
                  <c:v>999.8</c:v>
                </c:pt>
                <c:pt idx="5">
                  <c:v>1199.5999999999999</c:v>
                </c:pt>
                <c:pt idx="6">
                  <c:v>1399.8</c:v>
                </c:pt>
                <c:pt idx="7">
                  <c:v>1599.8</c:v>
                </c:pt>
                <c:pt idx="8">
                  <c:v>1799.6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</c:v>
                </c:pt>
                <c:pt idx="31">
                  <c:v>4700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57-41A6-BEDF-734C1050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56776"/>
        <c:axId val="-199738754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79.7</c:v>
                </c:pt>
                <c:pt idx="2">
                  <c:v>119.7</c:v>
                </c:pt>
                <c:pt idx="3">
                  <c:v>160.55000000000001</c:v>
                </c:pt>
                <c:pt idx="4">
                  <c:v>200.85</c:v>
                </c:pt>
                <c:pt idx="5">
                  <c:v>241.15</c:v>
                </c:pt>
                <c:pt idx="6">
                  <c:v>281.45</c:v>
                </c:pt>
                <c:pt idx="7">
                  <c:v>321.75</c:v>
                </c:pt>
                <c:pt idx="8">
                  <c:v>362.05</c:v>
                </c:pt>
                <c:pt idx="9">
                  <c:v>402.45</c:v>
                </c:pt>
                <c:pt idx="10">
                  <c:v>442.8</c:v>
                </c:pt>
                <c:pt idx="11">
                  <c:v>483.25</c:v>
                </c:pt>
                <c:pt idx="12">
                  <c:v>523.70000000000005</c:v>
                </c:pt>
                <c:pt idx="13">
                  <c:v>564.15</c:v>
                </c:pt>
                <c:pt idx="14">
                  <c:v>604.54999999999995</c:v>
                </c:pt>
                <c:pt idx="15">
                  <c:v>624.79999999999995</c:v>
                </c:pt>
                <c:pt idx="16">
                  <c:v>645</c:v>
                </c:pt>
                <c:pt idx="17">
                  <c:v>665.2</c:v>
                </c:pt>
                <c:pt idx="18">
                  <c:v>685.45</c:v>
                </c:pt>
                <c:pt idx="19">
                  <c:v>705.75</c:v>
                </c:pt>
                <c:pt idx="20">
                  <c:v>725.95</c:v>
                </c:pt>
                <c:pt idx="21">
                  <c:v>746.25</c:v>
                </c:pt>
                <c:pt idx="22">
                  <c:v>766.55</c:v>
                </c:pt>
                <c:pt idx="23">
                  <c:v>786.85</c:v>
                </c:pt>
                <c:pt idx="24">
                  <c:v>807.15</c:v>
                </c:pt>
                <c:pt idx="25">
                  <c:v>827.5</c:v>
                </c:pt>
                <c:pt idx="26">
                  <c:v>847.8</c:v>
                </c:pt>
                <c:pt idx="27">
                  <c:v>868.1</c:v>
                </c:pt>
                <c:pt idx="28">
                  <c:v>888.45</c:v>
                </c:pt>
                <c:pt idx="29">
                  <c:v>908.8</c:v>
                </c:pt>
                <c:pt idx="30">
                  <c:v>929.15</c:v>
                </c:pt>
                <c:pt idx="31">
                  <c:v>949.7</c:v>
                </c:pt>
                <c:pt idx="32">
                  <c:v>970.05</c:v>
                </c:pt>
                <c:pt idx="33">
                  <c:v>990.5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0.11666666666666667</c:v>
                </c:pt>
                <c:pt idx="15">
                  <c:v>0.15</c:v>
                </c:pt>
                <c:pt idx="16">
                  <c:v>0.43333333333333335</c:v>
                </c:pt>
                <c:pt idx="17">
                  <c:v>1.1333333333333333</c:v>
                </c:pt>
                <c:pt idx="18">
                  <c:v>2.3666666666666667</c:v>
                </c:pt>
                <c:pt idx="19">
                  <c:v>2.3333333333333335</c:v>
                </c:pt>
                <c:pt idx="20">
                  <c:v>2.9</c:v>
                </c:pt>
                <c:pt idx="21">
                  <c:v>4.2666666666666666</c:v>
                </c:pt>
                <c:pt idx="22">
                  <c:v>5.7833333333333332</c:v>
                </c:pt>
                <c:pt idx="23">
                  <c:v>5</c:v>
                </c:pt>
                <c:pt idx="24">
                  <c:v>7.1</c:v>
                </c:pt>
                <c:pt idx="25">
                  <c:v>7.5666666666666664</c:v>
                </c:pt>
                <c:pt idx="26">
                  <c:v>7.8</c:v>
                </c:pt>
                <c:pt idx="27">
                  <c:v>9</c:v>
                </c:pt>
                <c:pt idx="28">
                  <c:v>8.2166666666666668</c:v>
                </c:pt>
                <c:pt idx="29">
                  <c:v>9.5500000000000007</c:v>
                </c:pt>
                <c:pt idx="30">
                  <c:v>12.416666666666666</c:v>
                </c:pt>
                <c:pt idx="31">
                  <c:v>12.25</c:v>
                </c:pt>
                <c:pt idx="32">
                  <c:v>17.133333333333333</c:v>
                </c:pt>
                <c:pt idx="33">
                  <c:v>21.666666666666668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57-41A6-BEDF-734C1050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1272"/>
        <c:axId val="-2083183880"/>
      </c:scatterChart>
      <c:valAx>
        <c:axId val="-1997356776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87544"/>
        <c:crosses val="autoZero"/>
        <c:crossBetween val="midCat"/>
      </c:valAx>
      <c:valAx>
        <c:axId val="-199738754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56776"/>
        <c:crosses val="autoZero"/>
        <c:crossBetween val="midCat"/>
      </c:valAx>
      <c:valAx>
        <c:axId val="-2083183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251272"/>
        <c:crosses val="max"/>
        <c:crossBetween val="midCat"/>
      </c:valAx>
      <c:valAx>
        <c:axId val="-19972512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318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716316281711"/>
          <c:y val="0.31455028719236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E74-4BDB-8932-9F8446F35EFD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E74-4BDB-8932-9F8446F35EFD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E74-4BDB-8932-9F8446F35EFD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E74-4BDB-8932-9F8446F35EFD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E74-4BDB-8932-9F8446F35EFD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484170172574"/>
                  <c:y val="6.46589352961314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79.7</c:v>
                </c:pt>
                <c:pt idx="2">
                  <c:v>119.7</c:v>
                </c:pt>
                <c:pt idx="3">
                  <c:v>160.55000000000001</c:v>
                </c:pt>
                <c:pt idx="4">
                  <c:v>200.85</c:v>
                </c:pt>
                <c:pt idx="5">
                  <c:v>241.15</c:v>
                </c:pt>
                <c:pt idx="6">
                  <c:v>281.45</c:v>
                </c:pt>
                <c:pt idx="7">
                  <c:v>321.75</c:v>
                </c:pt>
                <c:pt idx="8">
                  <c:v>362.05</c:v>
                </c:pt>
                <c:pt idx="9">
                  <c:v>402.45</c:v>
                </c:pt>
                <c:pt idx="10">
                  <c:v>442.8</c:v>
                </c:pt>
                <c:pt idx="11">
                  <c:v>483.25</c:v>
                </c:pt>
                <c:pt idx="12">
                  <c:v>523.70000000000005</c:v>
                </c:pt>
                <c:pt idx="13">
                  <c:v>564.15</c:v>
                </c:pt>
                <c:pt idx="14">
                  <c:v>604.54999999999995</c:v>
                </c:pt>
                <c:pt idx="15">
                  <c:v>624.79999999999995</c:v>
                </c:pt>
                <c:pt idx="16">
                  <c:v>645</c:v>
                </c:pt>
                <c:pt idx="17">
                  <c:v>665.2</c:v>
                </c:pt>
                <c:pt idx="18">
                  <c:v>685.45</c:v>
                </c:pt>
                <c:pt idx="19">
                  <c:v>705.75</c:v>
                </c:pt>
                <c:pt idx="20">
                  <c:v>725.95</c:v>
                </c:pt>
                <c:pt idx="21">
                  <c:v>746.25</c:v>
                </c:pt>
                <c:pt idx="22">
                  <c:v>766.55</c:v>
                </c:pt>
                <c:pt idx="23">
                  <c:v>786.85</c:v>
                </c:pt>
                <c:pt idx="24">
                  <c:v>807.15</c:v>
                </c:pt>
                <c:pt idx="25">
                  <c:v>827.5</c:v>
                </c:pt>
                <c:pt idx="26">
                  <c:v>847.8</c:v>
                </c:pt>
                <c:pt idx="27">
                  <c:v>868.1</c:v>
                </c:pt>
                <c:pt idx="28">
                  <c:v>888.45</c:v>
                </c:pt>
                <c:pt idx="29">
                  <c:v>908.8</c:v>
                </c:pt>
                <c:pt idx="30">
                  <c:v>929.15</c:v>
                </c:pt>
                <c:pt idx="31">
                  <c:v>949.7</c:v>
                </c:pt>
                <c:pt idx="32">
                  <c:v>970.05</c:v>
                </c:pt>
                <c:pt idx="33">
                  <c:v>990.5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199.4</c:v>
                </c:pt>
                <c:pt idx="1">
                  <c:v>399.4</c:v>
                </c:pt>
                <c:pt idx="2">
                  <c:v>599.6</c:v>
                </c:pt>
                <c:pt idx="3">
                  <c:v>799.6</c:v>
                </c:pt>
                <c:pt idx="4">
                  <c:v>999.8</c:v>
                </c:pt>
                <c:pt idx="5">
                  <c:v>1199.5999999999999</c:v>
                </c:pt>
                <c:pt idx="6">
                  <c:v>1399.8</c:v>
                </c:pt>
                <c:pt idx="7">
                  <c:v>1599.8</c:v>
                </c:pt>
                <c:pt idx="8">
                  <c:v>1799.6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</c:v>
                </c:pt>
                <c:pt idx="31">
                  <c:v>4700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74-4BDB-8932-9F8446F3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56776"/>
        <c:axId val="-199738754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39.75</c:v>
                </c:pt>
                <c:pt idx="1">
                  <c:v>79.7</c:v>
                </c:pt>
                <c:pt idx="2">
                  <c:v>119.7</c:v>
                </c:pt>
                <c:pt idx="3">
                  <c:v>160.55000000000001</c:v>
                </c:pt>
                <c:pt idx="4">
                  <c:v>200.85</c:v>
                </c:pt>
                <c:pt idx="5">
                  <c:v>241.15</c:v>
                </c:pt>
                <c:pt idx="6">
                  <c:v>281.45</c:v>
                </c:pt>
                <c:pt idx="7">
                  <c:v>321.75</c:v>
                </c:pt>
                <c:pt idx="8">
                  <c:v>362.05</c:v>
                </c:pt>
                <c:pt idx="9">
                  <c:v>402.45</c:v>
                </c:pt>
                <c:pt idx="10">
                  <c:v>442.8</c:v>
                </c:pt>
                <c:pt idx="11">
                  <c:v>483.25</c:v>
                </c:pt>
                <c:pt idx="12">
                  <c:v>523.70000000000005</c:v>
                </c:pt>
                <c:pt idx="13">
                  <c:v>564.15</c:v>
                </c:pt>
                <c:pt idx="14">
                  <c:v>604.54999999999995</c:v>
                </c:pt>
                <c:pt idx="15">
                  <c:v>624.79999999999995</c:v>
                </c:pt>
                <c:pt idx="16">
                  <c:v>645</c:v>
                </c:pt>
                <c:pt idx="17">
                  <c:v>665.2</c:v>
                </c:pt>
                <c:pt idx="18">
                  <c:v>685.45</c:v>
                </c:pt>
                <c:pt idx="19">
                  <c:v>705.75</c:v>
                </c:pt>
                <c:pt idx="20">
                  <c:v>725.95</c:v>
                </c:pt>
                <c:pt idx="21">
                  <c:v>746.25</c:v>
                </c:pt>
                <c:pt idx="22">
                  <c:v>766.55</c:v>
                </c:pt>
                <c:pt idx="23">
                  <c:v>786.85</c:v>
                </c:pt>
                <c:pt idx="24">
                  <c:v>807.15</c:v>
                </c:pt>
                <c:pt idx="25">
                  <c:v>827.5</c:v>
                </c:pt>
                <c:pt idx="26">
                  <c:v>847.8</c:v>
                </c:pt>
                <c:pt idx="27">
                  <c:v>868.1</c:v>
                </c:pt>
                <c:pt idx="28">
                  <c:v>888.45</c:v>
                </c:pt>
                <c:pt idx="29">
                  <c:v>908.8</c:v>
                </c:pt>
                <c:pt idx="30">
                  <c:v>929.15</c:v>
                </c:pt>
                <c:pt idx="31">
                  <c:v>949.7</c:v>
                </c:pt>
                <c:pt idx="32">
                  <c:v>970.05</c:v>
                </c:pt>
                <c:pt idx="33">
                  <c:v>990.5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0.11666666666666667</c:v>
                </c:pt>
                <c:pt idx="15">
                  <c:v>0.15</c:v>
                </c:pt>
                <c:pt idx="16">
                  <c:v>0.43333333333333335</c:v>
                </c:pt>
                <c:pt idx="17">
                  <c:v>1.1333333333333333</c:v>
                </c:pt>
                <c:pt idx="18">
                  <c:v>2.3666666666666667</c:v>
                </c:pt>
                <c:pt idx="19">
                  <c:v>2.3333333333333335</c:v>
                </c:pt>
                <c:pt idx="20">
                  <c:v>2.9</c:v>
                </c:pt>
                <c:pt idx="21">
                  <c:v>4.2666666666666666</c:v>
                </c:pt>
                <c:pt idx="22">
                  <c:v>5.7833333333333332</c:v>
                </c:pt>
                <c:pt idx="23">
                  <c:v>5</c:v>
                </c:pt>
                <c:pt idx="24">
                  <c:v>7.1</c:v>
                </c:pt>
                <c:pt idx="25">
                  <c:v>7.5666666666666664</c:v>
                </c:pt>
                <c:pt idx="26">
                  <c:v>7.8</c:v>
                </c:pt>
                <c:pt idx="27">
                  <c:v>9</c:v>
                </c:pt>
                <c:pt idx="28">
                  <c:v>8.2166666666666668</c:v>
                </c:pt>
                <c:pt idx="29">
                  <c:v>9.5500000000000007</c:v>
                </c:pt>
                <c:pt idx="30">
                  <c:v>12.416666666666666</c:v>
                </c:pt>
                <c:pt idx="31">
                  <c:v>12.25</c:v>
                </c:pt>
                <c:pt idx="32">
                  <c:v>17.133333333333333</c:v>
                </c:pt>
                <c:pt idx="33">
                  <c:v>21.666666666666668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74-4BDB-8932-9F8446F3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1272"/>
        <c:axId val="-2083183880"/>
      </c:scatterChart>
      <c:valAx>
        <c:axId val="-19973567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Divider Current (uA)</a:t>
                </a:r>
              </a:p>
            </c:rich>
          </c:tx>
          <c:layout>
            <c:manualLayout>
              <c:xMode val="edge"/>
              <c:yMode val="edge"/>
              <c:x val="0.4305629122073597"/>
              <c:y val="0.92376520089530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87544"/>
        <c:crosses val="autoZero"/>
        <c:crossBetween val="midCat"/>
      </c:valAx>
      <c:valAx>
        <c:axId val="-199738754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>
            <c:manualLayout>
              <c:xMode val="edge"/>
              <c:yMode val="edge"/>
              <c:x val="1.9774396191567133E-2"/>
              <c:y val="0.31794798788334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56776"/>
        <c:crosses val="autoZero"/>
        <c:crossBetween val="midCat"/>
      </c:valAx>
      <c:valAx>
        <c:axId val="-2083183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>
            <c:manualLayout>
              <c:xMode val="edge"/>
              <c:yMode val="edge"/>
              <c:x val="0.95399725111963707"/>
              <c:y val="0.38229730538955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251272"/>
        <c:crosses val="max"/>
        <c:crossBetween val="midCat"/>
      </c:valAx>
      <c:valAx>
        <c:axId val="-19972512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318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063139577575581"/>
          <c:y val="5.0523861013283801E-2"/>
          <c:w val="0.23680626232805208"/>
          <c:h val="0.18397374294748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12</xdr:col>
      <xdr:colOff>676274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8"/>
  <sheetViews>
    <sheetView tabSelected="1" topLeftCell="E1" workbookViewId="0">
      <selection activeCell="U4" sqref="U4:V37"/>
    </sheetView>
  </sheetViews>
  <sheetFormatPr baseColWidth="10" defaultColWidth="8.6640625" defaultRowHeight="14"/>
  <cols>
    <col min="1" max="1" width="4.83203125" style="5" bestFit="1" customWidth="1"/>
    <col min="2" max="2" width="8.83203125" style="5" customWidth="1"/>
    <col min="3" max="3" width="9.33203125" style="5" customWidth="1"/>
    <col min="4" max="4" width="7.1640625" style="5" customWidth="1"/>
    <col min="5" max="5" width="11.6640625" style="5" customWidth="1"/>
    <col min="6" max="6" width="11.5" style="5" bestFit="1" customWidth="1"/>
    <col min="7" max="8" width="10" style="5" customWidth="1"/>
    <col min="9" max="9" width="10" style="6" customWidth="1"/>
    <col min="10" max="10" width="8.6640625" customWidth="1"/>
    <col min="12" max="12" width="13.6640625" customWidth="1"/>
    <col min="13" max="13" width="12.33203125" bestFit="1" customWidth="1"/>
    <col min="14" max="14" width="10.83203125" customWidth="1"/>
    <col min="15" max="15" width="10.6640625" bestFit="1" customWidth="1"/>
    <col min="16" max="16" width="18.5" bestFit="1" customWidth="1"/>
    <col min="17" max="17" width="17.6640625" customWidth="1"/>
    <col min="18" max="18" width="12.1640625" customWidth="1"/>
  </cols>
  <sheetData>
    <row r="1" spans="1:22" ht="32">
      <c r="A1" s="29" t="s">
        <v>40</v>
      </c>
      <c r="B1" s="29"/>
      <c r="C1" s="29"/>
      <c r="D1" s="29"/>
      <c r="E1" s="29"/>
      <c r="F1" s="29"/>
      <c r="G1" s="29"/>
      <c r="H1" s="29"/>
      <c r="I1" s="29"/>
      <c r="P1" s="30" t="s">
        <v>18</v>
      </c>
      <c r="Q1" s="30"/>
      <c r="R1" s="15" t="s">
        <v>43</v>
      </c>
      <c r="S1" s="16" t="s">
        <v>41</v>
      </c>
    </row>
    <row r="2" spans="1:22" ht="16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7</v>
      </c>
      <c r="G2" s="19" t="s">
        <v>20</v>
      </c>
      <c r="H2" s="19" t="s">
        <v>21</v>
      </c>
      <c r="I2" s="19" t="s">
        <v>30</v>
      </c>
      <c r="P2" s="10" t="s">
        <v>19</v>
      </c>
      <c r="Q2" s="24">
        <v>5.01</v>
      </c>
      <c r="R2" s="17" t="s">
        <v>42</v>
      </c>
      <c r="S2" s="18">
        <v>43195</v>
      </c>
    </row>
    <row r="3" spans="1:22">
      <c r="A3" s="19" t="s">
        <v>26</v>
      </c>
      <c r="B3" s="19" t="s">
        <v>26</v>
      </c>
      <c r="C3" s="19" t="s">
        <v>27</v>
      </c>
      <c r="D3" s="19" t="s">
        <v>27</v>
      </c>
      <c r="E3" s="19" t="s">
        <v>28</v>
      </c>
      <c r="F3" s="19" t="s">
        <v>28</v>
      </c>
      <c r="G3" s="19"/>
      <c r="H3" s="19" t="s">
        <v>29</v>
      </c>
      <c r="I3" s="19" t="s">
        <v>29</v>
      </c>
      <c r="P3" s="10"/>
      <c r="Q3" s="12"/>
    </row>
    <row r="4" spans="1:22">
      <c r="A4" s="19">
        <v>200</v>
      </c>
      <c r="B4" s="20">
        <v>199.4</v>
      </c>
      <c r="C4" s="21">
        <f>A4/$Q$2</f>
        <v>39.920159680638726</v>
      </c>
      <c r="D4" s="20">
        <v>39.75</v>
      </c>
      <c r="E4" s="22">
        <f>B4/D4</f>
        <v>5.0163522012578614</v>
      </c>
      <c r="F4" s="22">
        <f>E4/$Q$2</f>
        <v>1.0012679044426869</v>
      </c>
      <c r="G4" s="23">
        <v>10</v>
      </c>
      <c r="H4" s="22">
        <f>G4/$Q$22</f>
        <v>0.16666666666666666</v>
      </c>
      <c r="I4" s="22">
        <f>SQRT(G4)/$Q$22</f>
        <v>5.2704627669472995E-2</v>
      </c>
      <c r="P4" s="10"/>
      <c r="Q4" s="12"/>
      <c r="U4" s="20">
        <v>199.4</v>
      </c>
      <c r="V4" s="20">
        <v>39.75</v>
      </c>
    </row>
    <row r="5" spans="1:22">
      <c r="A5" s="19">
        <v>400</v>
      </c>
      <c r="B5" s="20">
        <v>399.4</v>
      </c>
      <c r="C5" s="21">
        <f>A5/$E$4</f>
        <v>79.739217652958885</v>
      </c>
      <c r="D5" s="20">
        <v>79.7</v>
      </c>
      <c r="E5" s="22">
        <f t="shared" ref="E5:E37" si="0">B5/D5</f>
        <v>5.0112923462986192</v>
      </c>
      <c r="F5" s="22">
        <f t="shared" ref="F5:F37" si="1">E5/$Q$2</f>
        <v>1.0002579533530178</v>
      </c>
      <c r="G5" s="23">
        <v>0</v>
      </c>
      <c r="H5" s="22">
        <f t="shared" ref="H5:H37" si="2">G5/$Q$22</f>
        <v>0</v>
      </c>
      <c r="I5" s="22">
        <f t="shared" ref="I5:I37" si="3">SQRT(G5)/$Q$22</f>
        <v>0</v>
      </c>
      <c r="P5" s="30" t="s">
        <v>16</v>
      </c>
      <c r="Q5" s="30"/>
      <c r="U5" s="20">
        <v>399.4</v>
      </c>
      <c r="V5" s="20">
        <v>79.7</v>
      </c>
    </row>
    <row r="6" spans="1:22" ht="15">
      <c r="A6" s="19">
        <v>600</v>
      </c>
      <c r="B6" s="20">
        <v>599.6</v>
      </c>
      <c r="C6" s="21">
        <f t="shared" ref="C6:C37" si="4">A6/$E$4</f>
        <v>119.60882647943832</v>
      </c>
      <c r="D6" s="20">
        <v>119.7</v>
      </c>
      <c r="E6" s="22">
        <f t="shared" si="0"/>
        <v>5.0091896407685885</v>
      </c>
      <c r="F6" s="22">
        <f t="shared" si="1"/>
        <v>0.99983825165041695</v>
      </c>
      <c r="G6" s="23">
        <v>0</v>
      </c>
      <c r="H6" s="22">
        <f t="shared" si="2"/>
        <v>0</v>
      </c>
      <c r="I6" s="22">
        <f t="shared" si="3"/>
        <v>0</v>
      </c>
      <c r="P6" s="10" t="s">
        <v>17</v>
      </c>
      <c r="Q6" s="24" t="s">
        <v>44</v>
      </c>
      <c r="U6" s="20">
        <v>599.6</v>
      </c>
      <c r="V6" s="20">
        <v>119.7</v>
      </c>
    </row>
    <row r="7" spans="1:22" ht="15">
      <c r="A7" s="19">
        <v>800</v>
      </c>
      <c r="B7" s="20">
        <v>799.6</v>
      </c>
      <c r="C7" s="21">
        <f t="shared" si="4"/>
        <v>159.47843530591777</v>
      </c>
      <c r="D7" s="20">
        <v>160.55000000000001</v>
      </c>
      <c r="E7" s="22">
        <f t="shared" si="0"/>
        <v>4.9803799439426966</v>
      </c>
      <c r="F7" s="22">
        <f t="shared" si="1"/>
        <v>0.99408781316221495</v>
      </c>
      <c r="G7" s="23">
        <v>0</v>
      </c>
      <c r="H7" s="22">
        <f t="shared" si="2"/>
        <v>0</v>
      </c>
      <c r="I7" s="22">
        <f t="shared" si="3"/>
        <v>0</v>
      </c>
      <c r="P7" s="10"/>
      <c r="Q7" s="24" t="s">
        <v>45</v>
      </c>
      <c r="U7" s="20">
        <v>799.6</v>
      </c>
      <c r="V7" s="20">
        <v>160.55000000000001</v>
      </c>
    </row>
    <row r="8" spans="1:22">
      <c r="A8" s="19">
        <v>1000</v>
      </c>
      <c r="B8" s="20">
        <v>999.8</v>
      </c>
      <c r="C8" s="21">
        <f t="shared" si="4"/>
        <v>199.34804413239721</v>
      </c>
      <c r="D8" s="20">
        <v>200.85</v>
      </c>
      <c r="E8" s="22">
        <f t="shared" si="0"/>
        <v>4.9778441623101815</v>
      </c>
      <c r="F8" s="22">
        <f t="shared" si="1"/>
        <v>0.99358166912378876</v>
      </c>
      <c r="G8" s="23">
        <v>0</v>
      </c>
      <c r="H8" s="22">
        <f t="shared" si="2"/>
        <v>0</v>
      </c>
      <c r="I8" s="22">
        <f t="shared" si="3"/>
        <v>0</v>
      </c>
      <c r="P8" s="30" t="s">
        <v>15</v>
      </c>
      <c r="Q8" s="30"/>
      <c r="U8" s="20">
        <v>999.8</v>
      </c>
      <c r="V8" s="20">
        <v>200.85</v>
      </c>
    </row>
    <row r="9" spans="1:22" ht="15">
      <c r="A9" s="19">
        <v>1200</v>
      </c>
      <c r="B9" s="20">
        <v>1199.5999999999999</v>
      </c>
      <c r="C9" s="21">
        <f t="shared" si="4"/>
        <v>239.21765295887664</v>
      </c>
      <c r="D9" s="20">
        <v>241.15</v>
      </c>
      <c r="E9" s="22">
        <f t="shared" si="0"/>
        <v>4.9744972009122952</v>
      </c>
      <c r="F9" s="22">
        <f t="shared" si="1"/>
        <v>0.99291361295654601</v>
      </c>
      <c r="G9" s="23">
        <v>0</v>
      </c>
      <c r="H9" s="22">
        <f t="shared" si="2"/>
        <v>0</v>
      </c>
      <c r="I9" s="22">
        <f t="shared" si="3"/>
        <v>0</v>
      </c>
      <c r="P9" s="10" t="s">
        <v>17</v>
      </c>
      <c r="Q9" s="24" t="s">
        <v>46</v>
      </c>
      <c r="U9" s="20">
        <v>1199.5999999999999</v>
      </c>
      <c r="V9" s="20">
        <v>241.15</v>
      </c>
    </row>
    <row r="10" spans="1:22" ht="15">
      <c r="A10" s="19">
        <v>1400</v>
      </c>
      <c r="B10" s="20">
        <v>1399.8</v>
      </c>
      <c r="C10" s="21">
        <f t="shared" si="4"/>
        <v>279.08726178535608</v>
      </c>
      <c r="D10" s="20">
        <v>281.45</v>
      </c>
      <c r="E10" s="22">
        <f t="shared" si="0"/>
        <v>4.9735299342689645</v>
      </c>
      <c r="F10" s="22">
        <f t="shared" si="1"/>
        <v>0.99272054576226842</v>
      </c>
      <c r="G10" s="23">
        <v>0</v>
      </c>
      <c r="H10" s="22">
        <f t="shared" si="2"/>
        <v>0</v>
      </c>
      <c r="I10" s="22">
        <f t="shared" si="3"/>
        <v>0</v>
      </c>
      <c r="P10" s="10" t="s">
        <v>11</v>
      </c>
      <c r="Q10" s="24">
        <v>4</v>
      </c>
      <c r="U10" s="20">
        <v>1399.8</v>
      </c>
      <c r="V10" s="20">
        <v>281.45</v>
      </c>
    </row>
    <row r="11" spans="1:22" ht="15">
      <c r="A11" s="19">
        <v>1600</v>
      </c>
      <c r="B11" s="20">
        <v>1599.8</v>
      </c>
      <c r="C11" s="21">
        <f t="shared" si="4"/>
        <v>318.95687061183554</v>
      </c>
      <c r="D11" s="20">
        <v>321.75</v>
      </c>
      <c r="E11" s="22">
        <f t="shared" si="0"/>
        <v>4.9721833721833724</v>
      </c>
      <c r="F11" s="22">
        <f t="shared" si="1"/>
        <v>0.99245177089488479</v>
      </c>
      <c r="G11" s="23">
        <v>0</v>
      </c>
      <c r="H11" s="22">
        <f t="shared" si="2"/>
        <v>0</v>
      </c>
      <c r="I11" s="22">
        <f t="shared" si="3"/>
        <v>0</v>
      </c>
      <c r="P11" s="10" t="s">
        <v>12</v>
      </c>
      <c r="Q11" s="24">
        <v>4.5</v>
      </c>
      <c r="U11" s="20">
        <v>1599.8</v>
      </c>
      <c r="V11" s="20">
        <v>321.75</v>
      </c>
    </row>
    <row r="12" spans="1:22">
      <c r="A12" s="19">
        <v>1800</v>
      </c>
      <c r="B12" s="20">
        <v>1799.6</v>
      </c>
      <c r="C12" s="21">
        <f t="shared" si="4"/>
        <v>358.82647943831495</v>
      </c>
      <c r="D12" s="20">
        <v>362.05</v>
      </c>
      <c r="E12" s="22">
        <f t="shared" si="0"/>
        <v>4.9705841734567047</v>
      </c>
      <c r="F12" s="22">
        <f t="shared" si="1"/>
        <v>0.9921325695522365</v>
      </c>
      <c r="G12" s="23">
        <v>0</v>
      </c>
      <c r="H12" s="22">
        <f t="shared" si="2"/>
        <v>0</v>
      </c>
      <c r="I12" s="22">
        <f t="shared" si="3"/>
        <v>0</v>
      </c>
      <c r="P12" s="10"/>
      <c r="Q12" s="10"/>
      <c r="U12" s="20">
        <v>1799.6</v>
      </c>
      <c r="V12" s="20">
        <v>362.05</v>
      </c>
    </row>
    <row r="13" spans="1:22" ht="15">
      <c r="A13" s="19">
        <v>2000</v>
      </c>
      <c r="B13" s="20">
        <v>1999.8</v>
      </c>
      <c r="C13" s="21">
        <f t="shared" si="4"/>
        <v>398.69608826479441</v>
      </c>
      <c r="D13" s="20">
        <v>402.45</v>
      </c>
      <c r="E13" s="22">
        <f t="shared" si="0"/>
        <v>4.9690644800596351</v>
      </c>
      <c r="F13" s="22">
        <f t="shared" si="1"/>
        <v>0.99182923753685337</v>
      </c>
      <c r="G13" s="23">
        <v>0</v>
      </c>
      <c r="H13" s="22">
        <f t="shared" si="2"/>
        <v>0</v>
      </c>
      <c r="I13" s="22">
        <f t="shared" si="3"/>
        <v>0</v>
      </c>
      <c r="P13" s="10" t="s">
        <v>14</v>
      </c>
      <c r="Q13" s="24">
        <v>500</v>
      </c>
      <c r="U13" s="20">
        <v>1999.8</v>
      </c>
      <c r="V13" s="20">
        <v>402.45</v>
      </c>
    </row>
    <row r="14" spans="1:22" ht="15">
      <c r="A14" s="19">
        <v>2200</v>
      </c>
      <c r="B14" s="20">
        <v>2199.8000000000002</v>
      </c>
      <c r="C14" s="21">
        <f t="shared" si="4"/>
        <v>438.56569709127382</v>
      </c>
      <c r="D14" s="20">
        <v>442.8</v>
      </c>
      <c r="E14" s="22">
        <f t="shared" si="0"/>
        <v>4.9679313459801264</v>
      </c>
      <c r="F14" s="22">
        <f t="shared" si="1"/>
        <v>0.99160306306988555</v>
      </c>
      <c r="G14" s="23">
        <v>0</v>
      </c>
      <c r="H14" s="22">
        <f t="shared" si="2"/>
        <v>0</v>
      </c>
      <c r="I14" s="22">
        <f t="shared" si="3"/>
        <v>0</v>
      </c>
      <c r="P14" s="10" t="s">
        <v>13</v>
      </c>
      <c r="Q14" s="24">
        <v>500</v>
      </c>
      <c r="U14" s="20">
        <v>2199.8000000000002</v>
      </c>
      <c r="V14" s="20">
        <v>442.8</v>
      </c>
    </row>
    <row r="15" spans="1:22">
      <c r="A15" s="19">
        <v>2400</v>
      </c>
      <c r="B15" s="20">
        <v>2399.8000000000002</v>
      </c>
      <c r="C15" s="21">
        <f t="shared" si="4"/>
        <v>478.43530591775328</v>
      </c>
      <c r="D15" s="20">
        <v>483.25</v>
      </c>
      <c r="E15" s="22">
        <f t="shared" si="0"/>
        <v>4.9659596482152102</v>
      </c>
      <c r="F15" s="22">
        <f t="shared" si="1"/>
        <v>0.99120951062179852</v>
      </c>
      <c r="G15" s="23">
        <v>0</v>
      </c>
      <c r="H15" s="22">
        <f t="shared" si="2"/>
        <v>0</v>
      </c>
      <c r="I15" s="22">
        <f t="shared" si="3"/>
        <v>0</v>
      </c>
      <c r="P15" s="10"/>
      <c r="Q15" s="11"/>
      <c r="U15" s="20">
        <v>2399.8000000000002</v>
      </c>
      <c r="V15" s="20">
        <v>483.25</v>
      </c>
    </row>
    <row r="16" spans="1:22">
      <c r="A16" s="19">
        <v>2600</v>
      </c>
      <c r="B16" s="20">
        <v>2600</v>
      </c>
      <c r="C16" s="21">
        <f t="shared" si="4"/>
        <v>518.30491474423275</v>
      </c>
      <c r="D16" s="20">
        <v>523.70000000000005</v>
      </c>
      <c r="E16" s="22">
        <f t="shared" si="0"/>
        <v>4.9646744319266753</v>
      </c>
      <c r="F16" s="22">
        <f t="shared" si="1"/>
        <v>0.9909529804244861</v>
      </c>
      <c r="G16" s="23">
        <v>0</v>
      </c>
      <c r="H16" s="22">
        <f t="shared" si="2"/>
        <v>0</v>
      </c>
      <c r="I16" s="22">
        <f t="shared" si="3"/>
        <v>0</v>
      </c>
      <c r="P16" s="30" t="s">
        <v>22</v>
      </c>
      <c r="Q16" s="30"/>
      <c r="U16" s="20">
        <v>2600</v>
      </c>
      <c r="V16" s="20">
        <v>523.70000000000005</v>
      </c>
    </row>
    <row r="17" spans="1:22" ht="15">
      <c r="A17" s="19">
        <v>2800</v>
      </c>
      <c r="B17" s="20">
        <v>2800</v>
      </c>
      <c r="C17" s="21">
        <f t="shared" si="4"/>
        <v>558.17452357071215</v>
      </c>
      <c r="D17" s="20">
        <v>564.15</v>
      </c>
      <c r="E17" s="22">
        <f t="shared" si="0"/>
        <v>4.963219002038465</v>
      </c>
      <c r="F17" s="22">
        <f t="shared" si="1"/>
        <v>0.99066247545677943</v>
      </c>
      <c r="G17" s="23">
        <v>0</v>
      </c>
      <c r="H17" s="22">
        <f t="shared" si="2"/>
        <v>0</v>
      </c>
      <c r="I17" s="22">
        <f t="shared" si="3"/>
        <v>0</v>
      </c>
      <c r="P17" s="10" t="s">
        <v>17</v>
      </c>
      <c r="Q17" s="24" t="s">
        <v>47</v>
      </c>
      <c r="U17" s="20">
        <v>2800</v>
      </c>
      <c r="V17" s="20">
        <v>564.15</v>
      </c>
    </row>
    <row r="18" spans="1:22" ht="15">
      <c r="A18" s="19">
        <v>3000</v>
      </c>
      <c r="B18" s="20">
        <v>3000</v>
      </c>
      <c r="C18" s="21">
        <f t="shared" si="4"/>
        <v>598.04413239719156</v>
      </c>
      <c r="D18" s="20">
        <v>604.54999999999995</v>
      </c>
      <c r="E18" s="22">
        <f t="shared" si="0"/>
        <v>4.9623687039947075</v>
      </c>
      <c r="F18" s="22">
        <f t="shared" si="1"/>
        <v>0.99049275528836478</v>
      </c>
      <c r="G18" s="23">
        <v>7</v>
      </c>
      <c r="H18" s="22">
        <f t="shared" si="2"/>
        <v>0.11666666666666667</v>
      </c>
      <c r="I18" s="22">
        <f t="shared" si="3"/>
        <v>4.4095855184409845E-2</v>
      </c>
      <c r="P18" s="10" t="s">
        <v>23</v>
      </c>
      <c r="Q18" s="24">
        <v>140</v>
      </c>
      <c r="U18" s="20">
        <v>3000</v>
      </c>
      <c r="V18" s="20">
        <v>604.54999999999995</v>
      </c>
    </row>
    <row r="19" spans="1:22">
      <c r="A19" s="19">
        <v>3100</v>
      </c>
      <c r="B19" s="20">
        <v>3100.2</v>
      </c>
      <c r="C19" s="21">
        <f t="shared" si="4"/>
        <v>617.97893681043138</v>
      </c>
      <c r="D19" s="20">
        <v>624.79999999999995</v>
      </c>
      <c r="E19" s="22">
        <f t="shared" si="0"/>
        <v>4.9619078104993601</v>
      </c>
      <c r="F19" s="22">
        <f t="shared" si="1"/>
        <v>0.99040076057871462</v>
      </c>
      <c r="G19" s="23">
        <v>9</v>
      </c>
      <c r="H19" s="22">
        <f t="shared" si="2"/>
        <v>0.15</v>
      </c>
      <c r="I19" s="22">
        <f t="shared" si="3"/>
        <v>0.05</v>
      </c>
      <c r="P19" s="10"/>
      <c r="Q19" s="10"/>
      <c r="U19" s="20">
        <v>3100.2</v>
      </c>
      <c r="V19" s="20">
        <v>624.79999999999995</v>
      </c>
    </row>
    <row r="20" spans="1:22">
      <c r="A20" s="19">
        <v>3200</v>
      </c>
      <c r="B20" s="20">
        <v>3200</v>
      </c>
      <c r="C20" s="21">
        <f t="shared" si="4"/>
        <v>637.91374122367108</v>
      </c>
      <c r="D20" s="20">
        <v>645</v>
      </c>
      <c r="E20" s="22">
        <f t="shared" si="0"/>
        <v>4.9612403100775193</v>
      </c>
      <c r="F20" s="22">
        <f t="shared" si="1"/>
        <v>0.99026752696158071</v>
      </c>
      <c r="G20" s="23">
        <v>26</v>
      </c>
      <c r="H20" s="22">
        <f t="shared" si="2"/>
        <v>0.43333333333333335</v>
      </c>
      <c r="I20" s="22">
        <f t="shared" si="3"/>
        <v>8.4983658559879743E-2</v>
      </c>
      <c r="P20" s="30" t="s">
        <v>24</v>
      </c>
      <c r="Q20" s="30"/>
      <c r="U20" s="20">
        <v>3200</v>
      </c>
      <c r="V20" s="20">
        <v>645</v>
      </c>
    </row>
    <row r="21" spans="1:22" ht="15">
      <c r="A21" s="19">
        <v>3300</v>
      </c>
      <c r="B21" s="20">
        <v>3300</v>
      </c>
      <c r="C21" s="21">
        <f t="shared" si="4"/>
        <v>657.84854563691079</v>
      </c>
      <c r="D21" s="20">
        <v>665.2</v>
      </c>
      <c r="E21" s="22">
        <f t="shared" si="0"/>
        <v>4.9609140108238119</v>
      </c>
      <c r="F21" s="22">
        <f t="shared" si="1"/>
        <v>0.99020239737002236</v>
      </c>
      <c r="G21" s="23">
        <v>68</v>
      </c>
      <c r="H21" s="22">
        <f t="shared" si="2"/>
        <v>1.1333333333333333</v>
      </c>
      <c r="I21" s="22">
        <f t="shared" si="3"/>
        <v>0.13743685418725535</v>
      </c>
      <c r="P21" s="10" t="s">
        <v>17</v>
      </c>
      <c r="Q21" s="24" t="s">
        <v>48</v>
      </c>
      <c r="U21" s="20">
        <v>3300</v>
      </c>
      <c r="V21" s="20">
        <v>665.2</v>
      </c>
    </row>
    <row r="22" spans="1:22" ht="15">
      <c r="A22" s="19">
        <v>3400</v>
      </c>
      <c r="B22" s="20">
        <v>3400</v>
      </c>
      <c r="C22" s="21">
        <f t="shared" si="4"/>
        <v>677.78335005015049</v>
      </c>
      <c r="D22" s="20">
        <v>685.45</v>
      </c>
      <c r="E22" s="22">
        <f t="shared" si="0"/>
        <v>4.9602450944634908</v>
      </c>
      <c r="F22" s="22">
        <f t="shared" si="1"/>
        <v>0.99006888113043734</v>
      </c>
      <c r="G22" s="23">
        <v>142</v>
      </c>
      <c r="H22" s="22">
        <f t="shared" si="2"/>
        <v>2.3666666666666667</v>
      </c>
      <c r="I22" s="22">
        <f t="shared" si="3"/>
        <v>0.19860625479688307</v>
      </c>
      <c r="P22" s="10" t="s">
        <v>25</v>
      </c>
      <c r="Q22" s="24">
        <v>60</v>
      </c>
      <c r="U22" s="20">
        <v>3400</v>
      </c>
      <c r="V22" s="20">
        <v>685.45</v>
      </c>
    </row>
    <row r="23" spans="1:22">
      <c r="A23" s="19">
        <v>3500</v>
      </c>
      <c r="B23" s="20">
        <v>3500</v>
      </c>
      <c r="C23" s="21">
        <f t="shared" si="4"/>
        <v>697.71815446339019</v>
      </c>
      <c r="D23" s="20">
        <v>705.75</v>
      </c>
      <c r="E23" s="22">
        <f t="shared" si="0"/>
        <v>4.9592631951824302</v>
      </c>
      <c r="F23" s="22">
        <f t="shared" si="1"/>
        <v>0.98987289324998606</v>
      </c>
      <c r="G23" s="23">
        <v>140</v>
      </c>
      <c r="H23" s="22">
        <f t="shared" si="2"/>
        <v>2.3333333333333335</v>
      </c>
      <c r="I23" s="22">
        <f t="shared" si="3"/>
        <v>0.19720265943665388</v>
      </c>
      <c r="U23" s="20">
        <v>3500</v>
      </c>
      <c r="V23" s="20">
        <v>705.75</v>
      </c>
    </row>
    <row r="24" spans="1:22">
      <c r="A24" s="19">
        <v>3600</v>
      </c>
      <c r="B24" s="20">
        <v>3600</v>
      </c>
      <c r="C24" s="21">
        <f t="shared" si="4"/>
        <v>717.6529588766299</v>
      </c>
      <c r="D24" s="20">
        <v>725.95</v>
      </c>
      <c r="E24" s="22">
        <f t="shared" si="0"/>
        <v>4.9590192161994624</v>
      </c>
      <c r="F24" s="22">
        <f t="shared" si="1"/>
        <v>0.98982419485019213</v>
      </c>
      <c r="G24" s="23">
        <v>174</v>
      </c>
      <c r="H24" s="22">
        <f t="shared" si="2"/>
        <v>2.9</v>
      </c>
      <c r="I24" s="22">
        <f t="shared" si="3"/>
        <v>0.21984843263788198</v>
      </c>
      <c r="U24" s="20">
        <v>3600</v>
      </c>
      <c r="V24" s="20">
        <v>725.95</v>
      </c>
    </row>
    <row r="25" spans="1:22" ht="15">
      <c r="A25" s="19">
        <v>3700</v>
      </c>
      <c r="B25" s="20">
        <v>3700</v>
      </c>
      <c r="C25" s="21">
        <f t="shared" si="4"/>
        <v>737.5877632898696</v>
      </c>
      <c r="D25" s="20">
        <v>746.25</v>
      </c>
      <c r="E25" s="22">
        <f t="shared" si="0"/>
        <v>4.958123953098827</v>
      </c>
      <c r="F25" s="22">
        <f t="shared" si="1"/>
        <v>0.98964549962052439</v>
      </c>
      <c r="G25" s="23">
        <v>256</v>
      </c>
      <c r="H25" s="22">
        <f t="shared" si="2"/>
        <v>4.2666666666666666</v>
      </c>
      <c r="I25" s="22">
        <f t="shared" si="3"/>
        <v>0.26666666666666666</v>
      </c>
      <c r="J25" s="4"/>
      <c r="K25" s="4"/>
      <c r="L25" s="4"/>
      <c r="M25" s="4"/>
      <c r="N25" s="4"/>
      <c r="O25" s="4"/>
      <c r="P25" s="27" t="s">
        <v>31</v>
      </c>
      <c r="Q25" s="28"/>
      <c r="U25" s="20">
        <v>3700</v>
      </c>
      <c r="V25" s="20">
        <v>746.25</v>
      </c>
    </row>
    <row r="26" spans="1:22" ht="15">
      <c r="A26" s="19">
        <v>3800</v>
      </c>
      <c r="B26" s="20">
        <v>3800</v>
      </c>
      <c r="C26" s="21">
        <f t="shared" si="4"/>
        <v>757.52256770310942</v>
      </c>
      <c r="D26" s="20">
        <v>766.55</v>
      </c>
      <c r="E26" s="22">
        <f t="shared" si="0"/>
        <v>4.9572761072337101</v>
      </c>
      <c r="F26" s="22">
        <f t="shared" si="1"/>
        <v>0.98947626890892426</v>
      </c>
      <c r="G26" s="23">
        <v>347</v>
      </c>
      <c r="H26" s="22">
        <f t="shared" si="2"/>
        <v>5.7833333333333332</v>
      </c>
      <c r="I26" s="22">
        <f t="shared" si="3"/>
        <v>0.31046560016995262</v>
      </c>
      <c r="J26" s="4"/>
      <c r="K26" s="8"/>
      <c r="L26" s="8"/>
      <c r="M26" s="8"/>
      <c r="N26" s="8"/>
      <c r="O26" s="4"/>
      <c r="P26" s="13" t="s">
        <v>32</v>
      </c>
      <c r="Q26" s="13">
        <f>MAX(V)</f>
        <v>4900.2</v>
      </c>
      <c r="U26" s="20">
        <v>3800</v>
      </c>
      <c r="V26" s="20">
        <v>766.55</v>
      </c>
    </row>
    <row r="27" spans="1:22" ht="15">
      <c r="A27" s="19">
        <v>3900</v>
      </c>
      <c r="B27" s="20">
        <v>3900</v>
      </c>
      <c r="C27" s="21">
        <f t="shared" si="4"/>
        <v>777.45737211634912</v>
      </c>
      <c r="D27" s="20">
        <v>786.85</v>
      </c>
      <c r="E27" s="22">
        <f t="shared" si="0"/>
        <v>4.956472008642054</v>
      </c>
      <c r="F27" s="22">
        <f t="shared" si="1"/>
        <v>0.98931577018803474</v>
      </c>
      <c r="G27" s="23">
        <v>300</v>
      </c>
      <c r="H27" s="22">
        <f t="shared" si="2"/>
        <v>5</v>
      </c>
      <c r="I27" s="22">
        <f t="shared" si="3"/>
        <v>0.28867513459481292</v>
      </c>
      <c r="J27" s="4"/>
      <c r="K27" s="8"/>
      <c r="L27" s="8"/>
      <c r="M27" s="8"/>
      <c r="N27" s="8"/>
      <c r="O27" s="4"/>
      <c r="P27" s="13" t="s">
        <v>33</v>
      </c>
      <c r="Q27" s="13">
        <f>Q28*4.7</f>
        <v>4655.3500000000004</v>
      </c>
      <c r="U27" s="20">
        <v>3900</v>
      </c>
      <c r="V27" s="20">
        <v>786.85</v>
      </c>
    </row>
    <row r="28" spans="1:22" ht="15">
      <c r="A28" s="19">
        <v>4000</v>
      </c>
      <c r="B28" s="20">
        <v>4000.2</v>
      </c>
      <c r="C28" s="21">
        <f t="shared" si="4"/>
        <v>797.39217652958882</v>
      </c>
      <c r="D28" s="20">
        <v>807.15</v>
      </c>
      <c r="E28" s="22">
        <f t="shared" si="0"/>
        <v>4.9559561419810443</v>
      </c>
      <c r="F28" s="22">
        <f t="shared" si="1"/>
        <v>0.98921280279062762</v>
      </c>
      <c r="G28" s="23">
        <v>426</v>
      </c>
      <c r="H28" s="22">
        <f t="shared" si="2"/>
        <v>7.1</v>
      </c>
      <c r="I28" s="22">
        <f t="shared" si="3"/>
        <v>0.34399612400917157</v>
      </c>
      <c r="J28" s="4"/>
      <c r="K28" s="8"/>
      <c r="L28" s="8"/>
      <c r="M28" s="8"/>
      <c r="N28" s="8"/>
      <c r="O28" s="4"/>
      <c r="P28" s="13" t="s">
        <v>34</v>
      </c>
      <c r="Q28" s="13">
        <f>MAX(I)</f>
        <v>990.5</v>
      </c>
      <c r="U28" s="20">
        <v>4000.2</v>
      </c>
      <c r="V28" s="20">
        <v>807.15</v>
      </c>
    </row>
    <row r="29" spans="1:22" ht="15">
      <c r="A29" s="19">
        <v>4100</v>
      </c>
      <c r="B29" s="20">
        <v>4100.2</v>
      </c>
      <c r="C29" s="21">
        <f t="shared" si="4"/>
        <v>817.32698094282853</v>
      </c>
      <c r="D29" s="20">
        <v>827.5</v>
      </c>
      <c r="E29" s="22">
        <f t="shared" si="0"/>
        <v>4.9549244712990932</v>
      </c>
      <c r="F29" s="22">
        <f t="shared" si="1"/>
        <v>0.98900688049882102</v>
      </c>
      <c r="G29" s="23">
        <v>454</v>
      </c>
      <c r="H29" s="22">
        <f t="shared" si="2"/>
        <v>7.5666666666666664</v>
      </c>
      <c r="I29" s="22">
        <f t="shared" si="3"/>
        <v>0.35512126254437526</v>
      </c>
      <c r="J29" s="4"/>
      <c r="K29" s="8"/>
      <c r="L29" s="8"/>
      <c r="M29" s="8"/>
      <c r="N29" s="8"/>
      <c r="O29" s="4"/>
      <c r="P29" s="13" t="s">
        <v>35</v>
      </c>
      <c r="Q29" s="13">
        <f>Q2</f>
        <v>5.01</v>
      </c>
      <c r="U29" s="20">
        <v>4100.2</v>
      </c>
      <c r="V29" s="20">
        <v>827.5</v>
      </c>
    </row>
    <row r="30" spans="1:22" ht="15">
      <c r="A30" s="19">
        <v>4200</v>
      </c>
      <c r="B30" s="20">
        <v>4200.2</v>
      </c>
      <c r="C30" s="21">
        <f t="shared" si="4"/>
        <v>837.26178535606823</v>
      </c>
      <c r="D30" s="20">
        <v>847.8</v>
      </c>
      <c r="E30" s="22">
        <f t="shared" si="0"/>
        <v>4.9542344892663364</v>
      </c>
      <c r="F30" s="22">
        <f t="shared" si="1"/>
        <v>0.98886915953419896</v>
      </c>
      <c r="G30" s="23">
        <v>468</v>
      </c>
      <c r="H30" s="22">
        <f t="shared" si="2"/>
        <v>7.8</v>
      </c>
      <c r="I30" s="22">
        <f t="shared" si="3"/>
        <v>0.36055512754639896</v>
      </c>
      <c r="J30" s="4"/>
      <c r="K30" s="8"/>
      <c r="L30" s="8"/>
      <c r="M30" s="8"/>
      <c r="N30" s="8"/>
      <c r="O30" s="4"/>
      <c r="P30" s="13" t="s">
        <v>36</v>
      </c>
      <c r="Q30" s="14">
        <f>SLOPE(V,I)</f>
        <v>4.9446874260325533</v>
      </c>
      <c r="U30" s="20">
        <v>4200.2</v>
      </c>
      <c r="V30" s="20">
        <v>847.8</v>
      </c>
    </row>
    <row r="31" spans="1:22" ht="15">
      <c r="A31" s="19">
        <v>4300</v>
      </c>
      <c r="B31" s="20">
        <v>4300.2</v>
      </c>
      <c r="C31" s="21">
        <f t="shared" si="4"/>
        <v>857.19658976930793</v>
      </c>
      <c r="D31" s="20">
        <v>868.1</v>
      </c>
      <c r="E31" s="22">
        <f t="shared" si="0"/>
        <v>4.9535767768690242</v>
      </c>
      <c r="F31" s="22">
        <f t="shared" si="1"/>
        <v>0.98873787961457571</v>
      </c>
      <c r="G31" s="23">
        <v>540</v>
      </c>
      <c r="H31" s="22">
        <f t="shared" si="2"/>
        <v>9</v>
      </c>
      <c r="I31" s="22">
        <f t="shared" si="3"/>
        <v>0.38729833462074165</v>
      </c>
      <c r="J31" s="4"/>
      <c r="K31" s="8"/>
      <c r="L31" s="8"/>
      <c r="M31" s="8"/>
      <c r="N31" s="8"/>
      <c r="O31" s="4"/>
      <c r="P31" s="13" t="s">
        <v>37</v>
      </c>
      <c r="Q31" s="13">
        <f>ABS(Q29-Q30)*100/Q29</f>
        <v>1.303644190966996</v>
      </c>
      <c r="U31" s="20">
        <v>4300.2</v>
      </c>
      <c r="V31" s="20">
        <v>868.1</v>
      </c>
    </row>
    <row r="32" spans="1:22" ht="15">
      <c r="A32" s="19">
        <v>4400</v>
      </c>
      <c r="B32" s="20">
        <v>4400.2</v>
      </c>
      <c r="C32" s="21">
        <f t="shared" si="4"/>
        <v>877.13139418254764</v>
      </c>
      <c r="D32" s="20">
        <v>888.45</v>
      </c>
      <c r="E32" s="22">
        <f t="shared" si="0"/>
        <v>4.952670381000619</v>
      </c>
      <c r="F32" s="22">
        <f t="shared" si="1"/>
        <v>0.98855696227557266</v>
      </c>
      <c r="G32" s="23">
        <v>493</v>
      </c>
      <c r="H32" s="22">
        <f t="shared" si="2"/>
        <v>8.2166666666666668</v>
      </c>
      <c r="I32" s="22">
        <f t="shared" si="3"/>
        <v>0.37006005518624197</v>
      </c>
      <c r="J32" s="4"/>
      <c r="K32" s="4"/>
      <c r="L32" s="4"/>
      <c r="M32" s="4"/>
      <c r="N32" s="4"/>
      <c r="O32" s="4"/>
      <c r="P32" s="13" t="s">
        <v>38</v>
      </c>
      <c r="Q32" s="13">
        <f>MAX(H4:H37)</f>
        <v>21.666666666666668</v>
      </c>
      <c r="U32" s="20">
        <v>4400.2</v>
      </c>
      <c r="V32" s="20">
        <v>888.45</v>
      </c>
    </row>
    <row r="33" spans="1:22" ht="15">
      <c r="A33" s="19">
        <v>4500</v>
      </c>
      <c r="B33" s="20">
        <v>4500.2</v>
      </c>
      <c r="C33" s="21">
        <f t="shared" si="4"/>
        <v>897.06619859578745</v>
      </c>
      <c r="D33" s="20">
        <v>908.8</v>
      </c>
      <c r="E33" s="22">
        <f t="shared" si="0"/>
        <v>4.951804577464789</v>
      </c>
      <c r="F33" s="22">
        <f t="shared" si="1"/>
        <v>0.98838414719856071</v>
      </c>
      <c r="G33" s="23">
        <v>573</v>
      </c>
      <c r="H33" s="22">
        <f t="shared" si="2"/>
        <v>9.5500000000000007</v>
      </c>
      <c r="I33" s="22">
        <f t="shared" si="3"/>
        <v>0.3989569734528608</v>
      </c>
      <c r="J33" s="4"/>
      <c r="K33" s="4"/>
      <c r="L33" s="4"/>
      <c r="M33" s="4"/>
      <c r="N33" s="4"/>
      <c r="O33" s="4"/>
      <c r="P33" s="13" t="s">
        <v>39</v>
      </c>
      <c r="Q33" s="13">
        <f>MAX(I4:I37)</f>
        <v>0.60092521257733156</v>
      </c>
      <c r="U33" s="20">
        <v>4500.2</v>
      </c>
      <c r="V33" s="20">
        <v>908.8</v>
      </c>
    </row>
    <row r="34" spans="1:22">
      <c r="A34" s="19">
        <v>4600</v>
      </c>
      <c r="B34" s="20">
        <v>4600</v>
      </c>
      <c r="C34" s="21">
        <f t="shared" si="4"/>
        <v>917.00100300902716</v>
      </c>
      <c r="D34" s="20">
        <v>929.15</v>
      </c>
      <c r="E34" s="22">
        <f t="shared" si="0"/>
        <v>4.9507614486358502</v>
      </c>
      <c r="F34" s="22">
        <f t="shared" si="1"/>
        <v>0.98817593785146718</v>
      </c>
      <c r="G34" s="23">
        <v>745</v>
      </c>
      <c r="H34" s="22">
        <f t="shared" si="2"/>
        <v>12.416666666666666</v>
      </c>
      <c r="I34" s="22">
        <f t="shared" si="3"/>
        <v>0.45491146879853939</v>
      </c>
      <c r="J34" s="4"/>
      <c r="K34" s="4"/>
      <c r="L34" s="4"/>
      <c r="M34" s="4"/>
      <c r="N34" s="4"/>
      <c r="O34" s="4"/>
      <c r="U34" s="20">
        <v>4600</v>
      </c>
      <c r="V34" s="20">
        <v>929.15</v>
      </c>
    </row>
    <row r="35" spans="1:22">
      <c r="A35" s="19">
        <v>4700</v>
      </c>
      <c r="B35" s="20">
        <v>4700</v>
      </c>
      <c r="C35" s="21">
        <f t="shared" si="4"/>
        <v>936.93580742226686</v>
      </c>
      <c r="D35" s="20">
        <v>949.7</v>
      </c>
      <c r="E35" s="22">
        <f t="shared" si="0"/>
        <v>4.9489312414446669</v>
      </c>
      <c r="F35" s="22">
        <f t="shared" si="1"/>
        <v>0.98781062703486366</v>
      </c>
      <c r="G35" s="23">
        <v>735</v>
      </c>
      <c r="H35" s="22">
        <f t="shared" si="2"/>
        <v>12.25</v>
      </c>
      <c r="I35" s="22">
        <f t="shared" si="3"/>
        <v>0.45184805705753195</v>
      </c>
      <c r="J35" s="4"/>
      <c r="K35" s="4"/>
      <c r="L35" s="4"/>
      <c r="M35" s="4"/>
      <c r="N35" s="4"/>
      <c r="O35" s="4"/>
      <c r="U35" s="20">
        <v>4700</v>
      </c>
      <c r="V35" s="20">
        <v>949.7</v>
      </c>
    </row>
    <row r="36" spans="1:22">
      <c r="A36" s="19">
        <v>4800</v>
      </c>
      <c r="B36" s="20">
        <v>4800.2</v>
      </c>
      <c r="C36" s="21">
        <f t="shared" si="4"/>
        <v>956.87061183550657</v>
      </c>
      <c r="D36" s="20">
        <v>970.05</v>
      </c>
      <c r="E36" s="22">
        <f t="shared" si="0"/>
        <v>4.9484047214061135</v>
      </c>
      <c r="F36" s="22">
        <f t="shared" si="1"/>
        <v>0.98770553321479315</v>
      </c>
      <c r="G36" s="23">
        <v>1028</v>
      </c>
      <c r="H36" s="22">
        <f t="shared" si="2"/>
        <v>17.133333333333333</v>
      </c>
      <c r="I36" s="22">
        <f t="shared" si="3"/>
        <v>0.53437398472937991</v>
      </c>
      <c r="U36" s="20">
        <v>4800.2</v>
      </c>
      <c r="V36" s="20">
        <v>970.05</v>
      </c>
    </row>
    <row r="37" spans="1:22">
      <c r="A37" s="19">
        <v>4900</v>
      </c>
      <c r="B37" s="20">
        <v>4900.2</v>
      </c>
      <c r="C37" s="21">
        <f t="shared" si="4"/>
        <v>976.80541624874627</v>
      </c>
      <c r="D37" s="20">
        <v>990.5</v>
      </c>
      <c r="E37" s="22">
        <f t="shared" si="0"/>
        <v>4.9471983846542145</v>
      </c>
      <c r="F37" s="22">
        <f t="shared" si="1"/>
        <v>0.98746474743597101</v>
      </c>
      <c r="G37" s="23">
        <v>1300</v>
      </c>
      <c r="H37" s="22">
        <f t="shared" si="2"/>
        <v>21.666666666666668</v>
      </c>
      <c r="I37" s="22">
        <f t="shared" si="3"/>
        <v>0.60092521257733156</v>
      </c>
      <c r="U37" s="20">
        <v>4900.2</v>
      </c>
      <c r="V37" s="20">
        <v>990.5</v>
      </c>
    </row>
    <row r="43" spans="1:22" hidden="1">
      <c r="J43" s="1"/>
      <c r="K43" s="1"/>
      <c r="L43" s="1"/>
      <c r="M43" s="1"/>
      <c r="N43" s="1"/>
      <c r="O43" s="1"/>
    </row>
    <row r="44" spans="1:22" hidden="1">
      <c r="A44" s="25" t="s">
        <v>5</v>
      </c>
      <c r="B44" s="25"/>
      <c r="C44" s="25"/>
      <c r="D44" s="25"/>
      <c r="E44" s="25"/>
      <c r="F44" s="25"/>
      <c r="G44" s="9"/>
      <c r="H44" s="9"/>
      <c r="I44" s="9"/>
      <c r="J44" s="3"/>
      <c r="K44" s="3"/>
      <c r="L44" s="3"/>
      <c r="M44" s="3"/>
      <c r="N44" s="3"/>
    </row>
    <row r="45" spans="1:22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22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22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22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5" t="s">
        <v>6</v>
      </c>
      <c r="B70" s="25"/>
      <c r="C70" s="25"/>
      <c r="D70" s="25"/>
      <c r="E70" s="25"/>
      <c r="F70" s="25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6"/>
      <c r="B94" s="26"/>
      <c r="C94" s="26"/>
      <c r="D94" s="26"/>
      <c r="E94" s="26"/>
    </row>
    <row r="95" spans="1:10" hidden="1">
      <c r="A95" s="26"/>
      <c r="B95" s="26"/>
      <c r="C95" s="26"/>
      <c r="D95" s="26"/>
      <c r="E95" s="26"/>
    </row>
    <row r="96" spans="1:10" hidden="1">
      <c r="A96" s="26"/>
      <c r="B96" s="26"/>
      <c r="C96" s="26"/>
      <c r="D96" s="26"/>
      <c r="E96" s="26"/>
    </row>
    <row r="97" spans="1:9" hidden="1">
      <c r="A97" s="26"/>
      <c r="B97" s="26"/>
      <c r="C97" s="26"/>
      <c r="D97" s="26"/>
      <c r="E97" s="26"/>
    </row>
    <row r="98" spans="1:9" hidden="1">
      <c r="A98" s="25" t="s">
        <v>8</v>
      </c>
      <c r="B98" s="25"/>
      <c r="C98" s="25"/>
      <c r="D98" s="25"/>
      <c r="E98" s="25"/>
      <c r="F98" s="25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5" t="s">
        <v>9</v>
      </c>
      <c r="B118" s="25"/>
      <c r="C118" s="25"/>
      <c r="D118" s="25"/>
      <c r="E118" s="25"/>
      <c r="F118" s="25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5" t="s">
        <v>10</v>
      </c>
      <c r="B146" s="25"/>
      <c r="C146" s="25"/>
      <c r="D146" s="25"/>
      <c r="E146" s="25"/>
      <c r="F146" s="25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21" sqref="P21"/>
    </sheetView>
  </sheetViews>
  <sheetFormatPr baseColWidth="10" defaultColWidth="8.83203125" defaultRowHeight="1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Pratik J</cp:lastModifiedBy>
  <cp:revision>2</cp:revision>
  <dcterms:created xsi:type="dcterms:W3CDTF">2006-05-16T10:27:47Z</dcterms:created>
  <dcterms:modified xsi:type="dcterms:W3CDTF">2018-08-01T14:17:26Z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