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ratcr7/Desktop/QC4/GE11-X-L-PAK-0003/"/>
    </mc:Choice>
  </mc:AlternateContent>
  <xr:revisionPtr revIDLastSave="0" documentId="13_ncr:1_{00D1D02C-7514-E747-8667-68501B5F41C6}" xr6:coauthVersionLast="34" xr6:coauthVersionMax="34" xr10:uidLastSave="{00000000-0000-0000-0000-000000000000}"/>
  <bookViews>
    <workbookView xWindow="0" yWindow="0" windowWidth="25600" windowHeight="16000" xr2:uid="{00000000-000D-0000-FFFF-FFFF00000000}"/>
  </bookViews>
  <sheets>
    <sheet name="Sheet4" sheetId="4" r:id="rId1"/>
    <sheet name="Sheet1" sheetId="5" r:id="rId2"/>
  </sheets>
  <definedNames>
    <definedName name="I">Sheet4!$D$4:$D$37</definedName>
    <definedName name="V">Sheet4!$B$4:$B$37</definedName>
  </definedNames>
  <calcPr calcId="1790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4" l="1"/>
  <c r="C5" i="4"/>
  <c r="C6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4" i="4"/>
  <c r="E37" i="4"/>
  <c r="H37" i="4"/>
  <c r="Q29" i="4"/>
  <c r="Q26" i="4"/>
  <c r="I37" i="4"/>
  <c r="Q33" i="4"/>
  <c r="Q32" i="4"/>
  <c r="Q30" i="4"/>
  <c r="Q31" i="4"/>
  <c r="Q28" i="4"/>
  <c r="Q27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4" i="4"/>
</calcChain>
</file>

<file path=xl/sharedStrings.xml><?xml version="1.0" encoding="utf-8"?>
<sst xmlns="http://schemas.openxmlformats.org/spreadsheetml/2006/main" count="48" uniqueCount="41">
  <si>
    <t>Vset</t>
  </si>
  <si>
    <t>Vmon</t>
  </si>
  <si>
    <t>Iset</t>
  </si>
  <si>
    <t>Imon</t>
  </si>
  <si>
    <t>R calc</t>
  </si>
  <si>
    <t>R norm</t>
  </si>
  <si>
    <t>Coarse Gain</t>
  </si>
  <si>
    <t>Fine Gain</t>
  </si>
  <si>
    <t>Diff Time (ns)</t>
  </si>
  <si>
    <t>Int. Time (ns)</t>
  </si>
  <si>
    <t>Amplifier</t>
  </si>
  <si>
    <t>Preamplifier</t>
  </si>
  <si>
    <t>Make &amp; Model</t>
  </si>
  <si>
    <t>HV Circuit</t>
  </si>
  <si>
    <t>R_Equiv (Mohm)</t>
  </si>
  <si>
    <t>Counts</t>
  </si>
  <si>
    <t>Rate</t>
  </si>
  <si>
    <t>Discriminator</t>
  </si>
  <si>
    <t>Threshold (mV)</t>
  </si>
  <si>
    <t>Scalar</t>
  </si>
  <si>
    <t>Acquisition Time (s)</t>
  </si>
  <si>
    <t>(V)</t>
  </si>
  <si>
    <t>(uA)</t>
  </si>
  <si>
    <t>(Mohm)</t>
  </si>
  <si>
    <t>(Hz)</t>
  </si>
  <si>
    <t>Rate Err</t>
  </si>
  <si>
    <t>Summary</t>
  </si>
  <si>
    <t>V_Max (V)</t>
  </si>
  <si>
    <t>Vdrift_Max (V)</t>
  </si>
  <si>
    <t>I_Max (uA)</t>
  </si>
  <si>
    <t>R_Equ_MSRD (Mohm)</t>
  </si>
  <si>
    <t>R_Equ_Slope (Mohm)</t>
  </si>
  <si>
    <t>R_Diff (%)</t>
  </si>
  <si>
    <t>SPR_Signal_Rate (Hz)</t>
  </si>
  <si>
    <t>SPR_Signal_Rate_Err (Hz)</t>
  </si>
  <si>
    <t>QC4 HV test</t>
  </si>
  <si>
    <t>ORTEC</t>
  </si>
  <si>
    <t>142PC</t>
  </si>
  <si>
    <t>ORTEC 474</t>
  </si>
  <si>
    <t xml:space="preserve">Lecroy </t>
  </si>
  <si>
    <t>CAEN N1145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</si>
</sst>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;[Red]&quot;-&quot;[$$-409]#,##0.00"/>
    <numFmt numFmtId="165" formatCode="0.0"/>
    <numFmt numFmtId="166" formatCode="0.000"/>
  </numFmts>
  <fonts count="12">
    <font>
      <sz val="11"/>
      <color theme="1"/>
      <name val="Nimbus Sans L"/>
    </font>
    <font>
      <b/>
      <i/>
      <sz val="16"/>
      <color theme="1"/>
      <name val="Nimbus Sans L"/>
    </font>
    <font>
      <b/>
      <i/>
      <u/>
      <sz val="11"/>
      <color theme="1"/>
      <name val="Nimbus Sans L"/>
    </font>
    <font>
      <sz val="11"/>
      <color rgb="FFFF0000"/>
      <name val="Nimbus Sans L"/>
    </font>
    <font>
      <b/>
      <sz val="11"/>
      <color rgb="FFFF0000"/>
      <name val="Nimbus Sans L"/>
    </font>
    <font>
      <b/>
      <sz val="11"/>
      <color theme="1"/>
      <name val="Nimbus Sans L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Nimbus Sans L"/>
    </font>
    <font>
      <u/>
      <sz val="11"/>
      <color theme="10"/>
      <name val="Nimbus Sans L"/>
    </font>
    <font>
      <u/>
      <sz val="11"/>
      <color theme="11"/>
      <name val="Nimbus Sans L"/>
    </font>
    <font>
      <sz val="11"/>
      <color theme="1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3" fillId="3" borderId="0" xfId="0" applyFont="1" applyFill="1" applyBorder="1" applyAlignment="1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/>
    </xf>
    <xf numFmtId="0" fontId="5" fillId="5" borderId="3" xfId="0" applyFont="1" applyFill="1" applyBorder="1"/>
    <xf numFmtId="0" fontId="4" fillId="4" borderId="3" xfId="0" applyFont="1" applyFill="1" applyBorder="1" applyProtection="1">
      <protection locked="0"/>
    </xf>
    <xf numFmtId="0" fontId="5" fillId="5" borderId="3" xfId="0" applyFont="1" applyFill="1" applyBorder="1" applyProtection="1">
      <protection locked="0"/>
    </xf>
    <xf numFmtId="0" fontId="5" fillId="5" borderId="3" xfId="0" applyFont="1" applyFill="1" applyBorder="1" applyProtection="1"/>
    <xf numFmtId="0" fontId="6" fillId="5" borderId="3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4" borderId="3" xfId="0" applyFill="1" applyBorder="1" applyAlignment="1" applyProtection="1">
      <alignment horizontal="center" vertical="center"/>
      <protection locked="0"/>
    </xf>
    <xf numFmtId="0" fontId="0" fillId="5" borderId="3" xfId="0" applyFont="1" applyFill="1" applyBorder="1" applyAlignment="1">
      <alignment horizontal="center" vertical="center"/>
    </xf>
    <xf numFmtId="2" fontId="0" fillId="4" borderId="3" xfId="0" applyNumberFormat="1" applyFill="1" applyBorder="1" applyAlignment="1" applyProtection="1">
      <alignment horizontal="center" vertical="center"/>
      <protection locked="0"/>
    </xf>
    <xf numFmtId="165" fontId="0" fillId="4" borderId="3" xfId="0" applyNumberFormat="1" applyFill="1" applyBorder="1" applyAlignment="1" applyProtection="1">
      <alignment horizontal="center" vertical="center"/>
      <protection locked="0"/>
    </xf>
    <xf numFmtId="166" fontId="0" fillId="5" borderId="3" xfId="0" applyNumberFormat="1" applyFill="1" applyBorder="1" applyAlignment="1">
      <alignment horizontal="center" vertical="center"/>
    </xf>
    <xf numFmtId="2" fontId="0" fillId="4" borderId="3" xfId="0" applyNumberFormat="1" applyFont="1" applyFill="1" applyBorder="1" applyAlignment="1" applyProtection="1">
      <alignment horizontal="center" vertical="center"/>
      <protection locked="0"/>
    </xf>
    <xf numFmtId="165" fontId="8" fillId="4" borderId="3" xfId="0" applyNumberFormat="1" applyFont="1" applyFill="1" applyBorder="1" applyAlignment="1" applyProtection="1">
      <alignment horizontal="center" vertical="center"/>
      <protection locked="0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/>
  </cellXfs>
  <cellStyles count="7">
    <cellStyle name="Followed Hyperlink" xfId="6" builtinId="9" hidden="1"/>
    <cellStyle name="Heading" xfId="1" xr:uid="{00000000-0005-0000-0000-000001000000}"/>
    <cellStyle name="Heading1" xfId="2" xr:uid="{00000000-0005-0000-0000-000002000000}"/>
    <cellStyle name="Hyperlink" xfId="5" builtinId="8" hidden="1"/>
    <cellStyle name="Normal" xfId="0" builtinId="0" customBuiltin="1"/>
    <cellStyle name="Result" xfId="3" xr:uid="{00000000-0005-0000-0000-000005000000}"/>
    <cellStyle name="Result2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235517435321"/>
          <c:y val="3.6124794745484398E-2"/>
          <c:w val="0.84624671916010497"/>
          <c:h val="0.80788146078768497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Sheet4!$F$46:$F$68</c:f>
            </c:numRef>
          </c:yVal>
          <c:smooth val="0"/>
          <c:extLst>
            <c:ext xmlns:c16="http://schemas.microsoft.com/office/drawing/2014/chart" uri="{C3380CC4-5D6E-409C-BE32-E72D297353CC}">
              <c16:uniqueId val="{00000000-D1AD-4EDC-A66D-8C803A74930E}"/>
            </c:ext>
          </c:extLst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Sheet4!$F$72:$F$92</c:f>
            </c:numRef>
          </c:yVal>
          <c:smooth val="0"/>
          <c:extLst>
            <c:ext xmlns:c16="http://schemas.microsoft.com/office/drawing/2014/chart" uri="{C3380CC4-5D6E-409C-BE32-E72D297353CC}">
              <c16:uniqueId val="{00000001-D1AD-4EDC-A66D-8C803A74930E}"/>
            </c:ext>
          </c:extLst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Sheet4!$F$100:$F$115</c:f>
            </c:numRef>
          </c:yVal>
          <c:smooth val="0"/>
          <c:extLst>
            <c:ext xmlns:c16="http://schemas.microsoft.com/office/drawing/2014/chart" uri="{C3380CC4-5D6E-409C-BE32-E72D297353CC}">
              <c16:uniqueId val="{00000002-D1AD-4EDC-A66D-8C803A74930E}"/>
            </c:ext>
          </c:extLst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Sheet4!$F$120:$F$139</c:f>
            </c:numRef>
          </c:yVal>
          <c:smooth val="0"/>
          <c:extLst>
            <c:ext xmlns:c16="http://schemas.microsoft.com/office/drawing/2014/chart" uri="{C3380CC4-5D6E-409C-BE32-E72D297353CC}">
              <c16:uniqueId val="{00000003-D1AD-4EDC-A66D-8C803A74930E}"/>
            </c:ext>
          </c:extLst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Sheet4!$F$148:$F$182</c:f>
            </c:numRef>
          </c:yVal>
          <c:smooth val="0"/>
          <c:extLst>
            <c:ext xmlns:c16="http://schemas.microsoft.com/office/drawing/2014/chart" uri="{C3380CC4-5D6E-409C-BE32-E72D297353CC}">
              <c16:uniqueId val="{00000004-D1AD-4EDC-A66D-8C803A74930E}"/>
            </c:ext>
          </c:extLst>
        </c:ser>
        <c:ser>
          <c:idx val="5"/>
          <c:order val="5"/>
          <c:tx>
            <c:strRef>
              <c:f>Sheet4!$F$2</c:f>
              <c:strCache>
                <c:ptCount val="1"/>
                <c:pt idx="0">
                  <c:v>R norm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Sheet4!$A$4:$A$38</c:f>
              <c:numCache>
                <c:formatCode>General</c:formatCode>
                <c:ptCount val="3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3100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</c:v>
                </c:pt>
                <c:pt idx="20">
                  <c:v>3600</c:v>
                </c:pt>
                <c:pt idx="21">
                  <c:v>3700</c:v>
                </c:pt>
                <c:pt idx="22">
                  <c:v>3800</c:v>
                </c:pt>
                <c:pt idx="23">
                  <c:v>3900</c:v>
                </c:pt>
                <c:pt idx="24">
                  <c:v>4000</c:v>
                </c:pt>
                <c:pt idx="25">
                  <c:v>4100</c:v>
                </c:pt>
                <c:pt idx="26">
                  <c:v>4200</c:v>
                </c:pt>
                <c:pt idx="27">
                  <c:v>4300</c:v>
                </c:pt>
                <c:pt idx="28">
                  <c:v>4400</c:v>
                </c:pt>
                <c:pt idx="29">
                  <c:v>4500</c:v>
                </c:pt>
                <c:pt idx="30">
                  <c:v>4600</c:v>
                </c:pt>
                <c:pt idx="31">
                  <c:v>4700</c:v>
                </c:pt>
                <c:pt idx="32">
                  <c:v>4800</c:v>
                </c:pt>
                <c:pt idx="33">
                  <c:v>4900</c:v>
                </c:pt>
              </c:numCache>
            </c:numRef>
          </c:xVal>
          <c:yVal>
            <c:numRef>
              <c:f>Sheet4!$F$4:$F$38</c:f>
              <c:numCache>
                <c:formatCode>General</c:formatCode>
                <c:ptCount val="35"/>
                <c:pt idx="0">
                  <c:v>1.0017565872020076</c:v>
                </c:pt>
                <c:pt idx="1">
                  <c:v>1.0003757044458359</c:v>
                </c:pt>
                <c:pt idx="2">
                  <c:v>1.0001668056713928</c:v>
                </c:pt>
                <c:pt idx="3">
                  <c:v>0.9998124413879339</c:v>
                </c:pt>
                <c:pt idx="4">
                  <c:v>0.99960000000000004</c:v>
                </c:pt>
                <c:pt idx="5">
                  <c:v>0.99920882781594833</c:v>
                </c:pt>
                <c:pt idx="6">
                  <c:v>0.99896520963425517</c:v>
                </c:pt>
                <c:pt idx="7">
                  <c:v>0.99847090029645824</c:v>
                </c:pt>
                <c:pt idx="8">
                  <c:v>0.99822518025513018</c:v>
                </c:pt>
                <c:pt idx="9">
                  <c:v>0.99790419161676647</c:v>
                </c:pt>
                <c:pt idx="10">
                  <c:v>0.99761931753769417</c:v>
                </c:pt>
                <c:pt idx="11">
                  <c:v>0.99721587367546238</c:v>
                </c:pt>
                <c:pt idx="12">
                  <c:v>0.99695139488064444</c:v>
                </c:pt>
                <c:pt idx="13">
                  <c:v>0.99672481310074779</c:v>
                </c:pt>
                <c:pt idx="14">
                  <c:v>0.99637933898023578</c:v>
                </c:pt>
                <c:pt idx="15">
                  <c:v>0.99623975574481771</c:v>
                </c:pt>
                <c:pt idx="16">
                  <c:v>0.9962640099626402</c:v>
                </c:pt>
                <c:pt idx="17">
                  <c:v>0.99615123386914206</c:v>
                </c:pt>
                <c:pt idx="18">
                  <c:v>0.99597217136580007</c:v>
                </c:pt>
                <c:pt idx="19">
                  <c:v>0.99581732821169455</c:v>
                </c:pt>
                <c:pt idx="20">
                  <c:v>0.99572643662264027</c:v>
                </c:pt>
                <c:pt idx="21">
                  <c:v>0.99558665231431642</c:v>
                </c:pt>
                <c:pt idx="22">
                  <c:v>0.99542864627676997</c:v>
                </c:pt>
                <c:pt idx="23">
                  <c:v>0.99529126523320366</c:v>
                </c:pt>
                <c:pt idx="24">
                  <c:v>0.9951607887043602</c:v>
                </c:pt>
                <c:pt idx="25">
                  <c:v>0.9949763378230797</c:v>
                </c:pt>
                <c:pt idx="26">
                  <c:v>0.99475336057322195</c:v>
                </c:pt>
                <c:pt idx="27">
                  <c:v>0.99462210142832352</c:v>
                </c:pt>
                <c:pt idx="28">
                  <c:v>0.99441744829924283</c:v>
                </c:pt>
                <c:pt idx="29">
                  <c:v>0.99415631041148855</c:v>
                </c:pt>
                <c:pt idx="30">
                  <c:v>0.99396034790124799</c:v>
                </c:pt>
                <c:pt idx="31">
                  <c:v>0.993677978644677</c:v>
                </c:pt>
                <c:pt idx="32">
                  <c:v>0.99350031049472154</c:v>
                </c:pt>
                <c:pt idx="33">
                  <c:v>0.99307828730681535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1AD-4EDC-A66D-8C803A749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6799016"/>
        <c:axId val="2122722008"/>
      </c:scatterChart>
      <c:valAx>
        <c:axId val="-2086799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Applied Voltage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722008"/>
        <c:crosses val="autoZero"/>
        <c:crossBetween val="midCat"/>
      </c:valAx>
      <c:valAx>
        <c:axId val="2122722008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Normalized resistance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799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748781549308"/>
          <c:y val="3.6089238845144402E-2"/>
          <c:w val="0.78623004102143002"/>
          <c:h val="0.81823061979457301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Sheet4!$D$46:$D$68</c:f>
            </c:numRef>
          </c:yVal>
          <c:smooth val="0"/>
          <c:extLst>
            <c:ext xmlns:c16="http://schemas.microsoft.com/office/drawing/2014/chart" uri="{C3380CC4-5D6E-409C-BE32-E72D297353CC}">
              <c16:uniqueId val="{00000000-E7AF-4033-856D-911215543A5C}"/>
            </c:ext>
          </c:extLst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Sheet4!$D$72:$D$92</c:f>
            </c:numRef>
          </c:yVal>
          <c:smooth val="0"/>
          <c:extLst>
            <c:ext xmlns:c16="http://schemas.microsoft.com/office/drawing/2014/chart" uri="{C3380CC4-5D6E-409C-BE32-E72D297353CC}">
              <c16:uniqueId val="{00000001-E7AF-4033-856D-911215543A5C}"/>
            </c:ext>
          </c:extLst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Sheet4!$D$100:$D$115</c:f>
            </c:numRef>
          </c:yVal>
          <c:smooth val="0"/>
          <c:extLst>
            <c:ext xmlns:c16="http://schemas.microsoft.com/office/drawing/2014/chart" uri="{C3380CC4-5D6E-409C-BE32-E72D297353CC}">
              <c16:uniqueId val="{00000002-E7AF-4033-856D-911215543A5C}"/>
            </c:ext>
          </c:extLst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Sheet4!$D$120:$D$139</c:f>
            </c:numRef>
          </c:yVal>
          <c:smooth val="0"/>
          <c:extLst>
            <c:ext xmlns:c16="http://schemas.microsoft.com/office/drawing/2014/chart" uri="{C3380CC4-5D6E-409C-BE32-E72D297353CC}">
              <c16:uniqueId val="{00000003-E7AF-4033-856D-911215543A5C}"/>
            </c:ext>
          </c:extLst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Sheet4!$D$148:$D$182</c:f>
            </c:numRef>
          </c:yVal>
          <c:smooth val="0"/>
          <c:extLst>
            <c:ext xmlns:c16="http://schemas.microsoft.com/office/drawing/2014/chart" uri="{C3380CC4-5D6E-409C-BE32-E72D297353CC}">
              <c16:uniqueId val="{00000004-E7AF-4033-856D-911215543A5C}"/>
            </c:ext>
          </c:extLst>
        </c:ser>
        <c:ser>
          <c:idx val="5"/>
          <c:order val="5"/>
          <c:tx>
            <c:v>IV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4803567987507"/>
                  <c:y val="0.176950911027425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Sheet4!$D$4:$D$38</c:f>
              <c:numCache>
                <c:formatCode>0.00</c:formatCode>
                <c:ptCount val="35"/>
                <c:pt idx="0">
                  <c:v>39.85</c:v>
                </c:pt>
                <c:pt idx="1">
                  <c:v>79.849999999999994</c:v>
                </c:pt>
                <c:pt idx="2">
                  <c:v>119.9</c:v>
                </c:pt>
                <c:pt idx="3">
                  <c:v>159.94999999999999</c:v>
                </c:pt>
                <c:pt idx="4">
                  <c:v>200</c:v>
                </c:pt>
                <c:pt idx="5">
                  <c:v>240.15</c:v>
                </c:pt>
                <c:pt idx="6">
                  <c:v>280.25</c:v>
                </c:pt>
                <c:pt idx="7">
                  <c:v>320.45</c:v>
                </c:pt>
                <c:pt idx="8">
                  <c:v>360.6</c:v>
                </c:pt>
                <c:pt idx="9">
                  <c:v>400.8</c:v>
                </c:pt>
                <c:pt idx="10">
                  <c:v>441.05</c:v>
                </c:pt>
                <c:pt idx="11">
                  <c:v>481.3</c:v>
                </c:pt>
                <c:pt idx="12">
                  <c:v>521.54999999999995</c:v>
                </c:pt>
                <c:pt idx="13">
                  <c:v>561.79999999999995</c:v>
                </c:pt>
                <c:pt idx="14">
                  <c:v>602.1</c:v>
                </c:pt>
                <c:pt idx="15">
                  <c:v>622.29999999999995</c:v>
                </c:pt>
                <c:pt idx="16">
                  <c:v>642.4</c:v>
                </c:pt>
                <c:pt idx="17">
                  <c:v>662.55</c:v>
                </c:pt>
                <c:pt idx="18">
                  <c:v>682.75</c:v>
                </c:pt>
                <c:pt idx="19">
                  <c:v>702.9</c:v>
                </c:pt>
                <c:pt idx="20">
                  <c:v>723.05</c:v>
                </c:pt>
                <c:pt idx="21">
                  <c:v>743.2</c:v>
                </c:pt>
                <c:pt idx="22">
                  <c:v>763.45</c:v>
                </c:pt>
                <c:pt idx="23">
                  <c:v>783.65</c:v>
                </c:pt>
                <c:pt idx="24">
                  <c:v>803.85</c:v>
                </c:pt>
                <c:pt idx="25">
                  <c:v>824.1</c:v>
                </c:pt>
                <c:pt idx="26">
                  <c:v>844.35</c:v>
                </c:pt>
                <c:pt idx="27">
                  <c:v>864.65</c:v>
                </c:pt>
                <c:pt idx="28">
                  <c:v>884.9</c:v>
                </c:pt>
                <c:pt idx="29">
                  <c:v>905.25</c:v>
                </c:pt>
                <c:pt idx="30">
                  <c:v>925.55</c:v>
                </c:pt>
                <c:pt idx="31">
                  <c:v>945.9</c:v>
                </c:pt>
                <c:pt idx="32">
                  <c:v>966.2</c:v>
                </c:pt>
                <c:pt idx="33">
                  <c:v>986.75</c:v>
                </c:pt>
              </c:numCache>
            </c:numRef>
          </c:xVal>
          <c:yVal>
            <c:numRef>
              <c:f>Sheet4!$B$4:$B$38</c:f>
              <c:numCache>
                <c:formatCode>0.0</c:formatCode>
                <c:ptCount val="35"/>
                <c:pt idx="0">
                  <c:v>199.6</c:v>
                </c:pt>
                <c:pt idx="1">
                  <c:v>399.4</c:v>
                </c:pt>
                <c:pt idx="2">
                  <c:v>599.6</c:v>
                </c:pt>
                <c:pt idx="3">
                  <c:v>799.6</c:v>
                </c:pt>
                <c:pt idx="4">
                  <c:v>999.6</c:v>
                </c:pt>
                <c:pt idx="5">
                  <c:v>1199.8</c:v>
                </c:pt>
                <c:pt idx="6">
                  <c:v>1399.8</c:v>
                </c:pt>
                <c:pt idx="7">
                  <c:v>1599.8</c:v>
                </c:pt>
                <c:pt idx="8">
                  <c:v>1799.8</c:v>
                </c:pt>
                <c:pt idx="9">
                  <c:v>1999.8</c:v>
                </c:pt>
                <c:pt idx="10">
                  <c:v>2200</c:v>
                </c:pt>
                <c:pt idx="11">
                  <c:v>2399.8000000000002</c:v>
                </c:pt>
                <c:pt idx="12">
                  <c:v>2599.8000000000002</c:v>
                </c:pt>
                <c:pt idx="13">
                  <c:v>2799.8</c:v>
                </c:pt>
                <c:pt idx="14">
                  <c:v>2999.6</c:v>
                </c:pt>
                <c:pt idx="15">
                  <c:v>3099.8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3499.8</c:v>
                </c:pt>
                <c:pt idx="20">
                  <c:v>3599.8</c:v>
                </c:pt>
                <c:pt idx="21">
                  <c:v>3699.6</c:v>
                </c:pt>
                <c:pt idx="22">
                  <c:v>3799.8</c:v>
                </c:pt>
                <c:pt idx="23">
                  <c:v>3899.8</c:v>
                </c:pt>
                <c:pt idx="24">
                  <c:v>3999.8</c:v>
                </c:pt>
                <c:pt idx="25">
                  <c:v>4099.8</c:v>
                </c:pt>
                <c:pt idx="26">
                  <c:v>4199.6000000000004</c:v>
                </c:pt>
                <c:pt idx="27">
                  <c:v>4300</c:v>
                </c:pt>
                <c:pt idx="28">
                  <c:v>4399.8</c:v>
                </c:pt>
                <c:pt idx="29">
                  <c:v>4499.8</c:v>
                </c:pt>
                <c:pt idx="30">
                  <c:v>4599.8</c:v>
                </c:pt>
                <c:pt idx="31">
                  <c:v>4699.6000000000004</c:v>
                </c:pt>
                <c:pt idx="32">
                  <c:v>4799.6000000000004</c:v>
                </c:pt>
                <c:pt idx="33" formatCode="General">
                  <c:v>4899.6000000000004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7AF-4033-856D-911215543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525064"/>
        <c:axId val="2129880104"/>
      </c:scatterChart>
      <c:scatterChart>
        <c:scatterStyle val="lineMarker"/>
        <c:varyColors val="0"/>
        <c:ser>
          <c:idx val="6"/>
          <c:order val="6"/>
          <c:tx>
            <c:strRef>
              <c:f>Sheet4!$H$2</c:f>
              <c:strCache>
                <c:ptCount val="1"/>
                <c:pt idx="0">
                  <c:v>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Sheet4!$I$4:$I$37</c:f>
                <c:numCache>
                  <c:formatCode>General</c:formatCode>
                  <c:ptCount val="34"/>
                  <c:pt idx="0">
                    <c:v>1.6666666666666666E-2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1.6666666666666666E-2</c:v>
                  </c:pt>
                  <c:pt idx="12">
                    <c:v>5.7735026918962574E-2</c:v>
                  </c:pt>
                  <c:pt idx="13">
                    <c:v>0.1118033988749895</c:v>
                  </c:pt>
                  <c:pt idx="14">
                    <c:v>0.17795130420052185</c:v>
                  </c:pt>
                  <c:pt idx="15">
                    <c:v>0.18708286933869708</c:v>
                  </c:pt>
                  <c:pt idx="16">
                    <c:v>0.2223610677354389</c:v>
                  </c:pt>
                  <c:pt idx="17">
                    <c:v>0.25331140255951107</c:v>
                  </c:pt>
                  <c:pt idx="18">
                    <c:v>0.30368111930480995</c:v>
                  </c:pt>
                  <c:pt idx="19">
                    <c:v>0.34034296427770233</c:v>
                  </c:pt>
                  <c:pt idx="20">
                    <c:v>0.35668224265054493</c:v>
                  </c:pt>
                  <c:pt idx="21">
                    <c:v>0.39930495169036462</c:v>
                  </c:pt>
                  <c:pt idx="22">
                    <c:v>0.40824829046386302</c:v>
                  </c:pt>
                  <c:pt idx="23">
                    <c:v>0.44409708648247431</c:v>
                  </c:pt>
                  <c:pt idx="24">
                    <c:v>0.45338235029118146</c:v>
                  </c:pt>
                  <c:pt idx="25">
                    <c:v>0.46427960923947065</c:v>
                  </c:pt>
                  <c:pt idx="26">
                    <c:v>0.49385107966763514</c:v>
                  </c:pt>
                  <c:pt idx="27">
                    <c:v>0.52281290471193742</c:v>
                  </c:pt>
                  <c:pt idx="28">
                    <c:v>0.53489355119604043</c:v>
                  </c:pt>
                  <c:pt idx="29">
                    <c:v>0.55377492419453833</c:v>
                  </c:pt>
                  <c:pt idx="30">
                    <c:v>0.58618351316896578</c:v>
                  </c:pt>
                  <c:pt idx="31">
                    <c:v>0.6020797289396147</c:v>
                  </c:pt>
                  <c:pt idx="32">
                    <c:v>0.65255906501506311</c:v>
                  </c:pt>
                  <c:pt idx="33">
                    <c:v>0.76103000378872498</c:v>
                  </c:pt>
                </c:numCache>
              </c:numRef>
            </c:plus>
            <c:minus>
              <c:numRef>
                <c:f>Sheet4!$I$4:$I$37</c:f>
                <c:numCache>
                  <c:formatCode>General</c:formatCode>
                  <c:ptCount val="34"/>
                  <c:pt idx="0">
                    <c:v>1.6666666666666666E-2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1.6666666666666666E-2</c:v>
                  </c:pt>
                  <c:pt idx="12">
                    <c:v>5.7735026918962574E-2</c:v>
                  </c:pt>
                  <c:pt idx="13">
                    <c:v>0.1118033988749895</c:v>
                  </c:pt>
                  <c:pt idx="14">
                    <c:v>0.17795130420052185</c:v>
                  </c:pt>
                  <c:pt idx="15">
                    <c:v>0.18708286933869708</c:v>
                  </c:pt>
                  <c:pt idx="16">
                    <c:v>0.2223610677354389</c:v>
                  </c:pt>
                  <c:pt idx="17">
                    <c:v>0.25331140255951107</c:v>
                  </c:pt>
                  <c:pt idx="18">
                    <c:v>0.30368111930480995</c:v>
                  </c:pt>
                  <c:pt idx="19">
                    <c:v>0.34034296427770233</c:v>
                  </c:pt>
                  <c:pt idx="20">
                    <c:v>0.35668224265054493</c:v>
                  </c:pt>
                  <c:pt idx="21">
                    <c:v>0.39930495169036462</c:v>
                  </c:pt>
                  <c:pt idx="22">
                    <c:v>0.40824829046386302</c:v>
                  </c:pt>
                  <c:pt idx="23">
                    <c:v>0.44409708648247431</c:v>
                  </c:pt>
                  <c:pt idx="24">
                    <c:v>0.45338235029118146</c:v>
                  </c:pt>
                  <c:pt idx="25">
                    <c:v>0.46427960923947065</c:v>
                  </c:pt>
                  <c:pt idx="26">
                    <c:v>0.49385107966763514</c:v>
                  </c:pt>
                  <c:pt idx="27">
                    <c:v>0.52281290471193742</c:v>
                  </c:pt>
                  <c:pt idx="28">
                    <c:v>0.53489355119604043</c:v>
                  </c:pt>
                  <c:pt idx="29">
                    <c:v>0.55377492419453833</c:v>
                  </c:pt>
                  <c:pt idx="30">
                    <c:v>0.58618351316896578</c:v>
                  </c:pt>
                  <c:pt idx="31">
                    <c:v>0.6020797289396147</c:v>
                  </c:pt>
                  <c:pt idx="32">
                    <c:v>0.65255906501506311</c:v>
                  </c:pt>
                  <c:pt idx="33">
                    <c:v>0.76103000378872498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Sheet4!$D$4:$D$38</c:f>
              <c:numCache>
                <c:formatCode>0.00</c:formatCode>
                <c:ptCount val="35"/>
                <c:pt idx="0">
                  <c:v>39.85</c:v>
                </c:pt>
                <c:pt idx="1">
                  <c:v>79.849999999999994</c:v>
                </c:pt>
                <c:pt idx="2">
                  <c:v>119.9</c:v>
                </c:pt>
                <c:pt idx="3">
                  <c:v>159.94999999999999</c:v>
                </c:pt>
                <c:pt idx="4">
                  <c:v>200</c:v>
                </c:pt>
                <c:pt idx="5">
                  <c:v>240.15</c:v>
                </c:pt>
                <c:pt idx="6">
                  <c:v>280.25</c:v>
                </c:pt>
                <c:pt idx="7">
                  <c:v>320.45</c:v>
                </c:pt>
                <c:pt idx="8">
                  <c:v>360.6</c:v>
                </c:pt>
                <c:pt idx="9">
                  <c:v>400.8</c:v>
                </c:pt>
                <c:pt idx="10">
                  <c:v>441.05</c:v>
                </c:pt>
                <c:pt idx="11">
                  <c:v>481.3</c:v>
                </c:pt>
                <c:pt idx="12">
                  <c:v>521.54999999999995</c:v>
                </c:pt>
                <c:pt idx="13">
                  <c:v>561.79999999999995</c:v>
                </c:pt>
                <c:pt idx="14">
                  <c:v>602.1</c:v>
                </c:pt>
                <c:pt idx="15">
                  <c:v>622.29999999999995</c:v>
                </c:pt>
                <c:pt idx="16">
                  <c:v>642.4</c:v>
                </c:pt>
                <c:pt idx="17">
                  <c:v>662.55</c:v>
                </c:pt>
                <c:pt idx="18">
                  <c:v>682.75</c:v>
                </c:pt>
                <c:pt idx="19">
                  <c:v>702.9</c:v>
                </c:pt>
                <c:pt idx="20">
                  <c:v>723.05</c:v>
                </c:pt>
                <c:pt idx="21">
                  <c:v>743.2</c:v>
                </c:pt>
                <c:pt idx="22">
                  <c:v>763.45</c:v>
                </c:pt>
                <c:pt idx="23">
                  <c:v>783.65</c:v>
                </c:pt>
                <c:pt idx="24">
                  <c:v>803.85</c:v>
                </c:pt>
                <c:pt idx="25">
                  <c:v>824.1</c:v>
                </c:pt>
                <c:pt idx="26">
                  <c:v>844.35</c:v>
                </c:pt>
                <c:pt idx="27">
                  <c:v>864.65</c:v>
                </c:pt>
                <c:pt idx="28">
                  <c:v>884.9</c:v>
                </c:pt>
                <c:pt idx="29">
                  <c:v>905.25</c:v>
                </c:pt>
                <c:pt idx="30">
                  <c:v>925.55</c:v>
                </c:pt>
                <c:pt idx="31">
                  <c:v>945.9</c:v>
                </c:pt>
                <c:pt idx="32">
                  <c:v>966.2</c:v>
                </c:pt>
                <c:pt idx="33">
                  <c:v>986.75</c:v>
                </c:pt>
              </c:numCache>
            </c:numRef>
          </c:xVal>
          <c:yVal>
            <c:numRef>
              <c:f>Sheet4!$H$4:$H$38</c:f>
              <c:numCache>
                <c:formatCode>0.000</c:formatCode>
                <c:ptCount val="35"/>
                <c:pt idx="0">
                  <c:v>1.6666666666666666E-2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1.6666666666666666E-2</c:v>
                </c:pt>
                <c:pt idx="12">
                  <c:v>0.2</c:v>
                </c:pt>
                <c:pt idx="13">
                  <c:v>0.75</c:v>
                </c:pt>
                <c:pt idx="14">
                  <c:v>1.9</c:v>
                </c:pt>
                <c:pt idx="15">
                  <c:v>2.1</c:v>
                </c:pt>
                <c:pt idx="16">
                  <c:v>2.9666666666666668</c:v>
                </c:pt>
                <c:pt idx="17">
                  <c:v>3.85</c:v>
                </c:pt>
                <c:pt idx="18">
                  <c:v>5.5333333333333332</c:v>
                </c:pt>
                <c:pt idx="19">
                  <c:v>6.95</c:v>
                </c:pt>
                <c:pt idx="20">
                  <c:v>7.6333333333333337</c:v>
                </c:pt>
                <c:pt idx="21">
                  <c:v>9.5666666666666664</c:v>
                </c:pt>
                <c:pt idx="22">
                  <c:v>10</c:v>
                </c:pt>
                <c:pt idx="23">
                  <c:v>11.833333333333334</c:v>
                </c:pt>
                <c:pt idx="24">
                  <c:v>12.333333333333334</c:v>
                </c:pt>
                <c:pt idx="25">
                  <c:v>12.933333333333334</c:v>
                </c:pt>
                <c:pt idx="26">
                  <c:v>14.633333333333333</c:v>
                </c:pt>
                <c:pt idx="27">
                  <c:v>16.399999999999999</c:v>
                </c:pt>
                <c:pt idx="28">
                  <c:v>17.166666666666668</c:v>
                </c:pt>
                <c:pt idx="29">
                  <c:v>18.399999999999999</c:v>
                </c:pt>
                <c:pt idx="30">
                  <c:v>20.616666666666667</c:v>
                </c:pt>
                <c:pt idx="31">
                  <c:v>21.75</c:v>
                </c:pt>
                <c:pt idx="32">
                  <c:v>25.55</c:v>
                </c:pt>
                <c:pt idx="33" formatCode="General">
                  <c:v>34.75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7AF-4033-856D-911215543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7379064"/>
        <c:axId val="-2087380840"/>
      </c:scatterChart>
      <c:valAx>
        <c:axId val="2122525064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Current Drawn (uA)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880104"/>
        <c:crosses val="autoZero"/>
        <c:crossBetween val="midCat"/>
      </c:valAx>
      <c:valAx>
        <c:axId val="212988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Applied 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525064"/>
        <c:crosses val="autoZero"/>
        <c:crossBetween val="midCat"/>
      </c:valAx>
      <c:valAx>
        <c:axId val="-2087380840"/>
        <c:scaling>
          <c:orientation val="minMax"/>
        </c:scaling>
        <c:delete val="0"/>
        <c:axPos val="r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Rate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379064"/>
        <c:crosses val="max"/>
        <c:crossBetween val="midCat"/>
      </c:valAx>
      <c:valAx>
        <c:axId val="-2087379064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-2087380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550731798725157"/>
          <c:y val="5.4888451443569519E-2"/>
          <c:w val="0.31578316042477289"/>
          <c:h val="0.1296259842519685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65376532452561"/>
          <c:y val="3.6089238845144402E-2"/>
          <c:w val="0.77232507002673334"/>
          <c:h val="0.81823061979457301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Sheet4!$D$46:$D$68</c:f>
            </c:numRef>
          </c:yVal>
          <c:smooth val="0"/>
          <c:extLst>
            <c:ext xmlns:c16="http://schemas.microsoft.com/office/drawing/2014/chart" uri="{C3380CC4-5D6E-409C-BE32-E72D297353CC}">
              <c16:uniqueId val="{00000000-F24B-4184-BE3C-8BAC4BA633C4}"/>
            </c:ext>
          </c:extLst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Sheet4!$D$72:$D$92</c:f>
            </c:numRef>
          </c:yVal>
          <c:smooth val="0"/>
          <c:extLst>
            <c:ext xmlns:c16="http://schemas.microsoft.com/office/drawing/2014/chart" uri="{C3380CC4-5D6E-409C-BE32-E72D297353CC}">
              <c16:uniqueId val="{00000001-F24B-4184-BE3C-8BAC4BA633C4}"/>
            </c:ext>
          </c:extLst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Sheet4!$D$100:$D$115</c:f>
            </c:numRef>
          </c:yVal>
          <c:smooth val="0"/>
          <c:extLst>
            <c:ext xmlns:c16="http://schemas.microsoft.com/office/drawing/2014/chart" uri="{C3380CC4-5D6E-409C-BE32-E72D297353CC}">
              <c16:uniqueId val="{00000002-F24B-4184-BE3C-8BAC4BA633C4}"/>
            </c:ext>
          </c:extLst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Sheet4!$D$120:$D$139</c:f>
            </c:numRef>
          </c:yVal>
          <c:smooth val="0"/>
          <c:extLst>
            <c:ext xmlns:c16="http://schemas.microsoft.com/office/drawing/2014/chart" uri="{C3380CC4-5D6E-409C-BE32-E72D297353CC}">
              <c16:uniqueId val="{00000003-F24B-4184-BE3C-8BAC4BA633C4}"/>
            </c:ext>
          </c:extLst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Sheet4!$D$148:$D$182</c:f>
            </c:numRef>
          </c:yVal>
          <c:smooth val="0"/>
          <c:extLst>
            <c:ext xmlns:c16="http://schemas.microsoft.com/office/drawing/2014/chart" uri="{C3380CC4-5D6E-409C-BE32-E72D297353CC}">
              <c16:uniqueId val="{00000004-F24B-4184-BE3C-8BAC4BA633C4}"/>
            </c:ext>
          </c:extLst>
        </c:ser>
        <c:ser>
          <c:idx val="5"/>
          <c:order val="5"/>
          <c:tx>
            <c:v>IV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300033758816069"/>
                  <c:y val="0.161960231624743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Sheet4!$D$4:$D$38</c:f>
              <c:numCache>
                <c:formatCode>0.00</c:formatCode>
                <c:ptCount val="35"/>
                <c:pt idx="0">
                  <c:v>39.85</c:v>
                </c:pt>
                <c:pt idx="1">
                  <c:v>79.849999999999994</c:v>
                </c:pt>
                <c:pt idx="2">
                  <c:v>119.9</c:v>
                </c:pt>
                <c:pt idx="3">
                  <c:v>159.94999999999999</c:v>
                </c:pt>
                <c:pt idx="4">
                  <c:v>200</c:v>
                </c:pt>
                <c:pt idx="5">
                  <c:v>240.15</c:v>
                </c:pt>
                <c:pt idx="6">
                  <c:v>280.25</c:v>
                </c:pt>
                <c:pt idx="7">
                  <c:v>320.45</c:v>
                </c:pt>
                <c:pt idx="8">
                  <c:v>360.6</c:v>
                </c:pt>
                <c:pt idx="9">
                  <c:v>400.8</c:v>
                </c:pt>
                <c:pt idx="10">
                  <c:v>441.05</c:v>
                </c:pt>
                <c:pt idx="11">
                  <c:v>481.3</c:v>
                </c:pt>
                <c:pt idx="12">
                  <c:v>521.54999999999995</c:v>
                </c:pt>
                <c:pt idx="13">
                  <c:v>561.79999999999995</c:v>
                </c:pt>
                <c:pt idx="14">
                  <c:v>602.1</c:v>
                </c:pt>
                <c:pt idx="15">
                  <c:v>622.29999999999995</c:v>
                </c:pt>
                <c:pt idx="16">
                  <c:v>642.4</c:v>
                </c:pt>
                <c:pt idx="17">
                  <c:v>662.55</c:v>
                </c:pt>
                <c:pt idx="18">
                  <c:v>682.75</c:v>
                </c:pt>
                <c:pt idx="19">
                  <c:v>702.9</c:v>
                </c:pt>
                <c:pt idx="20">
                  <c:v>723.05</c:v>
                </c:pt>
                <c:pt idx="21">
                  <c:v>743.2</c:v>
                </c:pt>
                <c:pt idx="22">
                  <c:v>763.45</c:v>
                </c:pt>
                <c:pt idx="23">
                  <c:v>783.65</c:v>
                </c:pt>
                <c:pt idx="24">
                  <c:v>803.85</c:v>
                </c:pt>
                <c:pt idx="25">
                  <c:v>824.1</c:v>
                </c:pt>
                <c:pt idx="26">
                  <c:v>844.35</c:v>
                </c:pt>
                <c:pt idx="27">
                  <c:v>864.65</c:v>
                </c:pt>
                <c:pt idx="28">
                  <c:v>884.9</c:v>
                </c:pt>
                <c:pt idx="29">
                  <c:v>905.25</c:v>
                </c:pt>
                <c:pt idx="30">
                  <c:v>925.55</c:v>
                </c:pt>
                <c:pt idx="31">
                  <c:v>945.9</c:v>
                </c:pt>
                <c:pt idx="32">
                  <c:v>966.2</c:v>
                </c:pt>
                <c:pt idx="33">
                  <c:v>986.75</c:v>
                </c:pt>
              </c:numCache>
            </c:numRef>
          </c:xVal>
          <c:yVal>
            <c:numRef>
              <c:f>Sheet4!$B$4:$B$38</c:f>
              <c:numCache>
                <c:formatCode>0.0</c:formatCode>
                <c:ptCount val="35"/>
                <c:pt idx="0">
                  <c:v>199.6</c:v>
                </c:pt>
                <c:pt idx="1">
                  <c:v>399.4</c:v>
                </c:pt>
                <c:pt idx="2">
                  <c:v>599.6</c:v>
                </c:pt>
                <c:pt idx="3">
                  <c:v>799.6</c:v>
                </c:pt>
                <c:pt idx="4">
                  <c:v>999.6</c:v>
                </c:pt>
                <c:pt idx="5">
                  <c:v>1199.8</c:v>
                </c:pt>
                <c:pt idx="6">
                  <c:v>1399.8</c:v>
                </c:pt>
                <c:pt idx="7">
                  <c:v>1599.8</c:v>
                </c:pt>
                <c:pt idx="8">
                  <c:v>1799.8</c:v>
                </c:pt>
                <c:pt idx="9">
                  <c:v>1999.8</c:v>
                </c:pt>
                <c:pt idx="10">
                  <c:v>2200</c:v>
                </c:pt>
                <c:pt idx="11">
                  <c:v>2399.8000000000002</c:v>
                </c:pt>
                <c:pt idx="12">
                  <c:v>2599.8000000000002</c:v>
                </c:pt>
                <c:pt idx="13">
                  <c:v>2799.8</c:v>
                </c:pt>
                <c:pt idx="14">
                  <c:v>2999.6</c:v>
                </c:pt>
                <c:pt idx="15">
                  <c:v>3099.8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3499.8</c:v>
                </c:pt>
                <c:pt idx="20">
                  <c:v>3599.8</c:v>
                </c:pt>
                <c:pt idx="21">
                  <c:v>3699.6</c:v>
                </c:pt>
                <c:pt idx="22">
                  <c:v>3799.8</c:v>
                </c:pt>
                <c:pt idx="23">
                  <c:v>3899.8</c:v>
                </c:pt>
                <c:pt idx="24">
                  <c:v>3999.8</c:v>
                </c:pt>
                <c:pt idx="25">
                  <c:v>4099.8</c:v>
                </c:pt>
                <c:pt idx="26">
                  <c:v>4199.6000000000004</c:v>
                </c:pt>
                <c:pt idx="27">
                  <c:v>4300</c:v>
                </c:pt>
                <c:pt idx="28">
                  <c:v>4399.8</c:v>
                </c:pt>
                <c:pt idx="29">
                  <c:v>4499.8</c:v>
                </c:pt>
                <c:pt idx="30">
                  <c:v>4599.8</c:v>
                </c:pt>
                <c:pt idx="31">
                  <c:v>4699.6000000000004</c:v>
                </c:pt>
                <c:pt idx="32">
                  <c:v>4799.6000000000004</c:v>
                </c:pt>
                <c:pt idx="33" formatCode="General">
                  <c:v>4899.6000000000004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24B-4184-BE3C-8BAC4BA63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525064"/>
        <c:axId val="2129880104"/>
      </c:scatterChart>
      <c:scatterChart>
        <c:scatterStyle val="lineMarker"/>
        <c:varyColors val="0"/>
        <c:ser>
          <c:idx val="6"/>
          <c:order val="6"/>
          <c:tx>
            <c:strRef>
              <c:f>Sheet4!$H$2</c:f>
              <c:strCache>
                <c:ptCount val="1"/>
                <c:pt idx="0">
                  <c:v>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Sheet4!$D$4:$D$38</c:f>
              <c:numCache>
                <c:formatCode>0.00</c:formatCode>
                <c:ptCount val="35"/>
                <c:pt idx="0">
                  <c:v>39.85</c:v>
                </c:pt>
                <c:pt idx="1">
                  <c:v>79.849999999999994</c:v>
                </c:pt>
                <c:pt idx="2">
                  <c:v>119.9</c:v>
                </c:pt>
                <c:pt idx="3">
                  <c:v>159.94999999999999</c:v>
                </c:pt>
                <c:pt idx="4">
                  <c:v>200</c:v>
                </c:pt>
                <c:pt idx="5">
                  <c:v>240.15</c:v>
                </c:pt>
                <c:pt idx="6">
                  <c:v>280.25</c:v>
                </c:pt>
                <c:pt idx="7">
                  <c:v>320.45</c:v>
                </c:pt>
                <c:pt idx="8">
                  <c:v>360.6</c:v>
                </c:pt>
                <c:pt idx="9">
                  <c:v>400.8</c:v>
                </c:pt>
                <c:pt idx="10">
                  <c:v>441.05</c:v>
                </c:pt>
                <c:pt idx="11">
                  <c:v>481.3</c:v>
                </c:pt>
                <c:pt idx="12">
                  <c:v>521.54999999999995</c:v>
                </c:pt>
                <c:pt idx="13">
                  <c:v>561.79999999999995</c:v>
                </c:pt>
                <c:pt idx="14">
                  <c:v>602.1</c:v>
                </c:pt>
                <c:pt idx="15">
                  <c:v>622.29999999999995</c:v>
                </c:pt>
                <c:pt idx="16">
                  <c:v>642.4</c:v>
                </c:pt>
                <c:pt idx="17">
                  <c:v>662.55</c:v>
                </c:pt>
                <c:pt idx="18">
                  <c:v>682.75</c:v>
                </c:pt>
                <c:pt idx="19">
                  <c:v>702.9</c:v>
                </c:pt>
                <c:pt idx="20">
                  <c:v>723.05</c:v>
                </c:pt>
                <c:pt idx="21">
                  <c:v>743.2</c:v>
                </c:pt>
                <c:pt idx="22">
                  <c:v>763.45</c:v>
                </c:pt>
                <c:pt idx="23">
                  <c:v>783.65</c:v>
                </c:pt>
                <c:pt idx="24">
                  <c:v>803.85</c:v>
                </c:pt>
                <c:pt idx="25">
                  <c:v>824.1</c:v>
                </c:pt>
                <c:pt idx="26">
                  <c:v>844.35</c:v>
                </c:pt>
                <c:pt idx="27">
                  <c:v>864.65</c:v>
                </c:pt>
                <c:pt idx="28">
                  <c:v>884.9</c:v>
                </c:pt>
                <c:pt idx="29">
                  <c:v>905.25</c:v>
                </c:pt>
                <c:pt idx="30">
                  <c:v>925.55</c:v>
                </c:pt>
                <c:pt idx="31">
                  <c:v>945.9</c:v>
                </c:pt>
                <c:pt idx="32">
                  <c:v>966.2</c:v>
                </c:pt>
                <c:pt idx="33">
                  <c:v>986.75</c:v>
                </c:pt>
              </c:numCache>
            </c:numRef>
          </c:xVal>
          <c:yVal>
            <c:numRef>
              <c:f>Sheet4!$H$4:$H$38</c:f>
              <c:numCache>
                <c:formatCode>0.000</c:formatCode>
                <c:ptCount val="35"/>
                <c:pt idx="0">
                  <c:v>1.6666666666666666E-2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1.6666666666666666E-2</c:v>
                </c:pt>
                <c:pt idx="12">
                  <c:v>0.2</c:v>
                </c:pt>
                <c:pt idx="13">
                  <c:v>0.75</c:v>
                </c:pt>
                <c:pt idx="14">
                  <c:v>1.9</c:v>
                </c:pt>
                <c:pt idx="15">
                  <c:v>2.1</c:v>
                </c:pt>
                <c:pt idx="16">
                  <c:v>2.9666666666666668</c:v>
                </c:pt>
                <c:pt idx="17">
                  <c:v>3.85</c:v>
                </c:pt>
                <c:pt idx="18">
                  <c:v>5.5333333333333332</c:v>
                </c:pt>
                <c:pt idx="19">
                  <c:v>6.95</c:v>
                </c:pt>
                <c:pt idx="20">
                  <c:v>7.6333333333333337</c:v>
                </c:pt>
                <c:pt idx="21">
                  <c:v>9.5666666666666664</c:v>
                </c:pt>
                <c:pt idx="22">
                  <c:v>10</c:v>
                </c:pt>
                <c:pt idx="23">
                  <c:v>11.833333333333334</c:v>
                </c:pt>
                <c:pt idx="24">
                  <c:v>12.333333333333334</c:v>
                </c:pt>
                <c:pt idx="25">
                  <c:v>12.933333333333334</c:v>
                </c:pt>
                <c:pt idx="26">
                  <c:v>14.633333333333333</c:v>
                </c:pt>
                <c:pt idx="27">
                  <c:v>16.399999999999999</c:v>
                </c:pt>
                <c:pt idx="28">
                  <c:v>17.166666666666668</c:v>
                </c:pt>
                <c:pt idx="29">
                  <c:v>18.399999999999999</c:v>
                </c:pt>
                <c:pt idx="30">
                  <c:v>20.616666666666667</c:v>
                </c:pt>
                <c:pt idx="31">
                  <c:v>21.75</c:v>
                </c:pt>
                <c:pt idx="32">
                  <c:v>25.55</c:v>
                </c:pt>
                <c:pt idx="33" formatCode="General">
                  <c:v>34.75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24B-4184-BE3C-8BAC4BA63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7379064"/>
        <c:axId val="-2087380840"/>
      </c:scatterChart>
      <c:valAx>
        <c:axId val="2122525064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>
                    <a:solidFill>
                      <a:sysClr val="windowText" lastClr="000000"/>
                    </a:solidFill>
                  </a:rPr>
                  <a:t>Current Drawn (uA)</a:t>
                </a:r>
              </a:p>
            </c:rich>
          </c:tx>
          <c:layout>
            <c:manualLayout>
              <c:xMode val="edge"/>
              <c:yMode val="edge"/>
              <c:x val="0.42716386407666596"/>
              <c:y val="0.931535892643769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880104"/>
        <c:crosses val="autoZero"/>
        <c:crossBetween val="midCat"/>
      </c:valAx>
      <c:valAx>
        <c:axId val="212988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>
                    <a:solidFill>
                      <a:sysClr val="windowText" lastClr="000000"/>
                    </a:solidFill>
                  </a:rPr>
                  <a:t>Applied 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525064"/>
        <c:crosses val="autoZero"/>
        <c:crossBetween val="midCat"/>
      </c:valAx>
      <c:valAx>
        <c:axId val="-20873808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>
                    <a:solidFill>
                      <a:sysClr val="windowText" lastClr="000000"/>
                    </a:solidFill>
                  </a:rPr>
                  <a:t>Rate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379064"/>
        <c:crosses val="max"/>
        <c:crossBetween val="midCat"/>
      </c:valAx>
      <c:valAx>
        <c:axId val="-2087379064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-2087380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941235329361351"/>
          <c:y val="5.4888528039053482E-2"/>
          <c:w val="0.23389823085555786"/>
          <c:h val="0.11146767159941583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83820</xdr:colOff>
      <xdr:row>22</xdr:row>
      <xdr:rowOff>74930</xdr:rowOff>
    </xdr:from>
    <xdr:to>
      <xdr:col>14</xdr:col>
      <xdr:colOff>1041400</xdr:colOff>
      <xdr:row>37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</xdr:colOff>
      <xdr:row>0</xdr:row>
      <xdr:rowOff>7620</xdr:rowOff>
    </xdr:from>
    <xdr:to>
      <xdr:col>14</xdr:col>
      <xdr:colOff>1028700</xdr:colOff>
      <xdr:row>22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89</xdr:row>
      <xdr:rowOff>22860</xdr:rowOff>
    </xdr:from>
    <xdr:to>
      <xdr:col>5</xdr:col>
      <xdr:colOff>746760</xdr:colOff>
      <xdr:row>96</xdr:row>
      <xdr:rowOff>152400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0" y="8191500"/>
          <a:ext cx="3947160" cy="1356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68</xdr:row>
      <xdr:rowOff>7620</xdr:rowOff>
    </xdr:from>
    <xdr:to>
      <xdr:col>5</xdr:col>
      <xdr:colOff>739140</xdr:colOff>
      <xdr:row>69</xdr:row>
      <xdr:rowOff>15240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0" y="4419600"/>
          <a:ext cx="393954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115</xdr:row>
      <xdr:rowOff>15240</xdr:rowOff>
    </xdr:from>
    <xdr:to>
      <xdr:col>5</xdr:col>
      <xdr:colOff>739140</xdr:colOff>
      <xdr:row>116</xdr:row>
      <xdr:rowOff>137160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0" y="12740640"/>
          <a:ext cx="393954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139</xdr:row>
      <xdr:rowOff>7620</xdr:rowOff>
    </xdr:from>
    <xdr:to>
      <xdr:col>5</xdr:col>
      <xdr:colOff>739140</xdr:colOff>
      <xdr:row>144</xdr:row>
      <xdr:rowOff>160020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0" y="16939260"/>
          <a:ext cx="393954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182</xdr:row>
      <xdr:rowOff>0</xdr:rowOff>
    </xdr:from>
    <xdr:to>
      <xdr:col>5</xdr:col>
      <xdr:colOff>739140</xdr:colOff>
      <xdr:row>190</xdr:row>
      <xdr:rowOff>144780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0" y="24467820"/>
          <a:ext cx="3939540" cy="154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47625</xdr:rowOff>
    </xdr:from>
    <xdr:to>
      <xdr:col>13</xdr:col>
      <xdr:colOff>676275</xdr:colOff>
      <xdr:row>29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4"/>
  <sheetViews>
    <sheetView tabSelected="1" topLeftCell="O1" zoomScale="120" zoomScaleNormal="120" workbookViewId="0">
      <selection activeCell="T4" sqref="T4:U37"/>
    </sheetView>
  </sheetViews>
  <sheetFormatPr baseColWidth="10" defaultColWidth="8.6640625" defaultRowHeight="14"/>
  <cols>
    <col min="1" max="1" width="4.83203125" style="5" bestFit="1" customWidth="1"/>
    <col min="2" max="2" width="8.83203125" style="5" customWidth="1"/>
    <col min="3" max="3" width="9.33203125" style="5" customWidth="1"/>
    <col min="4" max="4" width="7.1640625" style="5" customWidth="1"/>
    <col min="5" max="5" width="11.6640625" style="5" customWidth="1"/>
    <col min="6" max="6" width="10" style="5" bestFit="1" customWidth="1"/>
    <col min="7" max="8" width="10" style="5" customWidth="1"/>
    <col min="9" max="9" width="10" style="6" customWidth="1"/>
    <col min="10" max="10" width="8.6640625" customWidth="1"/>
    <col min="12" max="12" width="13.6640625" customWidth="1"/>
    <col min="13" max="13" width="12.33203125" bestFit="1" customWidth="1"/>
    <col min="14" max="14" width="10.83203125" customWidth="1"/>
    <col min="15" max="15" width="10.6640625" bestFit="1" customWidth="1"/>
    <col min="16" max="16" width="18.5" bestFit="1" customWidth="1"/>
    <col min="17" max="17" width="17.6640625" customWidth="1"/>
  </cols>
  <sheetData>
    <row r="1" spans="1:21">
      <c r="A1" s="27" t="s">
        <v>35</v>
      </c>
      <c r="B1" s="27"/>
      <c r="C1" s="27"/>
      <c r="D1" s="27"/>
      <c r="E1" s="27"/>
      <c r="F1" s="27"/>
      <c r="G1" s="27"/>
      <c r="H1" s="27"/>
      <c r="I1" s="27"/>
      <c r="P1" s="28" t="s">
        <v>13</v>
      </c>
      <c r="Q1" s="28"/>
    </row>
    <row r="2" spans="1:21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15</v>
      </c>
      <c r="H2" s="17" t="s">
        <v>16</v>
      </c>
      <c r="I2" s="17" t="s">
        <v>25</v>
      </c>
      <c r="P2" s="12" t="s">
        <v>14</v>
      </c>
      <c r="Q2" s="13">
        <v>5</v>
      </c>
    </row>
    <row r="3" spans="1:21">
      <c r="A3" s="17" t="s">
        <v>21</v>
      </c>
      <c r="B3" s="17" t="s">
        <v>21</v>
      </c>
      <c r="C3" s="17" t="s">
        <v>22</v>
      </c>
      <c r="D3" s="17" t="s">
        <v>22</v>
      </c>
      <c r="E3" s="17" t="s">
        <v>23</v>
      </c>
      <c r="F3" s="17" t="s">
        <v>23</v>
      </c>
      <c r="G3" s="17"/>
      <c r="H3" s="17" t="s">
        <v>24</v>
      </c>
      <c r="I3" s="17" t="s">
        <v>24</v>
      </c>
      <c r="P3" s="12"/>
      <c r="Q3" s="15"/>
    </row>
    <row r="4" spans="1:21" ht="15">
      <c r="A4" s="17">
        <v>200</v>
      </c>
      <c r="B4" s="21">
        <v>199.6</v>
      </c>
      <c r="C4" s="17">
        <f>A4/$Q$2</f>
        <v>40</v>
      </c>
      <c r="D4" s="20">
        <v>39.85</v>
      </c>
      <c r="E4" s="22">
        <f>B4/D4</f>
        <v>5.0087829360100375</v>
      </c>
      <c r="F4" s="17">
        <f>E4/$Q$2</f>
        <v>1.0017565872020076</v>
      </c>
      <c r="G4" s="18">
        <v>1</v>
      </c>
      <c r="H4" s="22">
        <f>G4/$Q$22</f>
        <v>1.6666666666666666E-2</v>
      </c>
      <c r="I4" s="22">
        <f>SQRT(G4)/$Q$22</f>
        <v>1.6666666666666666E-2</v>
      </c>
      <c r="P4" s="12"/>
      <c r="Q4" s="15"/>
      <c r="T4" s="31">
        <v>200</v>
      </c>
      <c r="U4" s="31">
        <v>39.9</v>
      </c>
    </row>
    <row r="5" spans="1:21" ht="15">
      <c r="A5" s="17">
        <v>400</v>
      </c>
      <c r="B5" s="21">
        <v>399.4</v>
      </c>
      <c r="C5" s="17">
        <f t="shared" ref="C5:C37" si="0">A5/$Q$2</f>
        <v>80</v>
      </c>
      <c r="D5" s="20">
        <v>79.849999999999994</v>
      </c>
      <c r="E5" s="22">
        <f t="shared" ref="E5:E37" si="1">B5/D5</f>
        <v>5.0018785222291795</v>
      </c>
      <c r="F5" s="17">
        <f t="shared" ref="F5:F37" si="2">E5/$Q$2</f>
        <v>1.0003757044458359</v>
      </c>
      <c r="G5" s="18">
        <v>0</v>
      </c>
      <c r="H5" s="22">
        <f t="shared" ref="H5:H37" si="3">G5/$Q$22</f>
        <v>0</v>
      </c>
      <c r="I5" s="22">
        <f t="shared" ref="I5:I37" si="4">SQRT(G5)/$Q$22</f>
        <v>0</v>
      </c>
      <c r="P5" s="28" t="s">
        <v>11</v>
      </c>
      <c r="Q5" s="28"/>
      <c r="T5" s="31">
        <v>399.6</v>
      </c>
      <c r="U5" s="31">
        <v>79.8</v>
      </c>
    </row>
    <row r="6" spans="1:21" ht="15">
      <c r="A6" s="17">
        <v>600</v>
      </c>
      <c r="B6" s="21">
        <v>599.6</v>
      </c>
      <c r="C6" s="17">
        <f t="shared" si="0"/>
        <v>120</v>
      </c>
      <c r="D6" s="20">
        <v>119.9</v>
      </c>
      <c r="E6" s="22">
        <f t="shared" si="1"/>
        <v>5.0008340283569641</v>
      </c>
      <c r="F6" s="17">
        <f t="shared" si="2"/>
        <v>1.0001668056713928</v>
      </c>
      <c r="G6" s="18">
        <v>0</v>
      </c>
      <c r="H6" s="22">
        <f t="shared" si="3"/>
        <v>0</v>
      </c>
      <c r="I6" s="22">
        <f t="shared" si="4"/>
        <v>0</v>
      </c>
      <c r="P6" s="12" t="s">
        <v>12</v>
      </c>
      <c r="Q6" s="13" t="s">
        <v>36</v>
      </c>
      <c r="T6" s="31">
        <v>599.6</v>
      </c>
      <c r="U6" s="31">
        <v>119.8</v>
      </c>
    </row>
    <row r="7" spans="1:21" ht="15">
      <c r="A7" s="17">
        <v>800</v>
      </c>
      <c r="B7" s="21">
        <v>799.6</v>
      </c>
      <c r="C7" s="17">
        <f>A7/$Q$2</f>
        <v>160</v>
      </c>
      <c r="D7" s="20">
        <v>159.94999999999999</v>
      </c>
      <c r="E7" s="22">
        <f t="shared" si="1"/>
        <v>4.9990622069396693</v>
      </c>
      <c r="F7" s="17">
        <f t="shared" si="2"/>
        <v>0.9998124413879339</v>
      </c>
      <c r="G7" s="18">
        <v>0</v>
      </c>
      <c r="H7" s="22">
        <f t="shared" si="3"/>
        <v>0</v>
      </c>
      <c r="I7" s="22">
        <f t="shared" si="4"/>
        <v>0</v>
      </c>
      <c r="P7" s="12"/>
      <c r="Q7" s="13" t="s">
        <v>37</v>
      </c>
      <c r="T7" s="31">
        <v>799.8</v>
      </c>
      <c r="U7" s="31">
        <v>159.85</v>
      </c>
    </row>
    <row r="8" spans="1:21" ht="15">
      <c r="A8" s="17">
        <v>1000</v>
      </c>
      <c r="B8" s="21">
        <v>999.6</v>
      </c>
      <c r="C8" s="17">
        <f t="shared" si="0"/>
        <v>200</v>
      </c>
      <c r="D8" s="20">
        <v>200</v>
      </c>
      <c r="E8" s="22">
        <f t="shared" si="1"/>
        <v>4.9980000000000002</v>
      </c>
      <c r="F8" s="17">
        <f t="shared" si="2"/>
        <v>0.99960000000000004</v>
      </c>
      <c r="G8" s="18">
        <v>0</v>
      </c>
      <c r="H8" s="22">
        <f t="shared" si="3"/>
        <v>0</v>
      </c>
      <c r="I8" s="22">
        <f t="shared" si="4"/>
        <v>0</v>
      </c>
      <c r="P8" s="28" t="s">
        <v>10</v>
      </c>
      <c r="Q8" s="28"/>
      <c r="T8" s="31">
        <v>999.8</v>
      </c>
      <c r="U8" s="31">
        <v>200</v>
      </c>
    </row>
    <row r="9" spans="1:21" ht="15">
      <c r="A9" s="19">
        <v>1200</v>
      </c>
      <c r="B9" s="21">
        <v>1199.8</v>
      </c>
      <c r="C9" s="17">
        <f t="shared" si="0"/>
        <v>240</v>
      </c>
      <c r="D9" s="20">
        <v>240.15</v>
      </c>
      <c r="E9" s="22">
        <f t="shared" si="1"/>
        <v>4.9960441390797419</v>
      </c>
      <c r="F9" s="17">
        <f t="shared" si="2"/>
        <v>0.99920882781594833</v>
      </c>
      <c r="G9" s="18">
        <v>0</v>
      </c>
      <c r="H9" s="22">
        <f t="shared" si="3"/>
        <v>0</v>
      </c>
      <c r="I9" s="22">
        <f t="shared" si="4"/>
        <v>0</v>
      </c>
      <c r="P9" s="12" t="s">
        <v>12</v>
      </c>
      <c r="Q9" s="13" t="s">
        <v>38</v>
      </c>
      <c r="T9" s="31">
        <v>1199.8</v>
      </c>
      <c r="U9" s="31">
        <v>240.15</v>
      </c>
    </row>
    <row r="10" spans="1:21" ht="15">
      <c r="A10" s="17">
        <v>1400</v>
      </c>
      <c r="B10" s="21">
        <v>1399.8</v>
      </c>
      <c r="C10" s="17">
        <f t="shared" si="0"/>
        <v>280</v>
      </c>
      <c r="D10" s="20">
        <v>280.25</v>
      </c>
      <c r="E10" s="22">
        <f t="shared" si="1"/>
        <v>4.9948260481712756</v>
      </c>
      <c r="F10" s="17">
        <f t="shared" si="2"/>
        <v>0.99896520963425517</v>
      </c>
      <c r="G10" s="18">
        <v>0</v>
      </c>
      <c r="H10" s="22">
        <f t="shared" si="3"/>
        <v>0</v>
      </c>
      <c r="I10" s="22">
        <f t="shared" si="4"/>
        <v>0</v>
      </c>
      <c r="P10" s="12" t="s">
        <v>6</v>
      </c>
      <c r="Q10" s="13">
        <v>4</v>
      </c>
      <c r="T10" s="31">
        <v>1399.8</v>
      </c>
      <c r="U10" s="31">
        <v>280.25</v>
      </c>
    </row>
    <row r="11" spans="1:21" ht="15">
      <c r="A11" s="19">
        <v>1600</v>
      </c>
      <c r="B11" s="21">
        <v>1599.8</v>
      </c>
      <c r="C11" s="17">
        <f t="shared" si="0"/>
        <v>320</v>
      </c>
      <c r="D11" s="20">
        <v>320.45</v>
      </c>
      <c r="E11" s="22">
        <f t="shared" si="1"/>
        <v>4.992354501482291</v>
      </c>
      <c r="F11" s="17">
        <f t="shared" si="2"/>
        <v>0.99847090029645824</v>
      </c>
      <c r="G11" s="18">
        <v>0</v>
      </c>
      <c r="H11" s="22">
        <f t="shared" si="3"/>
        <v>0</v>
      </c>
      <c r="I11" s="22">
        <f t="shared" si="4"/>
        <v>0</v>
      </c>
      <c r="P11" s="12" t="s">
        <v>7</v>
      </c>
      <c r="Q11" s="13">
        <v>4.5</v>
      </c>
      <c r="T11" s="31">
        <v>1599.8</v>
      </c>
      <c r="U11" s="31">
        <v>320.45</v>
      </c>
    </row>
    <row r="12" spans="1:21" ht="15">
      <c r="A12" s="19">
        <v>1800</v>
      </c>
      <c r="B12" s="21">
        <v>1799.8</v>
      </c>
      <c r="C12" s="17">
        <f t="shared" si="0"/>
        <v>360</v>
      </c>
      <c r="D12" s="20">
        <v>360.6</v>
      </c>
      <c r="E12" s="22">
        <f t="shared" si="1"/>
        <v>4.9911259012756508</v>
      </c>
      <c r="F12" s="17">
        <f t="shared" si="2"/>
        <v>0.99822518025513018</v>
      </c>
      <c r="G12" s="18">
        <v>0</v>
      </c>
      <c r="H12" s="22">
        <f t="shared" si="3"/>
        <v>0</v>
      </c>
      <c r="I12" s="22">
        <f t="shared" si="4"/>
        <v>0</v>
      </c>
      <c r="P12" s="12"/>
      <c r="Q12" s="12"/>
      <c r="T12" s="31">
        <v>1799.6</v>
      </c>
      <c r="U12" s="31">
        <v>360.7</v>
      </c>
    </row>
    <row r="13" spans="1:21" ht="15">
      <c r="A13" s="19">
        <v>2000</v>
      </c>
      <c r="B13" s="21">
        <v>1999.8</v>
      </c>
      <c r="C13" s="17">
        <f t="shared" si="0"/>
        <v>400</v>
      </c>
      <c r="D13" s="20">
        <v>400.8</v>
      </c>
      <c r="E13" s="22">
        <f t="shared" si="1"/>
        <v>4.9895209580838324</v>
      </c>
      <c r="F13" s="17">
        <f t="shared" si="2"/>
        <v>0.99790419161676647</v>
      </c>
      <c r="G13" s="18">
        <v>0</v>
      </c>
      <c r="H13" s="22">
        <f t="shared" si="3"/>
        <v>0</v>
      </c>
      <c r="I13" s="22">
        <f t="shared" si="4"/>
        <v>0</v>
      </c>
      <c r="P13" s="12" t="s">
        <v>9</v>
      </c>
      <c r="Q13" s="13">
        <v>500</v>
      </c>
      <c r="T13" s="31">
        <v>1999.8</v>
      </c>
      <c r="U13" s="31">
        <v>400.9</v>
      </c>
    </row>
    <row r="14" spans="1:21" ht="15">
      <c r="A14" s="19">
        <v>2200</v>
      </c>
      <c r="B14" s="21">
        <v>2200</v>
      </c>
      <c r="C14" s="17">
        <f t="shared" si="0"/>
        <v>440</v>
      </c>
      <c r="D14" s="20">
        <v>441.05</v>
      </c>
      <c r="E14" s="22">
        <f t="shared" si="1"/>
        <v>4.9880965876884709</v>
      </c>
      <c r="F14" s="17">
        <f t="shared" si="2"/>
        <v>0.99761931753769417</v>
      </c>
      <c r="G14" s="18">
        <v>0</v>
      </c>
      <c r="H14" s="22">
        <f t="shared" si="3"/>
        <v>0</v>
      </c>
      <c r="I14" s="22">
        <f t="shared" si="4"/>
        <v>0</v>
      </c>
      <c r="P14" s="12" t="s">
        <v>8</v>
      </c>
      <c r="Q14" s="13">
        <v>500</v>
      </c>
      <c r="T14" s="31">
        <v>2199.8000000000002</v>
      </c>
      <c r="U14" s="31">
        <v>441.15</v>
      </c>
    </row>
    <row r="15" spans="1:21" ht="15">
      <c r="A15" s="19">
        <v>2400</v>
      </c>
      <c r="B15" s="21">
        <v>2399.8000000000002</v>
      </c>
      <c r="C15" s="17">
        <f t="shared" si="0"/>
        <v>480</v>
      </c>
      <c r="D15" s="20">
        <v>481.3</v>
      </c>
      <c r="E15" s="22">
        <f t="shared" si="1"/>
        <v>4.9860793683773119</v>
      </c>
      <c r="F15" s="17">
        <f t="shared" si="2"/>
        <v>0.99721587367546238</v>
      </c>
      <c r="G15" s="18">
        <v>1</v>
      </c>
      <c r="H15" s="22">
        <f t="shared" si="3"/>
        <v>1.6666666666666666E-2</v>
      </c>
      <c r="I15" s="22">
        <f t="shared" si="4"/>
        <v>1.6666666666666666E-2</v>
      </c>
      <c r="P15" s="12"/>
      <c r="Q15" s="14"/>
      <c r="T15" s="31">
        <v>2399.8000000000002</v>
      </c>
      <c r="U15" s="31">
        <v>481.45</v>
      </c>
    </row>
    <row r="16" spans="1:21" ht="15">
      <c r="A16" s="19">
        <v>2600</v>
      </c>
      <c r="B16" s="21">
        <v>2599.8000000000002</v>
      </c>
      <c r="C16" s="17">
        <f t="shared" si="0"/>
        <v>520</v>
      </c>
      <c r="D16" s="20">
        <v>521.54999999999995</v>
      </c>
      <c r="E16" s="22">
        <f t="shared" si="1"/>
        <v>4.9847569744032221</v>
      </c>
      <c r="F16" s="17">
        <f t="shared" si="2"/>
        <v>0.99695139488064444</v>
      </c>
      <c r="G16" s="18">
        <v>12</v>
      </c>
      <c r="H16" s="22">
        <f t="shared" si="3"/>
        <v>0.2</v>
      </c>
      <c r="I16" s="22">
        <f t="shared" si="4"/>
        <v>5.7735026918962574E-2</v>
      </c>
      <c r="P16" s="28" t="s">
        <v>17</v>
      </c>
      <c r="Q16" s="28"/>
      <c r="T16" s="31">
        <v>2600</v>
      </c>
      <c r="U16" s="31">
        <v>521.75</v>
      </c>
    </row>
    <row r="17" spans="1:21" ht="15">
      <c r="A17" s="19">
        <v>2800</v>
      </c>
      <c r="B17" s="21">
        <v>2799.8</v>
      </c>
      <c r="C17" s="17">
        <f t="shared" si="0"/>
        <v>560</v>
      </c>
      <c r="D17" s="23">
        <v>561.79999999999995</v>
      </c>
      <c r="E17" s="22">
        <f t="shared" si="1"/>
        <v>4.9836240655037392</v>
      </c>
      <c r="F17" s="17">
        <f t="shared" si="2"/>
        <v>0.99672481310074779</v>
      </c>
      <c r="G17" s="18">
        <v>45</v>
      </c>
      <c r="H17" s="22">
        <f t="shared" si="3"/>
        <v>0.75</v>
      </c>
      <c r="I17" s="22">
        <f t="shared" si="4"/>
        <v>0.1118033988749895</v>
      </c>
      <c r="P17" s="12" t="s">
        <v>12</v>
      </c>
      <c r="Q17" s="13" t="s">
        <v>39</v>
      </c>
      <c r="T17" s="31">
        <v>2800</v>
      </c>
      <c r="U17" s="31">
        <v>562.04999999999995</v>
      </c>
    </row>
    <row r="18" spans="1:21" ht="15">
      <c r="A18" s="19">
        <v>3000</v>
      </c>
      <c r="B18" s="21">
        <v>2999.6</v>
      </c>
      <c r="C18" s="17">
        <f t="shared" si="0"/>
        <v>600</v>
      </c>
      <c r="D18" s="23">
        <v>602.1</v>
      </c>
      <c r="E18" s="22">
        <f t="shared" si="1"/>
        <v>4.9818966949011791</v>
      </c>
      <c r="F18" s="17">
        <f t="shared" si="2"/>
        <v>0.99637933898023578</v>
      </c>
      <c r="G18" s="18">
        <v>114</v>
      </c>
      <c r="H18" s="22">
        <f t="shared" si="3"/>
        <v>1.9</v>
      </c>
      <c r="I18" s="22">
        <f t="shared" si="4"/>
        <v>0.17795130420052185</v>
      </c>
      <c r="P18" s="12" t="s">
        <v>18</v>
      </c>
      <c r="Q18" s="13">
        <v>-142</v>
      </c>
      <c r="T18" s="31">
        <v>3000</v>
      </c>
      <c r="U18" s="31">
        <v>602.4</v>
      </c>
    </row>
    <row r="19" spans="1:21" ht="15">
      <c r="A19" s="19">
        <v>3100</v>
      </c>
      <c r="B19" s="21">
        <v>3099.8</v>
      </c>
      <c r="C19" s="17">
        <f t="shared" si="0"/>
        <v>620</v>
      </c>
      <c r="D19" s="20">
        <v>622.29999999999995</v>
      </c>
      <c r="E19" s="22">
        <f t="shared" si="1"/>
        <v>4.9811987787240888</v>
      </c>
      <c r="F19" s="17">
        <f t="shared" si="2"/>
        <v>0.99623975574481771</v>
      </c>
      <c r="G19" s="18">
        <v>126</v>
      </c>
      <c r="H19" s="22">
        <f t="shared" si="3"/>
        <v>2.1</v>
      </c>
      <c r="I19" s="22">
        <f t="shared" si="4"/>
        <v>0.18708286933869708</v>
      </c>
      <c r="P19" s="12"/>
      <c r="Q19" s="12"/>
      <c r="T19" s="31">
        <v>3100.2</v>
      </c>
      <c r="U19" s="31">
        <v>622.54999999999995</v>
      </c>
    </row>
    <row r="20" spans="1:21" ht="15">
      <c r="A20" s="19">
        <v>3200</v>
      </c>
      <c r="B20" s="21">
        <v>3200</v>
      </c>
      <c r="C20" s="17">
        <f t="shared" si="0"/>
        <v>640</v>
      </c>
      <c r="D20" s="20">
        <v>642.4</v>
      </c>
      <c r="E20" s="22">
        <f t="shared" si="1"/>
        <v>4.9813200498132009</v>
      </c>
      <c r="F20" s="17">
        <f t="shared" si="2"/>
        <v>0.9962640099626402</v>
      </c>
      <c r="G20" s="18">
        <v>178</v>
      </c>
      <c r="H20" s="22">
        <f t="shared" si="3"/>
        <v>2.9666666666666668</v>
      </c>
      <c r="I20" s="22">
        <f t="shared" si="4"/>
        <v>0.2223610677354389</v>
      </c>
      <c r="P20" s="28" t="s">
        <v>19</v>
      </c>
      <c r="Q20" s="28"/>
      <c r="T20" s="31">
        <v>3200</v>
      </c>
      <c r="U20" s="31">
        <v>642.04999999999995</v>
      </c>
    </row>
    <row r="21" spans="1:21" ht="15">
      <c r="A21" s="19">
        <v>3300</v>
      </c>
      <c r="B21" s="21">
        <v>3300</v>
      </c>
      <c r="C21" s="17">
        <f t="shared" si="0"/>
        <v>660</v>
      </c>
      <c r="D21" s="20">
        <v>662.55</v>
      </c>
      <c r="E21" s="22">
        <f t="shared" si="1"/>
        <v>4.9807561693457103</v>
      </c>
      <c r="F21" s="17">
        <f t="shared" si="2"/>
        <v>0.99615123386914206</v>
      </c>
      <c r="G21" s="18">
        <v>231</v>
      </c>
      <c r="H21" s="22">
        <f t="shared" si="3"/>
        <v>3.85</v>
      </c>
      <c r="I21" s="22">
        <f t="shared" si="4"/>
        <v>0.25331140255951107</v>
      </c>
      <c r="P21" s="12" t="s">
        <v>12</v>
      </c>
      <c r="Q21" s="13" t="s">
        <v>40</v>
      </c>
      <c r="T21" s="31">
        <v>3300</v>
      </c>
      <c r="U21" s="31">
        <v>662.85</v>
      </c>
    </row>
    <row r="22" spans="1:21" ht="15">
      <c r="A22" s="19">
        <v>3400</v>
      </c>
      <c r="B22" s="21">
        <v>3400</v>
      </c>
      <c r="C22" s="17">
        <f t="shared" si="0"/>
        <v>680</v>
      </c>
      <c r="D22" s="20">
        <v>682.75</v>
      </c>
      <c r="E22" s="22">
        <f t="shared" si="1"/>
        <v>4.9798608568290001</v>
      </c>
      <c r="F22" s="17">
        <f t="shared" si="2"/>
        <v>0.99597217136580007</v>
      </c>
      <c r="G22" s="18">
        <v>332</v>
      </c>
      <c r="H22" s="22">
        <f t="shared" si="3"/>
        <v>5.5333333333333332</v>
      </c>
      <c r="I22" s="22">
        <f t="shared" si="4"/>
        <v>0.30368111930480995</v>
      </c>
      <c r="P22" s="12" t="s">
        <v>20</v>
      </c>
      <c r="Q22" s="13">
        <v>60</v>
      </c>
      <c r="T22" s="31">
        <v>3400</v>
      </c>
      <c r="U22" s="31">
        <v>683</v>
      </c>
    </row>
    <row r="23" spans="1:21" ht="15">
      <c r="A23" s="19">
        <v>3500</v>
      </c>
      <c r="B23" s="21">
        <v>3499.8</v>
      </c>
      <c r="C23" s="17">
        <f t="shared" si="0"/>
        <v>700</v>
      </c>
      <c r="D23" s="20">
        <v>702.9</v>
      </c>
      <c r="E23" s="22">
        <f t="shared" si="1"/>
        <v>4.9790866410584727</v>
      </c>
      <c r="F23" s="17">
        <f t="shared" si="2"/>
        <v>0.99581732821169455</v>
      </c>
      <c r="G23" s="18">
        <v>417</v>
      </c>
      <c r="H23" s="22">
        <f t="shared" si="3"/>
        <v>6.95</v>
      </c>
      <c r="I23" s="22">
        <f t="shared" si="4"/>
        <v>0.34034296427770233</v>
      </c>
      <c r="T23" s="31">
        <v>3500.2</v>
      </c>
      <c r="U23" s="31">
        <v>703.2</v>
      </c>
    </row>
    <row r="24" spans="1:21" ht="15">
      <c r="A24" s="19">
        <v>3600</v>
      </c>
      <c r="B24" s="21">
        <v>3599.8</v>
      </c>
      <c r="C24" s="17">
        <f t="shared" si="0"/>
        <v>720</v>
      </c>
      <c r="D24" s="20">
        <v>723.05</v>
      </c>
      <c r="E24" s="22">
        <f>B24/D24</f>
        <v>4.9786321831132012</v>
      </c>
      <c r="F24" s="17">
        <f t="shared" si="2"/>
        <v>0.99572643662264027</v>
      </c>
      <c r="G24" s="18">
        <v>458</v>
      </c>
      <c r="H24" s="22">
        <f>G24/$Q$22</f>
        <v>7.6333333333333337</v>
      </c>
      <c r="I24" s="22">
        <f>SQRT(G24)/$Q$22</f>
        <v>0.35668224265054493</v>
      </c>
      <c r="T24" s="31">
        <v>3600.2</v>
      </c>
      <c r="U24" s="31">
        <v>723.35</v>
      </c>
    </row>
    <row r="25" spans="1:21" ht="15">
      <c r="A25" s="19">
        <v>3700</v>
      </c>
      <c r="B25" s="21">
        <v>3699.6</v>
      </c>
      <c r="C25" s="17">
        <f t="shared" si="0"/>
        <v>740</v>
      </c>
      <c r="D25" s="20">
        <v>743.2</v>
      </c>
      <c r="E25" s="22">
        <f t="shared" si="1"/>
        <v>4.9779332615715823</v>
      </c>
      <c r="F25" s="17">
        <f t="shared" si="2"/>
        <v>0.99558665231431642</v>
      </c>
      <c r="G25" s="18">
        <v>574</v>
      </c>
      <c r="H25" s="22">
        <f t="shared" si="3"/>
        <v>9.5666666666666664</v>
      </c>
      <c r="I25" s="22">
        <f t="shared" si="4"/>
        <v>0.39930495169036462</v>
      </c>
      <c r="J25" s="4"/>
      <c r="K25" s="4"/>
      <c r="L25" s="4"/>
      <c r="M25" s="4"/>
      <c r="N25" s="4"/>
      <c r="O25" s="4"/>
      <c r="P25" s="25" t="s">
        <v>26</v>
      </c>
      <c r="Q25" s="26"/>
      <c r="T25" s="31">
        <v>3700.2</v>
      </c>
      <c r="U25" s="31">
        <v>743.55</v>
      </c>
    </row>
    <row r="26" spans="1:21" ht="15">
      <c r="A26" s="19">
        <v>3800</v>
      </c>
      <c r="B26" s="21">
        <v>3799.8</v>
      </c>
      <c r="C26" s="17">
        <f t="shared" si="0"/>
        <v>760</v>
      </c>
      <c r="D26" s="20">
        <v>763.45</v>
      </c>
      <c r="E26" s="22">
        <f t="shared" si="1"/>
        <v>4.9771432313838497</v>
      </c>
      <c r="F26" s="17">
        <f t="shared" si="2"/>
        <v>0.99542864627676997</v>
      </c>
      <c r="G26" s="18">
        <v>600</v>
      </c>
      <c r="H26" s="22">
        <f t="shared" si="3"/>
        <v>10</v>
      </c>
      <c r="I26" s="22">
        <f t="shared" si="4"/>
        <v>0.40824829046386302</v>
      </c>
      <c r="J26" s="4"/>
      <c r="K26" s="8"/>
      <c r="L26" s="8"/>
      <c r="M26" s="8"/>
      <c r="N26" s="8"/>
      <c r="O26" s="4"/>
      <c r="P26" s="16" t="s">
        <v>27</v>
      </c>
      <c r="Q26" s="10">
        <f>B37</f>
        <v>4899.6000000000004</v>
      </c>
      <c r="T26" s="31">
        <v>3800.2</v>
      </c>
      <c r="U26" s="31">
        <v>763.7</v>
      </c>
    </row>
    <row r="27" spans="1:21" ht="15">
      <c r="A27" s="19">
        <v>3900</v>
      </c>
      <c r="B27" s="21">
        <v>3899.8</v>
      </c>
      <c r="C27" s="17">
        <f t="shared" si="0"/>
        <v>780</v>
      </c>
      <c r="D27" s="20">
        <v>783.65</v>
      </c>
      <c r="E27" s="22">
        <f t="shared" si="1"/>
        <v>4.9764563261660184</v>
      </c>
      <c r="F27" s="17">
        <f t="shared" si="2"/>
        <v>0.99529126523320366</v>
      </c>
      <c r="G27" s="18">
        <v>710</v>
      </c>
      <c r="H27" s="22">
        <f t="shared" si="3"/>
        <v>11.833333333333334</v>
      </c>
      <c r="I27" s="22">
        <f t="shared" si="4"/>
        <v>0.44409708648247431</v>
      </c>
      <c r="J27" s="4"/>
      <c r="K27" s="8"/>
      <c r="L27" s="8"/>
      <c r="M27" s="8"/>
      <c r="N27" s="8"/>
      <c r="O27" s="4"/>
      <c r="P27" s="16" t="s">
        <v>28</v>
      </c>
      <c r="Q27" s="10">
        <f>Q28*4.7</f>
        <v>4637.7250000000004</v>
      </c>
      <c r="T27" s="31">
        <v>3900.2</v>
      </c>
      <c r="U27" s="31">
        <v>783.95</v>
      </c>
    </row>
    <row r="28" spans="1:21" ht="15">
      <c r="A28" s="19">
        <v>4000</v>
      </c>
      <c r="B28" s="21">
        <v>3999.8</v>
      </c>
      <c r="C28" s="17">
        <f t="shared" si="0"/>
        <v>800</v>
      </c>
      <c r="D28" s="20">
        <v>803.85</v>
      </c>
      <c r="E28" s="22">
        <f t="shared" si="1"/>
        <v>4.9758039435218011</v>
      </c>
      <c r="F28" s="17">
        <f t="shared" si="2"/>
        <v>0.9951607887043602</v>
      </c>
      <c r="G28" s="18">
        <v>740</v>
      </c>
      <c r="H28" s="22">
        <f t="shared" si="3"/>
        <v>12.333333333333334</v>
      </c>
      <c r="I28" s="22">
        <f t="shared" si="4"/>
        <v>0.45338235029118146</v>
      </c>
      <c r="J28" s="4"/>
      <c r="K28" s="8"/>
      <c r="L28" s="8"/>
      <c r="M28" s="8"/>
      <c r="N28" s="8"/>
      <c r="O28" s="4"/>
      <c r="P28" s="16" t="s">
        <v>29</v>
      </c>
      <c r="Q28" s="10">
        <f>D37</f>
        <v>986.75</v>
      </c>
      <c r="T28" s="31">
        <v>4000.2</v>
      </c>
      <c r="U28" s="31">
        <v>804.15</v>
      </c>
    </row>
    <row r="29" spans="1:21" ht="15">
      <c r="A29" s="19">
        <v>4100</v>
      </c>
      <c r="B29" s="21">
        <v>4099.8</v>
      </c>
      <c r="C29" s="17">
        <f t="shared" si="0"/>
        <v>820</v>
      </c>
      <c r="D29" s="20">
        <v>824.1</v>
      </c>
      <c r="E29" s="22">
        <f t="shared" si="1"/>
        <v>4.9748816891153984</v>
      </c>
      <c r="F29" s="17">
        <f t="shared" si="2"/>
        <v>0.9949763378230797</v>
      </c>
      <c r="G29" s="18">
        <v>776</v>
      </c>
      <c r="H29" s="22">
        <f t="shared" si="3"/>
        <v>12.933333333333334</v>
      </c>
      <c r="I29" s="22">
        <f t="shared" si="4"/>
        <v>0.46427960923947065</v>
      </c>
      <c r="J29" s="4"/>
      <c r="K29" s="8"/>
      <c r="L29" s="8"/>
      <c r="M29" s="8"/>
      <c r="N29" s="8"/>
      <c r="O29" s="4"/>
      <c r="P29" s="16" t="s">
        <v>30</v>
      </c>
      <c r="Q29" s="10">
        <f>Q2</f>
        <v>5</v>
      </c>
      <c r="T29" s="31">
        <v>4100.2</v>
      </c>
      <c r="U29" s="31">
        <v>824.35</v>
      </c>
    </row>
    <row r="30" spans="1:21" ht="15">
      <c r="A30" s="19">
        <v>4200</v>
      </c>
      <c r="B30" s="21">
        <v>4199.6000000000004</v>
      </c>
      <c r="C30" s="17">
        <f t="shared" si="0"/>
        <v>840</v>
      </c>
      <c r="D30" s="20">
        <v>844.35</v>
      </c>
      <c r="E30" s="22">
        <f t="shared" si="1"/>
        <v>4.9737668028661099</v>
      </c>
      <c r="F30" s="17">
        <f t="shared" si="2"/>
        <v>0.99475336057322195</v>
      </c>
      <c r="G30" s="18">
        <v>878</v>
      </c>
      <c r="H30" s="22">
        <f t="shared" si="3"/>
        <v>14.633333333333333</v>
      </c>
      <c r="I30" s="22">
        <f t="shared" si="4"/>
        <v>0.49385107966763514</v>
      </c>
      <c r="J30" s="4"/>
      <c r="K30" s="8"/>
      <c r="L30" s="8"/>
      <c r="M30" s="8"/>
      <c r="N30" s="8"/>
      <c r="O30" s="4"/>
      <c r="P30" s="16" t="s">
        <v>31</v>
      </c>
      <c r="Q30" s="11">
        <f>SLOPE(V,I)</f>
        <v>4.9649636526809022</v>
      </c>
      <c r="T30" s="31">
        <v>4200.2</v>
      </c>
      <c r="U30" s="31">
        <v>844.6</v>
      </c>
    </row>
    <row r="31" spans="1:21" ht="15">
      <c r="A31" s="19">
        <v>4300</v>
      </c>
      <c r="B31" s="21">
        <v>4300</v>
      </c>
      <c r="C31" s="17">
        <f t="shared" si="0"/>
        <v>860</v>
      </c>
      <c r="D31" s="20">
        <v>864.65</v>
      </c>
      <c r="E31" s="22">
        <f t="shared" si="1"/>
        <v>4.9731105071416177</v>
      </c>
      <c r="F31" s="17">
        <f t="shared" si="2"/>
        <v>0.99462210142832352</v>
      </c>
      <c r="G31" s="18">
        <v>984</v>
      </c>
      <c r="H31" s="22">
        <f t="shared" si="3"/>
        <v>16.399999999999999</v>
      </c>
      <c r="I31" s="22">
        <f t="shared" si="4"/>
        <v>0.52281290471193742</v>
      </c>
      <c r="J31" s="4"/>
      <c r="K31" s="8"/>
      <c r="L31" s="8"/>
      <c r="M31" s="8"/>
      <c r="N31" s="8"/>
      <c r="O31" s="4"/>
      <c r="P31" s="16" t="s">
        <v>32</v>
      </c>
      <c r="Q31" s="10">
        <f>ABS(Q29-Q30)*100/Q29</f>
        <v>0.70072694638195543</v>
      </c>
      <c r="T31" s="31">
        <v>4300.2</v>
      </c>
      <c r="U31" s="31">
        <v>864.8</v>
      </c>
    </row>
    <row r="32" spans="1:21" ht="15">
      <c r="A32" s="19">
        <v>4400</v>
      </c>
      <c r="B32" s="21">
        <v>4399.8</v>
      </c>
      <c r="C32" s="17">
        <f t="shared" si="0"/>
        <v>880</v>
      </c>
      <c r="D32" s="20">
        <v>884.9</v>
      </c>
      <c r="E32" s="22">
        <f t="shared" si="1"/>
        <v>4.9720872414962143</v>
      </c>
      <c r="F32" s="17">
        <f t="shared" si="2"/>
        <v>0.99441744829924283</v>
      </c>
      <c r="G32" s="18">
        <v>1030</v>
      </c>
      <c r="H32" s="22">
        <f t="shared" si="3"/>
        <v>17.166666666666668</v>
      </c>
      <c r="I32" s="22">
        <f t="shared" si="4"/>
        <v>0.53489355119604043</v>
      </c>
      <c r="J32" s="4"/>
      <c r="K32" s="4"/>
      <c r="L32" s="4"/>
      <c r="M32" s="4"/>
      <c r="N32" s="4"/>
      <c r="O32" s="4"/>
      <c r="P32" s="16" t="s">
        <v>33</v>
      </c>
      <c r="Q32" s="10">
        <f>H37</f>
        <v>34.75</v>
      </c>
      <c r="T32" s="31">
        <v>4400.2</v>
      </c>
      <c r="U32" s="31">
        <v>885.05</v>
      </c>
    </row>
    <row r="33" spans="1:21" ht="15">
      <c r="A33" s="19">
        <v>4500</v>
      </c>
      <c r="B33" s="24">
        <v>4499.8</v>
      </c>
      <c r="C33" s="17">
        <f t="shared" si="0"/>
        <v>900</v>
      </c>
      <c r="D33" s="20">
        <v>905.25</v>
      </c>
      <c r="E33" s="22">
        <f t="shared" si="1"/>
        <v>4.970781552057443</v>
      </c>
      <c r="F33" s="17">
        <f t="shared" si="2"/>
        <v>0.99415631041148855</v>
      </c>
      <c r="G33" s="18">
        <v>1104</v>
      </c>
      <c r="H33" s="22">
        <f t="shared" si="3"/>
        <v>18.399999999999999</v>
      </c>
      <c r="I33" s="22">
        <f t="shared" si="4"/>
        <v>0.55377492419453833</v>
      </c>
      <c r="J33" s="4"/>
      <c r="K33" s="4"/>
      <c r="L33" s="4"/>
      <c r="M33" s="4"/>
      <c r="N33" s="4"/>
      <c r="O33" s="4"/>
      <c r="P33" s="16" t="s">
        <v>34</v>
      </c>
      <c r="Q33" s="10">
        <f>I37</f>
        <v>0.76103000378872498</v>
      </c>
      <c r="T33" s="31">
        <v>4500.2</v>
      </c>
      <c r="U33" s="31">
        <v>905.3</v>
      </c>
    </row>
    <row r="34" spans="1:21" ht="15">
      <c r="A34" s="19">
        <v>4600</v>
      </c>
      <c r="B34" s="21">
        <v>4599.8</v>
      </c>
      <c r="C34" s="17">
        <f t="shared" si="0"/>
        <v>920</v>
      </c>
      <c r="D34" s="20">
        <v>925.55</v>
      </c>
      <c r="E34" s="22">
        <f t="shared" si="1"/>
        <v>4.9698017395062397</v>
      </c>
      <c r="F34" s="17">
        <f t="shared" si="2"/>
        <v>0.99396034790124799</v>
      </c>
      <c r="G34" s="18">
        <v>1237</v>
      </c>
      <c r="H34" s="22">
        <f t="shared" si="3"/>
        <v>20.616666666666667</v>
      </c>
      <c r="I34" s="22">
        <f t="shared" si="4"/>
        <v>0.58618351316896578</v>
      </c>
      <c r="J34" s="4"/>
      <c r="K34" s="4"/>
      <c r="L34" s="4"/>
      <c r="M34" s="4"/>
      <c r="N34" s="4"/>
      <c r="O34" s="4"/>
      <c r="T34" s="31">
        <v>4600.2</v>
      </c>
      <c r="U34" s="31">
        <v>925.55</v>
      </c>
    </row>
    <row r="35" spans="1:21" ht="15">
      <c r="A35" s="19">
        <v>4700</v>
      </c>
      <c r="B35" s="21">
        <v>4699.6000000000004</v>
      </c>
      <c r="C35" s="17">
        <f t="shared" si="0"/>
        <v>940</v>
      </c>
      <c r="D35" s="20">
        <v>945.9</v>
      </c>
      <c r="E35" s="22">
        <f t="shared" si="1"/>
        <v>4.9683898932233852</v>
      </c>
      <c r="F35" s="17">
        <f t="shared" si="2"/>
        <v>0.993677978644677</v>
      </c>
      <c r="G35" s="18">
        <v>1305</v>
      </c>
      <c r="H35" s="22">
        <f t="shared" si="3"/>
        <v>21.75</v>
      </c>
      <c r="I35" s="22">
        <f t="shared" si="4"/>
        <v>0.6020797289396147</v>
      </c>
      <c r="J35" s="4"/>
      <c r="K35" s="4"/>
      <c r="L35" s="4"/>
      <c r="M35" s="4"/>
      <c r="N35" s="4"/>
      <c r="O35" s="4"/>
      <c r="T35" s="31">
        <v>4700.2</v>
      </c>
      <c r="U35" s="31">
        <v>945.85</v>
      </c>
    </row>
    <row r="36" spans="1:21" ht="15">
      <c r="A36" s="19">
        <v>4800</v>
      </c>
      <c r="B36" s="21">
        <v>4799.6000000000004</v>
      </c>
      <c r="C36" s="17">
        <f t="shared" si="0"/>
        <v>960</v>
      </c>
      <c r="D36" s="20">
        <v>966.2</v>
      </c>
      <c r="E36" s="22">
        <f t="shared" si="1"/>
        <v>4.9675015524736077</v>
      </c>
      <c r="F36" s="17">
        <f t="shared" si="2"/>
        <v>0.99350031049472154</v>
      </c>
      <c r="G36" s="18">
        <v>1533</v>
      </c>
      <c r="H36" s="22">
        <f t="shared" si="3"/>
        <v>25.55</v>
      </c>
      <c r="I36" s="22">
        <f t="shared" si="4"/>
        <v>0.65255906501506311</v>
      </c>
      <c r="T36" s="31">
        <v>4800.2</v>
      </c>
      <c r="U36" s="31">
        <v>966.25</v>
      </c>
    </row>
    <row r="37" spans="1:21" ht="15">
      <c r="A37" s="19">
        <v>4900</v>
      </c>
      <c r="B37" s="18">
        <v>4899.6000000000004</v>
      </c>
      <c r="C37" s="17">
        <f t="shared" si="0"/>
        <v>980</v>
      </c>
      <c r="D37" s="20">
        <v>986.75</v>
      </c>
      <c r="E37" s="22">
        <f t="shared" si="1"/>
        <v>4.9653914365340768</v>
      </c>
      <c r="F37" s="17">
        <f t="shared" si="2"/>
        <v>0.99307828730681535</v>
      </c>
      <c r="G37" s="18">
        <v>2085</v>
      </c>
      <c r="H37" s="17">
        <f t="shared" si="3"/>
        <v>34.75</v>
      </c>
      <c r="I37" s="17">
        <f t="shared" si="4"/>
        <v>0.76103000378872498</v>
      </c>
      <c r="T37" s="31">
        <v>4900.2</v>
      </c>
      <c r="U37" s="31">
        <v>986.55</v>
      </c>
    </row>
    <row r="43" spans="1:21" hidden="1">
      <c r="J43" s="1"/>
      <c r="K43" s="1"/>
      <c r="L43" s="1"/>
      <c r="M43" s="1"/>
      <c r="N43" s="1"/>
      <c r="O43" s="1"/>
    </row>
    <row r="44" spans="1:21" hidden="1">
      <c r="A44" s="29"/>
      <c r="B44" s="29"/>
      <c r="C44" s="29"/>
      <c r="D44" s="29"/>
      <c r="E44" s="29"/>
      <c r="F44" s="29"/>
      <c r="G44" s="9"/>
      <c r="H44" s="9"/>
      <c r="I44" s="9"/>
      <c r="J44" s="3"/>
      <c r="K44" s="3"/>
      <c r="L44" s="3"/>
      <c r="M44" s="3"/>
      <c r="N44" s="3"/>
    </row>
    <row r="45" spans="1:21" hidden="1">
      <c r="F45" s="7"/>
      <c r="G45" s="7"/>
      <c r="H45" s="7"/>
      <c r="I45" s="7"/>
      <c r="J45" s="3"/>
      <c r="K45" s="3"/>
      <c r="L45" s="3"/>
      <c r="M45" s="3"/>
      <c r="N45" s="3"/>
    </row>
    <row r="46" spans="1:21" hidden="1">
      <c r="F46" s="7"/>
      <c r="G46" s="7"/>
      <c r="H46" s="7"/>
      <c r="I46" s="7"/>
      <c r="J46" s="3"/>
      <c r="K46" s="3"/>
      <c r="L46" s="3"/>
      <c r="M46" s="3"/>
      <c r="N46" s="3"/>
    </row>
    <row r="47" spans="1:21" hidden="1">
      <c r="F47" s="7"/>
      <c r="G47" s="7"/>
      <c r="H47" s="7"/>
      <c r="I47" s="7"/>
      <c r="J47" s="3"/>
      <c r="K47" s="3"/>
      <c r="L47" s="3"/>
      <c r="M47" s="3"/>
      <c r="N47" s="3"/>
    </row>
    <row r="48" spans="1:21" hidden="1">
      <c r="F48" s="7"/>
      <c r="G48" s="7"/>
      <c r="H48" s="7"/>
      <c r="I48" s="7"/>
      <c r="J48" s="3"/>
      <c r="K48" s="3"/>
      <c r="L48" s="3"/>
      <c r="M48" s="3"/>
      <c r="N48" s="3"/>
    </row>
    <row r="49" spans="6:15" hidden="1">
      <c r="F49" s="7"/>
      <c r="G49" s="7"/>
      <c r="H49" s="7"/>
      <c r="I49" s="7"/>
      <c r="J49" s="3"/>
      <c r="K49" s="3"/>
      <c r="L49" s="3"/>
      <c r="M49" s="3"/>
      <c r="N49" s="3"/>
    </row>
    <row r="50" spans="6:15" hidden="1">
      <c r="F50" s="7"/>
      <c r="G50" s="7"/>
      <c r="H50" s="7"/>
      <c r="I50" s="7"/>
      <c r="J50" s="3"/>
      <c r="K50" s="3"/>
      <c r="L50" s="3"/>
      <c r="M50" s="3"/>
      <c r="N50" s="3"/>
      <c r="O50" s="3"/>
    </row>
    <row r="51" spans="6:15" hidden="1">
      <c r="F51" s="7"/>
      <c r="G51" s="7"/>
      <c r="H51" s="7"/>
      <c r="I51" s="7"/>
      <c r="J51" s="3"/>
      <c r="K51" s="3"/>
      <c r="L51" s="3"/>
      <c r="M51" s="3"/>
      <c r="N51" s="3"/>
      <c r="O51" s="3"/>
    </row>
    <row r="52" spans="6:15" hidden="1">
      <c r="F52" s="7"/>
      <c r="G52" s="7"/>
      <c r="H52" s="7"/>
      <c r="I52" s="7"/>
      <c r="J52" s="3"/>
      <c r="K52" s="3"/>
      <c r="L52" s="3"/>
      <c r="M52" s="3"/>
      <c r="N52" s="3"/>
      <c r="O52" s="3"/>
    </row>
    <row r="53" spans="6:15" hidden="1">
      <c r="F53" s="7"/>
      <c r="G53" s="7"/>
      <c r="H53" s="7"/>
      <c r="I53" s="7"/>
      <c r="J53" s="3"/>
      <c r="K53" s="3"/>
      <c r="L53" s="3"/>
      <c r="M53" s="3"/>
      <c r="N53" s="3"/>
      <c r="O53" s="3"/>
    </row>
    <row r="54" spans="6:15" hidden="1">
      <c r="F54" s="7"/>
      <c r="G54" s="7"/>
      <c r="H54" s="7"/>
      <c r="I54" s="7"/>
      <c r="J54" s="3"/>
      <c r="K54" s="3"/>
      <c r="L54" s="3"/>
      <c r="M54" s="3"/>
      <c r="N54" s="3"/>
      <c r="O54" s="3"/>
    </row>
    <row r="55" spans="6:15" hidden="1">
      <c r="F55" s="7"/>
      <c r="G55" s="7"/>
      <c r="H55" s="7"/>
      <c r="I55" s="7"/>
      <c r="J55" s="3"/>
      <c r="K55" s="3"/>
      <c r="L55" s="3"/>
      <c r="M55" s="3"/>
      <c r="N55" s="3"/>
      <c r="O55" s="3"/>
    </row>
    <row r="56" spans="6:15" hidden="1">
      <c r="F56" s="7"/>
      <c r="G56" s="7"/>
      <c r="H56" s="7"/>
      <c r="I56" s="7"/>
      <c r="J56" s="3"/>
      <c r="K56" s="3"/>
      <c r="L56" s="3"/>
      <c r="M56" s="3"/>
      <c r="N56" s="3"/>
      <c r="O56" s="3"/>
    </row>
    <row r="57" spans="6:15" hidden="1">
      <c r="F57" s="7"/>
      <c r="G57" s="7"/>
      <c r="H57" s="7"/>
      <c r="I57" s="7"/>
      <c r="J57" s="3"/>
      <c r="K57" s="3"/>
      <c r="L57" s="3"/>
      <c r="M57" s="3"/>
      <c r="N57" s="3"/>
      <c r="O57" s="3"/>
    </row>
    <row r="58" spans="6:15" hidden="1">
      <c r="F58" s="7"/>
      <c r="G58" s="7"/>
      <c r="H58" s="7"/>
      <c r="I58" s="7"/>
      <c r="J58" s="3"/>
      <c r="K58" s="3"/>
      <c r="L58" s="3"/>
      <c r="M58" s="3"/>
      <c r="N58" s="3"/>
      <c r="O58" s="3"/>
    </row>
    <row r="59" spans="6:15" hidden="1">
      <c r="F59" s="7"/>
      <c r="G59" s="7"/>
      <c r="H59" s="7"/>
      <c r="I59" s="7"/>
      <c r="J59" s="3"/>
      <c r="K59" s="3"/>
      <c r="L59" s="3"/>
      <c r="M59" s="3"/>
      <c r="N59" s="3"/>
      <c r="O59" s="3"/>
    </row>
    <row r="60" spans="6:15" hidden="1">
      <c r="F60" s="7"/>
      <c r="G60" s="7"/>
      <c r="H60" s="7"/>
      <c r="I60" s="7"/>
      <c r="J60" s="3"/>
      <c r="K60" s="3"/>
      <c r="L60" s="3"/>
      <c r="M60" s="3"/>
      <c r="N60" s="3"/>
      <c r="O60" s="3"/>
    </row>
    <row r="61" spans="6:15" hidden="1">
      <c r="F61" s="7"/>
      <c r="G61" s="7"/>
      <c r="H61" s="7"/>
      <c r="I61" s="7"/>
      <c r="J61" s="3"/>
      <c r="K61" s="3"/>
      <c r="L61" s="3"/>
      <c r="M61" s="3"/>
      <c r="N61" s="3"/>
      <c r="O61" s="3"/>
    </row>
    <row r="62" spans="6:15" hidden="1">
      <c r="F62" s="7"/>
      <c r="G62" s="7"/>
      <c r="H62" s="7"/>
      <c r="I62" s="7"/>
      <c r="J62" s="3"/>
      <c r="K62" s="3"/>
      <c r="L62" s="3"/>
      <c r="M62" s="3"/>
      <c r="N62" s="3"/>
      <c r="O62" s="3"/>
    </row>
    <row r="63" spans="6:15" hidden="1">
      <c r="F63" s="7"/>
      <c r="G63" s="7"/>
      <c r="H63" s="7"/>
      <c r="I63" s="7"/>
      <c r="J63" s="3"/>
      <c r="K63" s="3"/>
      <c r="L63" s="3"/>
      <c r="M63" s="3"/>
      <c r="N63" s="3"/>
      <c r="O63" s="3"/>
    </row>
    <row r="64" spans="6:15" hidden="1">
      <c r="F64" s="7"/>
      <c r="G64" s="7"/>
      <c r="H64" s="7"/>
      <c r="I64" s="7"/>
      <c r="J64" s="3"/>
      <c r="K64" s="3"/>
      <c r="L64" s="3"/>
      <c r="M64" s="3"/>
      <c r="N64" s="3"/>
      <c r="O64" s="3"/>
    </row>
    <row r="65" spans="1:15" hidden="1">
      <c r="F65" s="7"/>
      <c r="G65" s="7"/>
      <c r="H65" s="7"/>
      <c r="I65" s="7"/>
      <c r="J65" s="3"/>
      <c r="K65" s="3"/>
      <c r="L65" s="3"/>
      <c r="M65" s="3"/>
      <c r="N65" s="3"/>
      <c r="O65" s="3"/>
    </row>
    <row r="66" spans="1:15" hidden="1">
      <c r="F66" s="7"/>
      <c r="G66" s="7"/>
      <c r="H66" s="7"/>
      <c r="I66" s="7"/>
      <c r="J66" s="3"/>
      <c r="K66" s="3"/>
      <c r="L66" s="3"/>
      <c r="M66" s="3"/>
      <c r="N66" s="3"/>
      <c r="O66" s="3"/>
    </row>
    <row r="67" spans="1:15" hidden="1">
      <c r="F67" s="7"/>
      <c r="G67" s="7"/>
      <c r="H67" s="7"/>
      <c r="I67" s="7"/>
      <c r="J67" s="3"/>
      <c r="O67" s="3"/>
    </row>
    <row r="68" spans="1:15" ht="20" hidden="1" customHeight="1">
      <c r="F68" s="7"/>
      <c r="G68" s="7"/>
      <c r="H68" s="7"/>
      <c r="I68" s="7"/>
    </row>
    <row r="69" spans="1:15" hidden="1"/>
    <row r="70" spans="1:15" hidden="1">
      <c r="A70" s="29"/>
      <c r="B70" s="29"/>
      <c r="C70" s="29"/>
      <c r="D70" s="29"/>
      <c r="E70" s="29"/>
      <c r="F70" s="29"/>
      <c r="G70" s="9"/>
      <c r="H70" s="9"/>
      <c r="I70" s="9"/>
    </row>
    <row r="71" spans="1:15" hidden="1">
      <c r="F71" s="7"/>
      <c r="G71" s="7"/>
      <c r="H71" s="7"/>
      <c r="I71" s="7"/>
    </row>
    <row r="72" spans="1:15" hidden="1"/>
    <row r="73" spans="1:15" hidden="1"/>
    <row r="74" spans="1:15" hidden="1"/>
    <row r="75" spans="1:15" hidden="1"/>
    <row r="76" spans="1:15" hidden="1"/>
    <row r="77" spans="1:15" hidden="1"/>
    <row r="78" spans="1:15" hidden="1"/>
    <row r="79" spans="1:15" hidden="1">
      <c r="J79" s="2"/>
    </row>
    <row r="80" spans="1:15" hidden="1">
      <c r="J80" s="2"/>
    </row>
    <row r="81" spans="1:10" hidden="1">
      <c r="J81" s="2"/>
    </row>
    <row r="82" spans="1:10" hidden="1">
      <c r="J82" s="2"/>
    </row>
    <row r="83" spans="1:10" hidden="1">
      <c r="J83" s="2"/>
    </row>
    <row r="84" spans="1:10" hidden="1">
      <c r="J84" s="2"/>
    </row>
    <row r="85" spans="1:10" hidden="1"/>
    <row r="86" spans="1:10" hidden="1"/>
    <row r="87" spans="1:10" hidden="1"/>
    <row r="88" spans="1:10" hidden="1"/>
    <row r="89" spans="1:10" hidden="1"/>
    <row r="90" spans="1:10" hidden="1"/>
    <row r="91" spans="1:10" hidden="1"/>
    <row r="92" spans="1:10" hidden="1"/>
    <row r="93" spans="1:10" hidden="1"/>
    <row r="94" spans="1:10" hidden="1">
      <c r="A94" s="30"/>
      <c r="B94" s="30"/>
      <c r="C94" s="30"/>
      <c r="D94" s="30"/>
      <c r="E94" s="30"/>
    </row>
    <row r="95" spans="1:10" hidden="1">
      <c r="A95" s="30"/>
      <c r="B95" s="30"/>
      <c r="C95" s="30"/>
      <c r="D95" s="30"/>
      <c r="E95" s="30"/>
    </row>
    <row r="96" spans="1:10" hidden="1">
      <c r="A96" s="30"/>
      <c r="B96" s="30"/>
      <c r="C96" s="30"/>
      <c r="D96" s="30"/>
      <c r="E96" s="30"/>
    </row>
    <row r="97" spans="1:9" hidden="1">
      <c r="A97" s="30"/>
      <c r="B97" s="30"/>
      <c r="C97" s="30"/>
      <c r="D97" s="30"/>
      <c r="E97" s="30"/>
    </row>
    <row r="98" spans="1:9" hidden="1">
      <c r="A98" s="29"/>
      <c r="B98" s="29"/>
      <c r="C98" s="29"/>
      <c r="D98" s="29"/>
      <c r="E98" s="29"/>
      <c r="F98" s="29"/>
      <c r="G98" s="9"/>
      <c r="H98" s="9"/>
      <c r="I98" s="9"/>
    </row>
    <row r="99" spans="1:9" hidden="1">
      <c r="F99" s="7"/>
      <c r="G99" s="7"/>
      <c r="H99" s="7"/>
      <c r="I99" s="7"/>
    </row>
    <row r="100" spans="1:9" hidden="1"/>
    <row r="101" spans="1:9" hidden="1"/>
    <row r="102" spans="1:9" hidden="1"/>
    <row r="103" spans="1:9" hidden="1"/>
    <row r="104" spans="1:9" hidden="1"/>
    <row r="105" spans="1:9" hidden="1"/>
    <row r="106" spans="1:9" hidden="1"/>
    <row r="107" spans="1:9" hidden="1"/>
    <row r="108" spans="1:9" hidden="1"/>
    <row r="109" spans="1:9" hidden="1"/>
    <row r="110" spans="1:9" hidden="1"/>
    <row r="111" spans="1:9" hidden="1"/>
    <row r="112" spans="1:9" hidden="1"/>
    <row r="113" spans="1:9" hidden="1"/>
    <row r="114" spans="1:9" hidden="1"/>
    <row r="115" spans="1:9" hidden="1"/>
    <row r="116" spans="1:9" hidden="1"/>
    <row r="117" spans="1:9" hidden="1"/>
    <row r="118" spans="1:9" hidden="1">
      <c r="A118" s="29"/>
      <c r="B118" s="29"/>
      <c r="C118" s="29"/>
      <c r="D118" s="29"/>
      <c r="E118" s="29"/>
      <c r="F118" s="29"/>
      <c r="G118" s="9"/>
      <c r="H118" s="9"/>
      <c r="I118" s="9"/>
    </row>
    <row r="119" spans="1:9" hidden="1">
      <c r="F119" s="7"/>
      <c r="G119" s="7"/>
      <c r="H119" s="7"/>
      <c r="I119" s="7"/>
    </row>
    <row r="120" spans="1:9" hidden="1"/>
    <row r="121" spans="1:9" hidden="1"/>
    <row r="122" spans="1:9" hidden="1"/>
    <row r="123" spans="1:9" hidden="1"/>
    <row r="124" spans="1:9" hidden="1"/>
    <row r="125" spans="1:9" hidden="1"/>
    <row r="126" spans="1:9" hidden="1"/>
    <row r="127" spans="1:9" hidden="1"/>
    <row r="128" spans="1:9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spans="1:9" hidden="1"/>
    <row r="146" spans="1:9" hidden="1">
      <c r="A146" s="29"/>
      <c r="B146" s="29"/>
      <c r="C146" s="29"/>
      <c r="D146" s="29"/>
      <c r="E146" s="29"/>
      <c r="F146" s="29"/>
      <c r="G146" s="9"/>
      <c r="H146" s="9"/>
      <c r="I146" s="9"/>
    </row>
    <row r="147" spans="1:9" hidden="1">
      <c r="F147" s="7"/>
      <c r="G147" s="7"/>
      <c r="H147" s="7"/>
      <c r="I147" s="7"/>
    </row>
    <row r="148" spans="1:9" hidden="1"/>
    <row r="149" spans="1:9" hidden="1"/>
    <row r="150" spans="1:9" hidden="1"/>
    <row r="151" spans="1:9" hidden="1"/>
    <row r="152" spans="1:9" hidden="1"/>
    <row r="153" spans="1:9" hidden="1"/>
    <row r="154" spans="1:9" hidden="1"/>
    <row r="155" spans="1:9" hidden="1"/>
    <row r="156" spans="1:9" hidden="1"/>
    <row r="157" spans="1:9" hidden="1"/>
    <row r="158" spans="1:9" hidden="1"/>
    <row r="159" spans="1:9" hidden="1"/>
    <row r="160" spans="1:9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</sheetData>
  <sheetProtection selectLockedCells="1"/>
  <mergeCells count="13">
    <mergeCell ref="A146:F146"/>
    <mergeCell ref="A44:F44"/>
    <mergeCell ref="A70:F70"/>
    <mergeCell ref="A98:F98"/>
    <mergeCell ref="A118:F118"/>
    <mergeCell ref="A94:E97"/>
    <mergeCell ref="P25:Q25"/>
    <mergeCell ref="A1:I1"/>
    <mergeCell ref="P1:Q1"/>
    <mergeCell ref="P16:Q16"/>
    <mergeCell ref="P20:Q20"/>
    <mergeCell ref="P8:Q8"/>
    <mergeCell ref="P5:Q5"/>
  </mergeCells>
  <pageMargins left="0.7" right="0.7" top="0.75" bottom="0.75" header="0.3" footer="0.3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P3" sqref="P3"/>
    </sheetView>
  </sheetViews>
  <sheetFormatPr baseColWidth="10" defaultColWidth="8.83203125" defaultRowHeight="1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Sheet4</vt:lpstr>
      <vt:lpstr>Sheet1</vt:lpstr>
      <vt:lpstr>I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Templer</dc:creator>
  <cp:lastModifiedBy>Pratik J</cp:lastModifiedBy>
  <cp:revision>2</cp:revision>
  <dcterms:created xsi:type="dcterms:W3CDTF">2006-05-16T10:27:47Z</dcterms:created>
  <dcterms:modified xsi:type="dcterms:W3CDTF">2018-08-01T14:23:23Z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