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(2)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<sst xmlns="http://schemas.openxmlformats.org/spreadsheetml/2006/main" count="478" uniqueCount="96">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</sst>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698.5752527642338</c:v>
                </c:pt>
                <c:pt idx="1">
                  <c:v>688.5956062961732</c:v>
                </c:pt>
                <c:pt idx="2">
                  <c:v>678.6159598281128</c:v>
                </c:pt>
                <c:pt idx="3">
                  <c:v>668.6363133600524</c:v>
                </c:pt>
                <c:pt idx="4">
                  <c:v>658.6566668919919</c:v>
                </c:pt>
                <c:pt idx="5">
                  <c:v>648.6770204239314</c:v>
                </c:pt>
                <c:pt idx="6">
                  <c:v>638.697373955871</c:v>
                </c:pt>
                <c:pt idx="7">
                  <c:v>628.7177274878104</c:v>
                </c:pt>
                <c:pt idx="8">
                  <c:v>618.73808101975</c:v>
                </c:pt>
                <c:pt idx="9">
                  <c:v>608.7584345516895</c:v>
                </c:pt>
                <c:pt idx="10">
                  <c:v>598.778788083629</c:v>
                </c:pt>
                <c:pt idx="11">
                  <c:v>588.7991416155684</c:v>
                </c:pt>
                <c:pt idx="12">
                  <c:v>578.8194951475081</c:v>
                </c:pt>
                <c:pt idx="13">
                  <c:v>568.8398486794475</c:v>
                </c:pt>
                <c:pt idx="14">
                  <c:v>558.8602022113871</c:v>
                </c:pt>
                <c:pt idx="15">
                  <c:v>548.8805557433266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711680"/>
        <c:axId val="-207750489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698.5752527642338</c:v>
                </c:pt>
                <c:pt idx="1">
                  <c:v>688.5956062961732</c:v>
                </c:pt>
                <c:pt idx="2">
                  <c:v>678.6159598281128</c:v>
                </c:pt>
                <c:pt idx="3">
                  <c:v>668.6363133600524</c:v>
                </c:pt>
                <c:pt idx="4">
                  <c:v>658.6566668919919</c:v>
                </c:pt>
                <c:pt idx="5">
                  <c:v>648.6770204239314</c:v>
                </c:pt>
                <c:pt idx="6">
                  <c:v>638.697373955871</c:v>
                </c:pt>
                <c:pt idx="7">
                  <c:v>628.7177274878104</c:v>
                </c:pt>
                <c:pt idx="8">
                  <c:v>618.73808101975</c:v>
                </c:pt>
                <c:pt idx="9">
                  <c:v>608.7584345516895</c:v>
                </c:pt>
                <c:pt idx="10">
                  <c:v>598.778788083629</c:v>
                </c:pt>
                <c:pt idx="11">
                  <c:v>588.7991416155684</c:v>
                </c:pt>
                <c:pt idx="12">
                  <c:v>578.8194951475081</c:v>
                </c:pt>
                <c:pt idx="13">
                  <c:v>568.8398486794475</c:v>
                </c:pt>
                <c:pt idx="14">
                  <c:v>558.8602022113871</c:v>
                </c:pt>
                <c:pt idx="15">
                  <c:v>548.8805557433266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563376"/>
        <c:axId val="2142553088"/>
      </c:scatterChart>
      <c:valAx>
        <c:axId val="-2068711680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4896"/>
        <c:crosses val="autoZero"/>
        <c:crossBetween val="midCat"/>
      </c:valAx>
      <c:valAx>
        <c:axId val="-2077504896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711680"/>
        <c:crosses val="autoZero"/>
        <c:crossBetween val="midCat"/>
      </c:valAx>
      <c:valAx>
        <c:axId val="21425530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9563376"/>
        <c:crosses val="max"/>
        <c:crossBetween val="midCat"/>
      </c:valAx>
      <c:valAx>
        <c:axId val="-207956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5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13_QC5_20171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4.3689850935000002E-12</v>
          </cell>
          <cell r="B7">
            <v>8.5043031291971911E-14</v>
          </cell>
          <cell r="C7">
            <v>-6.3141670149999989E-12</v>
          </cell>
          <cell r="D7">
            <v>1.0745716886709128E-13</v>
          </cell>
        </row>
      </sheetData>
      <sheetData sheetId="2">
        <row r="7">
          <cell r="A7">
            <v>4.1336533699999979E-12</v>
          </cell>
          <cell r="B7">
            <v>8.9853999652817093E-14</v>
          </cell>
          <cell r="C7">
            <v>-1.0142002915000012E-11</v>
          </cell>
          <cell r="D7">
            <v>1.1745099242148678E-13</v>
          </cell>
        </row>
      </sheetData>
      <sheetData sheetId="3">
        <row r="7">
          <cell r="A7">
            <v>4.242792829999997E-12</v>
          </cell>
          <cell r="B7">
            <v>8.7089027718763447E-14</v>
          </cell>
          <cell r="C7">
            <v>-1.5954811049999997E-11</v>
          </cell>
          <cell r="D7">
            <v>1.3522024128443974E-13</v>
          </cell>
        </row>
      </sheetData>
      <sheetData sheetId="4">
        <row r="7">
          <cell r="A7">
            <v>4.4440184799999984E-12</v>
          </cell>
          <cell r="B7">
            <v>9.2854732526627306E-14</v>
          </cell>
          <cell r="C7">
            <v>-2.3959500849999995E-11</v>
          </cell>
          <cell r="D7">
            <v>1.8239415963558082E-13</v>
          </cell>
        </row>
      </sheetData>
      <sheetData sheetId="5">
        <row r="7">
          <cell r="A7">
            <v>3.9869973554999998E-12</v>
          </cell>
          <cell r="B7">
            <v>8.5560779852785582E-14</v>
          </cell>
          <cell r="C7">
            <v>-3.5697667200000007E-11</v>
          </cell>
          <cell r="D7">
            <v>2.4178210814424245E-13</v>
          </cell>
        </row>
      </sheetData>
      <sheetData sheetId="6">
        <row r="7">
          <cell r="A7">
            <v>4.2894044234999968E-12</v>
          </cell>
          <cell r="B7">
            <v>8.8747305229145614E-14</v>
          </cell>
          <cell r="C7">
            <v>-5.2160658000000022E-11</v>
          </cell>
          <cell r="D7">
            <v>3.3271698562050766E-13</v>
          </cell>
        </row>
      </sheetData>
      <sheetData sheetId="7">
        <row r="7">
          <cell r="A7">
            <v>4.587263924999997E-12</v>
          </cell>
          <cell r="B7">
            <v>9.0841401878618119E-14</v>
          </cell>
          <cell r="C7">
            <v>-7.5585831099999982E-11</v>
          </cell>
          <cell r="D7">
            <v>4.5742883165408473E-13</v>
          </cell>
        </row>
      </sheetData>
      <sheetData sheetId="8">
        <row r="7">
          <cell r="A7">
            <v>4.56566343E-12</v>
          </cell>
          <cell r="B7">
            <v>8.5446573940251766E-14</v>
          </cell>
          <cell r="C7">
            <v>-1.0912004024999995E-10</v>
          </cell>
          <cell r="D7">
            <v>6.1783999101790687E-13</v>
          </cell>
        </row>
      </sheetData>
      <sheetData sheetId="9">
        <row r="7">
          <cell r="A7">
            <v>4.615685695000001E-12</v>
          </cell>
          <cell r="B7">
            <v>1.0281524900963406E-13</v>
          </cell>
          <cell r="C7">
            <v>-1.5496425849999996E-10</v>
          </cell>
          <cell r="D7">
            <v>8.7087052576422775E-13</v>
          </cell>
        </row>
      </sheetData>
      <sheetData sheetId="10">
        <row r="7">
          <cell r="A7">
            <v>4.1404745590000012E-12</v>
          </cell>
          <cell r="B7">
            <v>9.8986486059411151E-14</v>
          </cell>
          <cell r="C7">
            <v>-2.2736571250000007E-10</v>
          </cell>
          <cell r="D7">
            <v>1.3789312918214199E-12</v>
          </cell>
        </row>
      </sheetData>
      <sheetData sheetId="11">
        <row r="7">
          <cell r="A7">
            <v>3.9051429054999967E-12</v>
          </cell>
          <cell r="B7">
            <v>1.3589414028208124E-13</v>
          </cell>
          <cell r="C7">
            <v>-3.2029561350000001E-10</v>
          </cell>
          <cell r="D7">
            <v>1.8923352659222688E-12</v>
          </cell>
        </row>
      </sheetData>
      <sheetData sheetId="12">
        <row r="7">
          <cell r="A7">
            <v>3.7425707315000021E-12</v>
          </cell>
          <cell r="B7">
            <v>4.3453085096281092E-13</v>
          </cell>
          <cell r="C7">
            <v>-4.6835111900000002E-10</v>
          </cell>
          <cell r="D7">
            <v>2.5697496558292159E-12</v>
          </cell>
        </row>
      </sheetData>
      <sheetData sheetId="13">
        <row r="7">
          <cell r="A7">
            <v>3.6504843199999978E-12</v>
          </cell>
          <cell r="B7">
            <v>1.1950451733837544E-13</v>
          </cell>
          <cell r="C7">
            <v>-6.6792949650000003E-10</v>
          </cell>
          <cell r="D7">
            <v>4.1675283685443327E-12</v>
          </cell>
        </row>
      </sheetData>
      <sheetData sheetId="14">
        <row r="7">
          <cell r="A7">
            <v>2.5318057755000015E-12</v>
          </cell>
          <cell r="B7">
            <v>1.8726614282935938E-13</v>
          </cell>
          <cell r="C7">
            <v>-9.9554658449999964E-10</v>
          </cell>
          <cell r="D7">
            <v>5.8617312844903965E-12</v>
          </cell>
        </row>
      </sheetData>
      <sheetData sheetId="15">
        <row r="7">
          <cell r="A7">
            <v>1.3722000599999999E-12</v>
          </cell>
          <cell r="B7">
            <v>2.8057231734808235E-13</v>
          </cell>
          <cell r="C7">
            <v>-1.4308420400000006E-9</v>
          </cell>
          <cell r="D7">
            <v>7.8743474878359262E-12</v>
          </cell>
        </row>
      </sheetData>
      <sheetData sheetId="16">
        <row r="7">
          <cell r="A7">
            <v>-6.7893779084999936E-12</v>
          </cell>
          <cell r="B7">
            <v>4.976969393500223E-13</v>
          </cell>
          <cell r="C7">
            <v>-2.0724656050000001E-9</v>
          </cell>
          <cell r="D7">
            <v>1.2661149285058505E-11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7" t="s">
        <v>81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6" x14ac:dyDescent="0.2">
      <c r="A2" s="9" t="s">
        <v>53</v>
      </c>
      <c r="B2" s="11" t="s">
        <v>80</v>
      </c>
      <c r="C2" s="36" t="s">
        <v>95</v>
      </c>
      <c r="D2" s="37" t="s">
        <v>93</v>
      </c>
      <c r="E2"/>
      <c r="F2" s="60" t="s">
        <v>7</v>
      </c>
      <c r="G2" s="61"/>
      <c r="H2" s="61"/>
      <c r="I2" s="61"/>
      <c r="J2" s="62"/>
      <c r="K2" s="63" t="s">
        <v>47</v>
      </c>
      <c r="L2" s="61"/>
      <c r="M2" s="61"/>
      <c r="N2" s="62"/>
      <c r="O2" s="63" t="s">
        <v>48</v>
      </c>
      <c r="P2" s="61"/>
      <c r="Q2" s="61"/>
      <c r="R2" s="64"/>
    </row>
    <row r="3" spans="1:18" ht="16" x14ac:dyDescent="0.2">
      <c r="A3" s="40" t="s">
        <v>1</v>
      </c>
      <c r="B3" s="41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2"/>
      <c r="B4" s="43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4" t="s">
        <v>60</v>
      </c>
      <c r="F6" s="13">
        <v>3899.8</v>
      </c>
      <c r="G6" s="14">
        <v>700</v>
      </c>
      <c r="H6" s="15"/>
      <c r="I6" s="16">
        <v>961</v>
      </c>
      <c r="J6" s="17">
        <v>22.3</v>
      </c>
      <c r="K6" s="18">
        <v>305</v>
      </c>
      <c r="L6" s="12">
        <f>SQRT(K6)</f>
        <v>17.464249196572979</v>
      </c>
      <c r="M6" s="14">
        <v>115200</v>
      </c>
      <c r="N6" s="23">
        <f>SQRT(M6)</f>
        <v>339.41125496954282</v>
      </c>
      <c r="O6" s="67">
        <f>'[1]700uA'!A7</f>
        <v>-6.7893779084999936E-12</v>
      </c>
      <c r="P6" s="12">
        <f>'[1]700uA'!B7</f>
        <v>4.976969393500223E-13</v>
      </c>
      <c r="Q6" s="68">
        <f>'[1]700uA'!C7</f>
        <v>-2.0724656050000001E-9</v>
      </c>
      <c r="R6" s="68">
        <f>'[1]700uA'!D7</f>
        <v>1.2661149285058505E-11</v>
      </c>
    </row>
    <row r="7" spans="1:18" x14ac:dyDescent="0.2">
      <c r="A7" s="9" t="s">
        <v>3</v>
      </c>
      <c r="B7" s="11" t="s">
        <v>80</v>
      </c>
      <c r="C7"/>
      <c r="D7"/>
      <c r="E7" s="55"/>
      <c r="F7" s="13">
        <v>3845</v>
      </c>
      <c r="G7" s="14">
        <v>690</v>
      </c>
      <c r="H7" s="15"/>
      <c r="I7" s="16"/>
      <c r="J7" s="17"/>
      <c r="K7" s="18">
        <v>336</v>
      </c>
      <c r="L7" s="12">
        <f t="shared" ref="L7:L21" si="0">SQRT(K7)</f>
        <v>18.330302779823359</v>
      </c>
      <c r="M7" s="18">
        <v>111928</v>
      </c>
      <c r="N7" s="23">
        <f t="shared" ref="N7:N21" si="1">SQRT(M7)</f>
        <v>334.55642274510291</v>
      </c>
      <c r="O7" s="67">
        <f>'[1]690uA'!A7</f>
        <v>1.3722000599999999E-12</v>
      </c>
      <c r="P7" s="68">
        <f>'[1]690uA'!B7</f>
        <v>2.8057231734808235E-13</v>
      </c>
      <c r="Q7" s="68">
        <f>'[1]690uA'!C7</f>
        <v>-1.4308420400000006E-9</v>
      </c>
      <c r="R7" s="68">
        <f>'[1]690uA'!D7</f>
        <v>7.8743474878359262E-12</v>
      </c>
    </row>
    <row r="8" spans="1:18" x14ac:dyDescent="0.2">
      <c r="A8" s="9" t="s">
        <v>28</v>
      </c>
      <c r="B8" s="11" t="s">
        <v>80</v>
      </c>
      <c r="C8"/>
      <c r="D8"/>
      <c r="E8" s="55"/>
      <c r="F8" s="13">
        <v>3789.6</v>
      </c>
      <c r="G8" s="14">
        <v>680</v>
      </c>
      <c r="H8" s="15"/>
      <c r="I8" s="16"/>
      <c r="J8" s="17"/>
      <c r="K8" s="18">
        <v>306</v>
      </c>
      <c r="L8" s="12">
        <f t="shared" si="0"/>
        <v>17.4928556845359</v>
      </c>
      <c r="M8" s="14">
        <v>111856</v>
      </c>
      <c r="N8" s="23">
        <f t="shared" si="1"/>
        <v>334.44880026694671</v>
      </c>
      <c r="O8" s="67">
        <f>'[1]680uA'!A7</f>
        <v>2.5318057755000015E-12</v>
      </c>
      <c r="P8" s="68">
        <f>'[1]680uA'!B7</f>
        <v>1.8726614282935938E-13</v>
      </c>
      <c r="Q8" s="68">
        <f>'[1]680uA'!C7</f>
        <v>-9.9554658449999964E-10</v>
      </c>
      <c r="R8" s="68">
        <f>'[1]680uA'!D7</f>
        <v>5.8617312844903965E-12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5"/>
      <c r="F9" s="13">
        <v>3733.6</v>
      </c>
      <c r="G9" s="14">
        <v>670</v>
      </c>
      <c r="H9" s="15"/>
      <c r="I9" s="16"/>
      <c r="J9" s="17"/>
      <c r="K9" s="18">
        <v>296</v>
      </c>
      <c r="L9" s="12">
        <f t="shared" si="0"/>
        <v>17.204650534085253</v>
      </c>
      <c r="M9" s="14">
        <v>104705</v>
      </c>
      <c r="N9" s="23">
        <f t="shared" si="1"/>
        <v>323.58151986786885</v>
      </c>
      <c r="O9" s="67">
        <f>'[1]670uA'!A7</f>
        <v>3.6504843199999978E-12</v>
      </c>
      <c r="P9" s="68">
        <f>'[1]670uA'!B7</f>
        <v>1.1950451733837544E-13</v>
      </c>
      <c r="Q9" s="68">
        <f>'[1]670uA'!C7</f>
        <v>-6.6792949650000003E-10</v>
      </c>
      <c r="R9" s="68">
        <f>'[1]670uA'!D7</f>
        <v>4.1675283685443327E-12</v>
      </c>
    </row>
    <row r="10" spans="1:18" x14ac:dyDescent="0.2">
      <c r="A10" s="40" t="s">
        <v>23</v>
      </c>
      <c r="B10" s="41"/>
      <c r="C10" s="4"/>
      <c r="D10" s="6"/>
      <c r="E10" s="55"/>
      <c r="F10" s="13">
        <v>3679.6</v>
      </c>
      <c r="G10" s="14">
        <v>660</v>
      </c>
      <c r="H10" s="15"/>
      <c r="I10" s="16"/>
      <c r="J10" s="17"/>
      <c r="K10" s="18">
        <v>221</v>
      </c>
      <c r="L10" s="12">
        <f t="shared" si="0"/>
        <v>14.866068747318506</v>
      </c>
      <c r="M10" s="14">
        <v>98100</v>
      </c>
      <c r="N10" s="23">
        <f t="shared" si="1"/>
        <v>313.20919526731649</v>
      </c>
      <c r="O10" s="67">
        <f>'[1]660uA'!A7</f>
        <v>3.7425707315000021E-12</v>
      </c>
      <c r="P10" s="68">
        <f>'[1]660uA'!B7</f>
        <v>4.3453085096281092E-13</v>
      </c>
      <c r="Q10" s="68">
        <f>'[1]660uA'!C7</f>
        <v>-4.6835111900000002E-10</v>
      </c>
      <c r="R10" s="68">
        <f>'[1]660uA'!D7</f>
        <v>2.5697496558292159E-12</v>
      </c>
    </row>
    <row r="11" spans="1:18" x14ac:dyDescent="0.2">
      <c r="A11" s="42"/>
      <c r="B11" s="43"/>
      <c r="C11" s="4"/>
      <c r="D11" s="6"/>
      <c r="E11" s="55"/>
      <c r="F11" s="13">
        <v>3623</v>
      </c>
      <c r="G11" s="14">
        <v>650</v>
      </c>
      <c r="H11" s="15"/>
      <c r="I11" s="16"/>
      <c r="J11" s="17"/>
      <c r="K11" s="18">
        <v>166</v>
      </c>
      <c r="L11" s="12">
        <f t="shared" si="0"/>
        <v>12.884098726725126</v>
      </c>
      <c r="M11" s="14">
        <v>95563</v>
      </c>
      <c r="N11" s="23">
        <f t="shared" si="1"/>
        <v>309.13265760834781</v>
      </c>
      <c r="O11" s="67">
        <f>'[1]650uA'!A7</f>
        <v>3.9051429054999967E-12</v>
      </c>
      <c r="P11" s="68">
        <f>'[1]650uA'!B7</f>
        <v>1.3589414028208124E-13</v>
      </c>
      <c r="Q11" s="68">
        <f>'[1]650uA'!C7</f>
        <v>-3.2029561350000001E-10</v>
      </c>
      <c r="R11" s="68">
        <f>'[1]650uA'!D7</f>
        <v>1.8923352659222688E-12</v>
      </c>
    </row>
    <row r="12" spans="1:18" x14ac:dyDescent="0.2">
      <c r="A12" s="9" t="s">
        <v>57</v>
      </c>
      <c r="B12" s="11" t="s">
        <v>80</v>
      </c>
      <c r="C12" s="4"/>
      <c r="D12" s="6"/>
      <c r="E12" s="55"/>
      <c r="F12" s="13">
        <v>3568.6</v>
      </c>
      <c r="G12" s="14">
        <v>640</v>
      </c>
      <c r="H12" s="15"/>
      <c r="I12" s="16"/>
      <c r="J12" s="17"/>
      <c r="K12" s="18">
        <v>149</v>
      </c>
      <c r="L12" s="12">
        <f t="shared" si="0"/>
        <v>12.206555615733702</v>
      </c>
      <c r="M12" s="14">
        <v>93523</v>
      </c>
      <c r="N12" s="23">
        <f>SQRT(M12)</f>
        <v>305.81530373740293</v>
      </c>
      <c r="O12" s="67">
        <f>'[1]640uA'!A7</f>
        <v>4.1404745590000012E-12</v>
      </c>
      <c r="P12" s="68">
        <f>'[1]640uA'!B7</f>
        <v>9.8986486059411151E-14</v>
      </c>
      <c r="Q12" s="68">
        <f>'[1]640uA'!C7</f>
        <v>-2.2736571250000007E-10</v>
      </c>
      <c r="R12" s="68">
        <f>'[1]640uA'!D7</f>
        <v>1.3789312918214199E-12</v>
      </c>
    </row>
    <row r="13" spans="1:18" x14ac:dyDescent="0.2">
      <c r="A13" s="9" t="s">
        <v>45</v>
      </c>
      <c r="B13" s="11" t="s">
        <v>80</v>
      </c>
      <c r="C13" s="4"/>
      <c r="D13" s="6"/>
      <c r="E13" s="55"/>
      <c r="F13" s="13">
        <v>3512.4</v>
      </c>
      <c r="G13" s="14">
        <v>630</v>
      </c>
      <c r="H13" s="15"/>
      <c r="I13" s="16"/>
      <c r="J13" s="17"/>
      <c r="K13" s="18">
        <v>105</v>
      </c>
      <c r="L13" s="12">
        <f t="shared" si="0"/>
        <v>10.246950765959598</v>
      </c>
      <c r="M13" s="14">
        <v>89729</v>
      </c>
      <c r="N13" s="23">
        <f t="shared" si="1"/>
        <v>299.54799281584246</v>
      </c>
      <c r="O13" s="67">
        <f>'[1]630uA'!A7</f>
        <v>4.615685695000001E-12</v>
      </c>
      <c r="P13" s="68">
        <f>'[1]630uA'!B7</f>
        <v>1.0281524900963406E-13</v>
      </c>
      <c r="Q13" s="68">
        <f>'[1]630uA'!C7</f>
        <v>-1.5496425849999996E-10</v>
      </c>
      <c r="R13" s="68">
        <f>'[1]630uA'!D7</f>
        <v>8.7087052576422775E-13</v>
      </c>
    </row>
    <row r="14" spans="1:18" x14ac:dyDescent="0.2">
      <c r="A14" s="9" t="s">
        <v>54</v>
      </c>
      <c r="B14" s="11" t="s">
        <v>80</v>
      </c>
      <c r="C14" s="4"/>
      <c r="D14" s="6"/>
      <c r="E14" s="55"/>
      <c r="F14" s="13">
        <v>3457.4</v>
      </c>
      <c r="G14" s="14">
        <v>620</v>
      </c>
      <c r="H14" s="15"/>
      <c r="I14" s="16"/>
      <c r="J14" s="17"/>
      <c r="K14" s="18">
        <v>83</v>
      </c>
      <c r="L14" s="12">
        <f t="shared" si="0"/>
        <v>9.1104335791442992</v>
      </c>
      <c r="M14" s="14">
        <v>83111</v>
      </c>
      <c r="N14" s="23">
        <f t="shared" si="1"/>
        <v>288.28978476526009</v>
      </c>
      <c r="O14" s="67">
        <f>'[1]620uA'!A7</f>
        <v>4.56566343E-12</v>
      </c>
      <c r="P14" s="68">
        <f>'[1]620uA'!B7</f>
        <v>8.5446573940251766E-14</v>
      </c>
      <c r="Q14" s="68">
        <f>'[1]620uA'!C7</f>
        <v>-1.0912004024999995E-10</v>
      </c>
      <c r="R14" s="68">
        <f>'[1]620uA'!D7</f>
        <v>6.1783999101790687E-13</v>
      </c>
    </row>
    <row r="15" spans="1:18" x14ac:dyDescent="0.2">
      <c r="A15" s="9" t="s">
        <v>55</v>
      </c>
      <c r="B15" s="11" t="s">
        <v>80</v>
      </c>
      <c r="C15" s="4"/>
      <c r="D15" s="6"/>
      <c r="E15" s="55"/>
      <c r="F15" s="13">
        <v>3400.8</v>
      </c>
      <c r="G15" s="14">
        <v>610</v>
      </c>
      <c r="H15" s="15"/>
      <c r="I15" s="16"/>
      <c r="J15" s="17"/>
      <c r="K15" s="18">
        <v>55</v>
      </c>
      <c r="L15" s="12">
        <f t="shared" si="0"/>
        <v>7.416198487095663</v>
      </c>
      <c r="M15" s="14">
        <v>69930</v>
      </c>
      <c r="N15" s="23">
        <f t="shared" si="1"/>
        <v>264.44281045246817</v>
      </c>
      <c r="O15" s="67">
        <f>'[1]610uA'!A7</f>
        <v>4.587263924999997E-12</v>
      </c>
      <c r="P15" s="68">
        <f>'[1]610uA'!B7</f>
        <v>9.0841401878618119E-14</v>
      </c>
      <c r="Q15" s="68">
        <f>'[1]610uA'!C7</f>
        <v>-7.5585831099999982E-11</v>
      </c>
      <c r="R15" s="68">
        <f>'[1]610uA'!D7</f>
        <v>4.5742883165408473E-13</v>
      </c>
    </row>
    <row r="16" spans="1:18" x14ac:dyDescent="0.2">
      <c r="A16" s="9" t="s">
        <v>49</v>
      </c>
      <c r="B16" s="11" t="s">
        <v>80</v>
      </c>
      <c r="C16" s="4"/>
      <c r="D16" s="6"/>
      <c r="E16" s="55"/>
      <c r="F16" s="13">
        <v>3345.8</v>
      </c>
      <c r="G16" s="14">
        <v>600</v>
      </c>
      <c r="H16" s="15"/>
      <c r="I16" s="16"/>
      <c r="J16" s="17"/>
      <c r="K16" s="18">
        <v>40</v>
      </c>
      <c r="L16" s="12">
        <f t="shared" si="0"/>
        <v>6.324555320336759</v>
      </c>
      <c r="M16" s="14">
        <v>41441</v>
      </c>
      <c r="N16" s="23">
        <f t="shared" si="1"/>
        <v>203.5706265648362</v>
      </c>
      <c r="O16" s="67">
        <f>'[1]600uA'!A7</f>
        <v>4.2894044234999968E-12</v>
      </c>
      <c r="P16" s="68">
        <f>'[1]600uA'!B7</f>
        <v>8.8747305229145614E-14</v>
      </c>
      <c r="Q16" s="68">
        <f>'[1]600uA'!C7</f>
        <v>-5.2160658000000022E-11</v>
      </c>
      <c r="R16" s="68">
        <f>'[1]600uA'!D7</f>
        <v>3.3271698562050766E-13</v>
      </c>
    </row>
    <row r="17" spans="1:20" x14ac:dyDescent="0.2">
      <c r="A17" s="9" t="s">
        <v>62</v>
      </c>
      <c r="B17" s="11" t="s">
        <v>80</v>
      </c>
      <c r="C17" s="4"/>
      <c r="D17" s="6"/>
      <c r="E17" s="55"/>
      <c r="F17" s="13">
        <v>3290.8</v>
      </c>
      <c r="G17" s="14">
        <v>590</v>
      </c>
      <c r="H17" s="15"/>
      <c r="I17" s="16"/>
      <c r="J17" s="17"/>
      <c r="K17" s="18">
        <v>28</v>
      </c>
      <c r="L17" s="12">
        <f t="shared" si="0"/>
        <v>5.2915026221291814</v>
      </c>
      <c r="M17" s="14">
        <v>30361</v>
      </c>
      <c r="N17" s="23">
        <f t="shared" si="1"/>
        <v>174.24408167854654</v>
      </c>
      <c r="O17" s="67">
        <f>'[1]590uA'!A7</f>
        <v>3.9869973554999998E-12</v>
      </c>
      <c r="P17" s="68">
        <f>'[1]590uA'!B7</f>
        <v>8.5560779852785582E-14</v>
      </c>
      <c r="Q17" s="68">
        <f>'[1]590uA'!C7</f>
        <v>-3.5697667200000007E-11</v>
      </c>
      <c r="R17" s="68">
        <f>'[1]590uA'!D7</f>
        <v>2.4178210814424245E-13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5"/>
      <c r="F18" s="13">
        <v>3235.2</v>
      </c>
      <c r="G18" s="14">
        <v>580</v>
      </c>
      <c r="H18" s="15"/>
      <c r="I18" s="16"/>
      <c r="J18" s="17"/>
      <c r="K18" s="18">
        <v>24</v>
      </c>
      <c r="L18" s="12">
        <f t="shared" si="0"/>
        <v>4.8989794855663558</v>
      </c>
      <c r="M18" s="14">
        <v>14936</v>
      </c>
      <c r="N18" s="23">
        <f t="shared" si="1"/>
        <v>122.21292893961751</v>
      </c>
      <c r="O18" s="67">
        <f>'[1]580uA'!A7</f>
        <v>4.4440184799999984E-12</v>
      </c>
      <c r="P18" s="68">
        <f>'[1]580uA'!B7</f>
        <v>9.2854732526627306E-14</v>
      </c>
      <c r="Q18" s="68">
        <f>'[1]580uA'!C7</f>
        <v>-2.3959500849999995E-11</v>
      </c>
      <c r="R18" s="68">
        <f>'[1]580uA'!D7</f>
        <v>1.8239415963558082E-13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5"/>
      <c r="F19" s="13">
        <v>3179.6</v>
      </c>
      <c r="G19" s="14">
        <v>570</v>
      </c>
      <c r="H19" s="15"/>
      <c r="I19" s="16"/>
      <c r="J19" s="17"/>
      <c r="K19" s="18">
        <v>11</v>
      </c>
      <c r="L19" s="12">
        <f t="shared" si="0"/>
        <v>3.3166247903553998</v>
      </c>
      <c r="M19" s="14">
        <v>2637</v>
      </c>
      <c r="N19" s="23">
        <f t="shared" si="1"/>
        <v>51.35172830587107</v>
      </c>
      <c r="O19" s="67">
        <f>'[1]570uA'!A7</f>
        <v>4.242792829999997E-12</v>
      </c>
      <c r="P19" s="68">
        <f>'[1]570uA'!B7</f>
        <v>8.7089027718763447E-14</v>
      </c>
      <c r="Q19" s="68">
        <f>'[1]570uA'!C7</f>
        <v>-1.5954811049999997E-11</v>
      </c>
      <c r="R19" s="68">
        <f>'[1]570uA'!D7</f>
        <v>1.3522024128443974E-13</v>
      </c>
    </row>
    <row r="20" spans="1:20" x14ac:dyDescent="0.2">
      <c r="A20" s="9" t="s">
        <v>65</v>
      </c>
      <c r="B20" s="11" t="s">
        <v>80</v>
      </c>
      <c r="C20" s="4"/>
      <c r="D20" s="6"/>
      <c r="E20" s="55"/>
      <c r="F20" s="13">
        <v>3124.6</v>
      </c>
      <c r="G20" s="14">
        <v>560</v>
      </c>
      <c r="H20" s="15"/>
      <c r="I20" s="16"/>
      <c r="J20" s="17"/>
      <c r="K20" s="18">
        <v>8</v>
      </c>
      <c r="L20" s="12">
        <f t="shared" si="0"/>
        <v>2.8284271247461903</v>
      </c>
      <c r="M20" s="14">
        <v>57</v>
      </c>
      <c r="N20" s="23">
        <f t="shared" si="1"/>
        <v>7.5498344352707498</v>
      </c>
      <c r="O20" s="67">
        <f>'[1]560uA'!A7</f>
        <v>4.1336533699999979E-12</v>
      </c>
      <c r="P20" s="68">
        <f>'[1]560uA'!B7</f>
        <v>8.9853999652817093E-14</v>
      </c>
      <c r="Q20" s="68">
        <f>'[1]560uA'!C7</f>
        <v>-1.0142002915000012E-11</v>
      </c>
      <c r="R20" s="68">
        <f>'[1]560uA'!D7</f>
        <v>1.1745099242148678E-13</v>
      </c>
    </row>
    <row r="21" spans="1:20" x14ac:dyDescent="0.2">
      <c r="A21" s="9" t="s">
        <v>66</v>
      </c>
      <c r="B21" s="11" t="s">
        <v>80</v>
      </c>
      <c r="C21" s="4"/>
      <c r="D21" s="6"/>
      <c r="E21" s="56"/>
      <c r="F21" s="13">
        <v>3067.6</v>
      </c>
      <c r="G21" s="14">
        <v>550</v>
      </c>
      <c r="H21" s="15"/>
      <c r="I21" s="16"/>
      <c r="J21" s="17"/>
      <c r="K21" s="18">
        <v>6</v>
      </c>
      <c r="L21" s="12">
        <f t="shared" si="0"/>
        <v>2.4494897427831779</v>
      </c>
      <c r="M21" s="14">
        <v>16</v>
      </c>
      <c r="N21" s="23">
        <f t="shared" si="1"/>
        <v>4</v>
      </c>
      <c r="O21" s="67">
        <f>'[1]550uA'!A7</f>
        <v>4.3689850935000002E-12</v>
      </c>
      <c r="P21" s="68">
        <f>'[1]550uA'!B7</f>
        <v>8.5043031291971911E-14</v>
      </c>
      <c r="Q21" s="68">
        <f>'[1]550uA'!C7</f>
        <v>-6.3141670149999989E-12</v>
      </c>
      <c r="R21" s="68">
        <f>'[1]550uA'!D7</f>
        <v>1.0745716886709128E-13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0"/>
      <c r="K23" s="51"/>
      <c r="L23" s="51"/>
      <c r="M23" s="52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6" t="s">
        <v>41</v>
      </c>
      <c r="K24" s="46"/>
      <c r="L24" s="47">
        <v>1.602E-19</v>
      </c>
      <c r="M24" s="47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0"/>
      <c r="K25" s="51"/>
      <c r="L25" s="51"/>
      <c r="M25" s="52"/>
    </row>
    <row r="26" spans="1:20" x14ac:dyDescent="0.2">
      <c r="A26" s="40" t="s">
        <v>0</v>
      </c>
      <c r="B26" s="41"/>
      <c r="D26" s="5"/>
      <c r="E26" s="49" t="s">
        <v>89</v>
      </c>
      <c r="F26" s="49"/>
      <c r="G26" s="49"/>
      <c r="H26" s="49"/>
      <c r="I26" s="49"/>
      <c r="J26" s="49"/>
      <c r="K26" s="49"/>
      <c r="L26" s="49"/>
      <c r="M26" s="49"/>
    </row>
    <row r="27" spans="1:20" x14ac:dyDescent="0.2">
      <c r="A27" s="42"/>
      <c r="B27" s="43"/>
      <c r="E27" s="49"/>
      <c r="F27" s="49"/>
      <c r="G27" s="49"/>
      <c r="H27" s="49"/>
      <c r="I27" s="49"/>
      <c r="J27" s="49"/>
      <c r="K27" s="49"/>
      <c r="L27" s="49"/>
      <c r="M27" s="49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2">G6*(AVERAGE($J$6:$J$21)+273.15)/(AVERAGE($I$6:$I$21))*($I$48/$I$49)</f>
        <v>698.57525276423382</v>
      </c>
      <c r="F30" s="29">
        <f t="shared" ref="F30:F45" si="3">F6*(AVERAGE($J$6:$J$21)+273.15)/(AVERAGE($I$6:$I$21))*($I$48/$I$49)</f>
        <v>3891.8625296142268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-2.0656762270915E-9</v>
      </c>
      <c r="K30" s="33">
        <f>SQRT(P6^2+R6^2)</f>
        <v>1.2670927490202754E-11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2"/>
        <v>688.59560629617329</v>
      </c>
      <c r="F31" s="29">
        <f t="shared" si="3"/>
        <v>3837.1740669692558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-1.4322142400600006E-9</v>
      </c>
      <c r="K31" s="33">
        <f t="shared" ref="K31:K45" si="6">SQRT(P7^2+R7^2)</f>
        <v>7.8793444641321554E-12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 x14ac:dyDescent="0.2">
      <c r="A32" s="40" t="s">
        <v>52</v>
      </c>
      <c r="B32" s="41"/>
      <c r="E32" s="29">
        <f t="shared" si="2"/>
        <v>678.61595982811286</v>
      </c>
      <c r="F32" s="29">
        <f t="shared" si="3"/>
        <v>3781.8868255361999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-9.9807839027549973E-10</v>
      </c>
      <c r="K32" s="33">
        <f t="shared" si="6"/>
        <v>5.8647218399361127E-12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 x14ac:dyDescent="0.2">
      <c r="A33" s="42"/>
      <c r="B33" s="43"/>
      <c r="E33" s="29">
        <f t="shared" si="2"/>
        <v>668.63631336005244</v>
      </c>
      <c r="F33" s="29">
        <f t="shared" si="3"/>
        <v>3726.0008053150618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-6.7157998082000005E-10</v>
      </c>
      <c r="K33" s="33">
        <f t="shared" si="6"/>
        <v>4.1692414216840536E-12</v>
      </c>
      <c r="L33" s="32" t="e">
        <f t="shared" si="9"/>
        <v>#VALUE!</v>
      </c>
      <c r="M33" s="33" t="e">
        <f t="shared" si="7"/>
        <v>#VALUE!</v>
      </c>
    </row>
    <row r="34" spans="1:14" x14ac:dyDescent="0.2">
      <c r="A34" s="9" t="s">
        <v>56</v>
      </c>
      <c r="B34" s="11" t="s">
        <v>80</v>
      </c>
      <c r="E34" s="29">
        <f t="shared" si="2"/>
        <v>658.6566668919919</v>
      </c>
      <c r="F34" s="29">
        <f t="shared" si="3"/>
        <v>3672.1107143875347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-4.7209368973150004E-10</v>
      </c>
      <c r="K34" s="33">
        <f t="shared" si="6"/>
        <v>2.6062291445828085E-12</v>
      </c>
      <c r="L34" s="32" t="e">
        <f t="shared" si="9"/>
        <v>#VALUE!</v>
      </c>
      <c r="M34" s="33" t="e">
        <f t="shared" si="7"/>
        <v>#VALUE!</v>
      </c>
    </row>
    <row r="35" spans="1:14" x14ac:dyDescent="0.2">
      <c r="A35" s="9" t="s">
        <v>20</v>
      </c>
      <c r="B35" s="11" t="s">
        <v>80</v>
      </c>
      <c r="E35" s="29">
        <f t="shared" si="2"/>
        <v>648.67702042393137</v>
      </c>
      <c r="F35" s="29">
        <f t="shared" si="3"/>
        <v>3615.6259153783121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-3.2420075640549999E-10</v>
      </c>
      <c r="K35" s="33">
        <f t="shared" si="6"/>
        <v>1.8972084693085548E-12</v>
      </c>
      <c r="L35" s="32" t="e">
        <f t="shared" si="9"/>
        <v>#VALUE!</v>
      </c>
      <c r="M35" s="33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2"/>
        <v>638.69737395587094</v>
      </c>
      <c r="F36" s="29">
        <f t="shared" si="3"/>
        <v>3561.3366385920635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-2.3150618705900007E-10</v>
      </c>
      <c r="K36" s="33">
        <f t="shared" si="6"/>
        <v>1.3824795955046425E-12</v>
      </c>
      <c r="L36" s="32" t="e">
        <f t="shared" si="9"/>
        <v>#VALUE!</v>
      </c>
      <c r="M36" s="33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2"/>
        <v>628.71772748781041</v>
      </c>
      <c r="F37" s="29">
        <f t="shared" si="3"/>
        <v>3505.2510254415638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-1.5957994419499997E-10</v>
      </c>
      <c r="K37" s="33">
        <f t="shared" si="6"/>
        <v>8.7691872375595654E-13</v>
      </c>
      <c r="L37" s="32" t="e">
        <f t="shared" si="9"/>
        <v>#VALUE!</v>
      </c>
      <c r="M37" s="33" t="e">
        <f t="shared" si="7"/>
        <v>#VALUE!</v>
      </c>
    </row>
    <row r="38" spans="1:14" x14ac:dyDescent="0.2">
      <c r="A38" s="40" t="s">
        <v>11</v>
      </c>
      <c r="B38" s="41"/>
      <c r="E38" s="29">
        <f t="shared" si="2"/>
        <v>618.73808101974998</v>
      </c>
      <c r="F38" s="29">
        <f t="shared" si="3"/>
        <v>3450.3629698672316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-1.1368570367999996E-10</v>
      </c>
      <c r="K38" s="33">
        <f t="shared" si="6"/>
        <v>6.23720587682605E-13</v>
      </c>
      <c r="L38" s="32" t="e">
        <f t="shared" si="9"/>
        <v>#VALUE!</v>
      </c>
      <c r="M38" s="33" t="e">
        <f t="shared" si="7"/>
        <v>#VALUE!</v>
      </c>
    </row>
    <row r="39" spans="1:14" x14ac:dyDescent="0.2">
      <c r="A39" s="44"/>
      <c r="B39" s="45"/>
      <c r="E39" s="29">
        <f t="shared" si="2"/>
        <v>608.75843455168956</v>
      </c>
      <c r="F39" s="29">
        <f t="shared" si="3"/>
        <v>3393.8781708580091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-8.0173095024999986E-11</v>
      </c>
      <c r="K39" s="33">
        <f t="shared" si="6"/>
        <v>4.66361765503663E-13</v>
      </c>
      <c r="L39" s="32" t="e">
        <f t="shared" si="9"/>
        <v>#VALUE!</v>
      </c>
      <c r="M39" s="33" t="e">
        <f t="shared" si="7"/>
        <v>#VALUE!</v>
      </c>
      <c r="N39" s="3"/>
    </row>
    <row r="40" spans="1:14" x14ac:dyDescent="0.2">
      <c r="A40" s="42"/>
      <c r="B40" s="43"/>
      <c r="E40" s="29">
        <f t="shared" si="2"/>
        <v>598.77878808362902</v>
      </c>
      <c r="F40" s="29">
        <f t="shared" si="3"/>
        <v>3338.9901152836765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-5.645006242350002E-11</v>
      </c>
      <c r="K40" s="33">
        <f t="shared" si="6"/>
        <v>3.4434964310397102E-13</v>
      </c>
      <c r="L40" s="32" t="e">
        <f t="shared" si="9"/>
        <v>#VALUE!</v>
      </c>
      <c r="M40" s="33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2"/>
        <v>588.79914161556849</v>
      </c>
      <c r="F41" s="29">
        <f t="shared" si="3"/>
        <v>3284.1020597093438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-3.9684664555500006E-11</v>
      </c>
      <c r="K41" s="33">
        <f t="shared" si="6"/>
        <v>2.5647462811687825E-13</v>
      </c>
      <c r="L41" s="32" t="e">
        <f t="shared" si="9"/>
        <v>#VALUE!</v>
      </c>
      <c r="M41" s="33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2"/>
        <v>578.81949514750806</v>
      </c>
      <c r="F42" s="29">
        <f t="shared" si="3"/>
        <v>3228.6152253469277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-2.8403519329999992E-11</v>
      </c>
      <c r="K42" s="33">
        <f t="shared" si="6"/>
        <v>2.0466956496206571E-13</v>
      </c>
      <c r="L42" s="32" t="e">
        <f t="shared" si="9"/>
        <v>#VALUE!</v>
      </c>
      <c r="M42" s="33" t="e">
        <f t="shared" si="7"/>
        <v>#VALUE!</v>
      </c>
      <c r="N42" s="3"/>
    </row>
    <row r="43" spans="1:14" x14ac:dyDescent="0.2">
      <c r="A43" s="40" t="s">
        <v>12</v>
      </c>
      <c r="B43" s="41"/>
      <c r="E43" s="29">
        <f t="shared" si="2"/>
        <v>568.83984867944753</v>
      </c>
      <c r="F43" s="29">
        <f t="shared" si="3"/>
        <v>3173.128390984511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-2.0197603879999996E-11</v>
      </c>
      <c r="K43" s="33">
        <f t="shared" si="6"/>
        <v>1.6083846679828072E-13</v>
      </c>
      <c r="L43" s="32" t="e">
        <f t="shared" si="9"/>
        <v>#VALUE!</v>
      </c>
      <c r="M43" s="33" t="e">
        <f t="shared" si="7"/>
        <v>#VALUE!</v>
      </c>
      <c r="N43" s="3"/>
    </row>
    <row r="44" spans="1:14" x14ac:dyDescent="0.2">
      <c r="A44" s="42"/>
      <c r="B44" s="43"/>
      <c r="E44" s="29">
        <f t="shared" si="2"/>
        <v>558.8602022113871</v>
      </c>
      <c r="F44" s="29">
        <f t="shared" si="3"/>
        <v>3118.2403354101784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-1.427565628500001E-11</v>
      </c>
      <c r="K44" s="33">
        <f t="shared" si="6"/>
        <v>1.4787994074383652E-13</v>
      </c>
      <c r="L44" s="32" t="e">
        <f t="shared" si="9"/>
        <v>#VALUE!</v>
      </c>
      <c r="M44" s="33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2"/>
        <v>548.88055574332657</v>
      </c>
      <c r="F45" s="29">
        <f t="shared" si="3"/>
        <v>3061.3563505422335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-1.0683152108499999E-11</v>
      </c>
      <c r="K45" s="33">
        <f t="shared" si="6"/>
        <v>1.3703780614216606E-13</v>
      </c>
      <c r="L45" s="32" t="e">
        <f t="shared" si="9"/>
        <v>#VALUE!</v>
      </c>
      <c r="M45" s="33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48" t="s">
        <v>76</v>
      </c>
      <c r="F47" s="48"/>
      <c r="H47" s="53" t="s">
        <v>86</v>
      </c>
      <c r="I47" s="53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961</v>
      </c>
      <c r="L50" s="35" t="e">
        <f t="shared" si="10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 x14ac:dyDescent="0.2">
      <c r="L54" s="35" t="e">
        <f t="shared" si="10"/>
        <v>#VALUE!</v>
      </c>
      <c r="N54" s="3"/>
    </row>
    <row r="55" spans="1:14" x14ac:dyDescent="0.2">
      <c r="L55" s="35" t="e">
        <f t="shared" si="10"/>
        <v>#VALUE!</v>
      </c>
      <c r="N55" s="3"/>
    </row>
    <row r="56" spans="1:14" x14ac:dyDescent="0.2">
      <c r="L56" s="35" t="e">
        <f t="shared" si="10"/>
        <v>#VALUE!</v>
      </c>
      <c r="N56" s="3"/>
    </row>
    <row r="57" spans="1:14" x14ac:dyDescent="0.2">
      <c r="L57" s="35" t="e">
        <f t="shared" si="10"/>
        <v>#VALUE!</v>
      </c>
      <c r="N57" s="3"/>
    </row>
    <row r="58" spans="1:14" x14ac:dyDescent="0.2">
      <c r="L58" s="35" t="e">
        <f t="shared" si="10"/>
        <v>#VALUE!</v>
      </c>
      <c r="N58" s="3"/>
    </row>
    <row r="59" spans="1:14" x14ac:dyDescent="0.2">
      <c r="L59" s="35" t="e">
        <f t="shared" si="10"/>
        <v>#VALUE!</v>
      </c>
      <c r="N59" s="3"/>
    </row>
    <row r="60" spans="1:14" x14ac:dyDescent="0.2">
      <c r="L60" s="35" t="e">
        <f t="shared" si="10"/>
        <v>#VALUE!</v>
      </c>
    </row>
    <row r="61" spans="1:14" x14ac:dyDescent="0.2">
      <c r="L61" s="35" t="e">
        <f t="shared" si="10"/>
        <v>#VALUE!</v>
      </c>
    </row>
    <row r="62" spans="1:14" x14ac:dyDescent="0.2">
      <c r="L62" s="35" t="e">
        <f t="shared" si="10"/>
        <v>#VALUE!</v>
      </c>
    </row>
    <row r="63" spans="1:14" x14ac:dyDescent="0.2">
      <c r="L63" s="35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2018-07-12T12:40:17Z</dcterms:modified>
</cp:coreProperties>
</file>