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<sst xmlns="http://schemas.openxmlformats.org/spreadsheetml/2006/main" count="478" uniqueCount="96">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</sst>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679.484633508531</c:v>
                </c:pt>
                <c:pt idx="1">
                  <c:v>669.777710172695</c:v>
                </c:pt>
                <c:pt idx="2">
                  <c:v>660.0707868368587</c:v>
                </c:pt>
                <c:pt idx="3">
                  <c:v>650.3638635010226</c:v>
                </c:pt>
                <c:pt idx="4">
                  <c:v>640.6569401651864</c:v>
                </c:pt>
                <c:pt idx="5">
                  <c:v>630.9500168293503</c:v>
                </c:pt>
                <c:pt idx="6">
                  <c:v>621.2430934935142</c:v>
                </c:pt>
                <c:pt idx="7">
                  <c:v>611.536170157678</c:v>
                </c:pt>
                <c:pt idx="8">
                  <c:v>601.8292468218418</c:v>
                </c:pt>
                <c:pt idx="9">
                  <c:v>592.1223234860057</c:v>
                </c:pt>
                <c:pt idx="10">
                  <c:v>582.4154001501694</c:v>
                </c:pt>
                <c:pt idx="11">
                  <c:v>572.7084768143333</c:v>
                </c:pt>
                <c:pt idx="12">
                  <c:v>563.0015534784971</c:v>
                </c:pt>
                <c:pt idx="13">
                  <c:v>553.294630142661</c:v>
                </c:pt>
                <c:pt idx="14">
                  <c:v>543.5877068068248</c:v>
                </c:pt>
                <c:pt idx="15">
                  <c:v>533.8807834709887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95920"/>
        <c:axId val="-20644576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679.484633508531</c:v>
                </c:pt>
                <c:pt idx="1">
                  <c:v>669.777710172695</c:v>
                </c:pt>
                <c:pt idx="2">
                  <c:v>660.0707868368587</c:v>
                </c:pt>
                <c:pt idx="3">
                  <c:v>650.3638635010226</c:v>
                </c:pt>
                <c:pt idx="4">
                  <c:v>640.6569401651864</c:v>
                </c:pt>
                <c:pt idx="5">
                  <c:v>630.9500168293503</c:v>
                </c:pt>
                <c:pt idx="6">
                  <c:v>621.2430934935142</c:v>
                </c:pt>
                <c:pt idx="7">
                  <c:v>611.536170157678</c:v>
                </c:pt>
                <c:pt idx="8">
                  <c:v>601.8292468218418</c:v>
                </c:pt>
                <c:pt idx="9">
                  <c:v>592.1223234860057</c:v>
                </c:pt>
                <c:pt idx="10">
                  <c:v>582.4154001501694</c:v>
                </c:pt>
                <c:pt idx="11">
                  <c:v>572.7084768143333</c:v>
                </c:pt>
                <c:pt idx="12">
                  <c:v>563.0015534784971</c:v>
                </c:pt>
                <c:pt idx="13">
                  <c:v>553.294630142661</c:v>
                </c:pt>
                <c:pt idx="14">
                  <c:v>543.5877068068248</c:v>
                </c:pt>
                <c:pt idx="15">
                  <c:v>533.8807834709887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81248"/>
        <c:axId val="-2059318704"/>
      </c:scatterChart>
      <c:valAx>
        <c:axId val="-2107395920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57680"/>
        <c:crosses val="autoZero"/>
        <c:crossBetween val="midCat"/>
      </c:valAx>
      <c:valAx>
        <c:axId val="-206445768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95920"/>
        <c:crosses val="autoZero"/>
        <c:crossBetween val="midCat"/>
      </c:valAx>
      <c:valAx>
        <c:axId val="-2059318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7981248"/>
        <c:crosses val="max"/>
        <c:crossBetween val="midCat"/>
      </c:valAx>
      <c:valAx>
        <c:axId val="-20579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931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4_QC5_20171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4.6213700235000018E-12</v>
          </cell>
          <cell r="B7">
            <v>9.6882182399589563E-14</v>
          </cell>
          <cell r="C7">
            <v>-2.2828316974999997E-12</v>
          </cell>
          <cell r="D7">
            <v>1.0511220876554512E-13</v>
          </cell>
        </row>
      </sheetData>
      <sheetData sheetId="2">
        <row r="7">
          <cell r="A7">
            <v>4.2689407649999981E-12</v>
          </cell>
          <cell r="B7">
            <v>1.0941843278259905E-13</v>
          </cell>
          <cell r="C7">
            <v>-4.6713921884999996E-12</v>
          </cell>
          <cell r="D7">
            <v>1.1691782405404463E-13</v>
          </cell>
        </row>
      </sheetData>
      <sheetData sheetId="3">
        <row r="7">
          <cell r="A7">
            <v>4.7009507719999978E-12</v>
          </cell>
          <cell r="B7">
            <v>1.1024042523632237E-13</v>
          </cell>
          <cell r="C7">
            <v>-8.3321083150000132E-12</v>
          </cell>
          <cell r="D7">
            <v>1.1855178770117264E-13</v>
          </cell>
        </row>
      </sheetData>
      <sheetData sheetId="4">
        <row r="7">
          <cell r="A7">
            <v>4.8135006600000001E-12</v>
          </cell>
          <cell r="B7">
            <v>1.1602910353959878E-13</v>
          </cell>
          <cell r="C7">
            <v>-1.3466206004999999E-11</v>
          </cell>
          <cell r="D7">
            <v>1.5874839749372932E-13</v>
          </cell>
        </row>
      </sheetData>
      <sheetData sheetId="5">
        <row r="7">
          <cell r="A7">
            <v>4.2416559584999981E-12</v>
          </cell>
          <cell r="B7">
            <v>9.4061165779399463E-14</v>
          </cell>
          <cell r="C7">
            <v>-1.9884964649999985E-11</v>
          </cell>
          <cell r="D7">
            <v>1.8574867720959675E-13</v>
          </cell>
        </row>
      </sheetData>
      <sheetData sheetId="6">
        <row r="7">
          <cell r="A7">
            <v>4.2757620099999988E-12</v>
          </cell>
          <cell r="B7">
            <v>8.8747597930311564E-14</v>
          </cell>
          <cell r="C7">
            <v>-3.0323690050000001E-11</v>
          </cell>
          <cell r="D7">
            <v>2.1590533899623207E-13</v>
          </cell>
        </row>
      </sheetData>
      <sheetData sheetId="7">
        <row r="7">
          <cell r="A7">
            <v>3.9233327070000013E-12</v>
          </cell>
          <cell r="B7">
            <v>9.6735386265052579E-14</v>
          </cell>
          <cell r="C7">
            <v>-4.3471573399999984E-11</v>
          </cell>
          <cell r="D7">
            <v>2.7366313300742474E-13</v>
          </cell>
        </row>
      </sheetData>
      <sheetData sheetId="8">
        <row r="7">
          <cell r="A7">
            <v>4.1256953170000013E-12</v>
          </cell>
          <cell r="B7">
            <v>9.7276365336890756E-14</v>
          </cell>
          <cell r="C7">
            <v>-6.1672836050000006E-11</v>
          </cell>
          <cell r="D7">
            <v>4.0970477951055604E-13</v>
          </cell>
        </row>
      </sheetData>
      <sheetData sheetId="9">
        <row r="7">
          <cell r="A7">
            <v>4.0029135100000004E-12</v>
          </cell>
          <cell r="B7">
            <v>1.034060465897671E-13</v>
          </cell>
          <cell r="C7">
            <v>-8.7936768850000009E-11</v>
          </cell>
          <cell r="D7">
            <v>5.3232360284044882E-13</v>
          </cell>
        </row>
      </sheetData>
      <sheetData sheetId="10">
        <row r="7">
          <cell r="A7">
            <v>4.1359271135000004E-12</v>
          </cell>
          <cell r="B7">
            <v>1.043998380995022E-13</v>
          </cell>
          <cell r="C7">
            <v>-1.2521013430000009E-10</v>
          </cell>
          <cell r="D7">
            <v>1.1798836524607538E-12</v>
          </cell>
        </row>
      </sheetData>
      <sheetData sheetId="11">
        <row r="7">
          <cell r="A7">
            <v>4.2666670384999999E-12</v>
          </cell>
          <cell r="B7">
            <v>1.0853088427610527E-13</v>
          </cell>
          <cell r="C7">
            <v>-1.7692627750000017E-10</v>
          </cell>
          <cell r="D7">
            <v>1.180771654057144E-12</v>
          </cell>
        </row>
      </sheetData>
      <sheetData sheetId="12">
        <row r="7">
          <cell r="A7">
            <v>4.0540725864999998E-12</v>
          </cell>
          <cell r="B7">
            <v>1.0937893042144012E-13</v>
          </cell>
          <cell r="C7">
            <v>-2.5464032400000002E-10</v>
          </cell>
          <cell r="D7">
            <v>1.6283335680990265E-12</v>
          </cell>
        </row>
      </sheetData>
      <sheetData sheetId="13">
        <row r="7">
          <cell r="A7">
            <v>4.0222403919999989E-12</v>
          </cell>
          <cell r="B7">
            <v>1.4307375697488705E-13</v>
          </cell>
          <cell r="C7">
            <v>-3.5542712000000018E-10</v>
          </cell>
          <cell r="D7">
            <v>2.3492974198776366E-12</v>
          </cell>
        </row>
      </sheetData>
      <sheetData sheetId="14">
        <row r="7">
          <cell r="A7">
            <v>3.8926372814999977E-12</v>
          </cell>
          <cell r="B7">
            <v>1.5994767558867483E-13</v>
          </cell>
          <cell r="C7">
            <v>-4.9538471100000024E-10</v>
          </cell>
          <cell r="D7">
            <v>3.0705382956165246E-12</v>
          </cell>
        </row>
      </sheetData>
      <sheetData sheetId="15">
        <row r="7">
          <cell r="A7">
            <v>3.3446667340000008E-12</v>
          </cell>
          <cell r="B7">
            <v>1.7712742625882006E-13</v>
          </cell>
          <cell r="C7">
            <v>-6.9568045199999995E-10</v>
          </cell>
          <cell r="D7">
            <v>4.5399818298455914E-12</v>
          </cell>
        </row>
      </sheetData>
      <sheetData sheetId="16">
        <row r="7">
          <cell r="A7">
            <v>3.7505287985000007E-12</v>
          </cell>
          <cell r="B7">
            <v>1.9618440173517602E-13</v>
          </cell>
          <cell r="C7">
            <v>-9.741666040000003E-10</v>
          </cell>
          <cell r="D7">
            <v>5.8844198149871988E-12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7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6" x14ac:dyDescent="0.2">
      <c r="A2" s="9" t="s">
        <v>53</v>
      </c>
      <c r="B2" s="11" t="s">
        <v>80</v>
      </c>
      <c r="C2" s="36" t="s">
        <v>95</v>
      </c>
      <c r="D2" s="37" t="s">
        <v>93</v>
      </c>
      <c r="E2"/>
      <c r="F2" s="60" t="s">
        <v>7</v>
      </c>
      <c r="G2" s="61"/>
      <c r="H2" s="61"/>
      <c r="I2" s="61"/>
      <c r="J2" s="62"/>
      <c r="K2" s="63" t="s">
        <v>47</v>
      </c>
      <c r="L2" s="61"/>
      <c r="M2" s="61"/>
      <c r="N2" s="62"/>
      <c r="O2" s="63" t="s">
        <v>48</v>
      </c>
      <c r="P2" s="61"/>
      <c r="Q2" s="61"/>
      <c r="R2" s="64"/>
    </row>
    <row r="3" spans="1:18" ht="16" x14ac:dyDescent="0.2">
      <c r="A3" s="40" t="s">
        <v>1</v>
      </c>
      <c r="B3" s="41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2"/>
      <c r="B4" s="43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4" t="s">
        <v>60</v>
      </c>
      <c r="F6" s="13">
        <v>3898.4</v>
      </c>
      <c r="G6" s="14">
        <v>700</v>
      </c>
      <c r="H6" s="15"/>
      <c r="I6" s="16">
        <v>988</v>
      </c>
      <c r="J6" s="17">
        <v>22.3</v>
      </c>
      <c r="K6" s="18">
        <v>333</v>
      </c>
      <c r="L6" s="12">
        <f>SQRT(K6)</f>
        <v>18.248287590894659</v>
      </c>
      <c r="M6" s="14">
        <v>95446</v>
      </c>
      <c r="N6" s="23">
        <f>SQRT(M6)</f>
        <v>308.94336050480189</v>
      </c>
      <c r="O6" s="67">
        <f>'[1]700uA'!A7</f>
        <v>3.7505287985000007E-12</v>
      </c>
      <c r="P6" s="12">
        <f>'[1]700uA'!B7</f>
        <v>1.9618440173517602E-13</v>
      </c>
      <c r="Q6" s="68">
        <f>'[1]700uA'!C7</f>
        <v>-9.741666040000003E-10</v>
      </c>
      <c r="R6" s="68">
        <f>'[1]700uA'!D7</f>
        <v>5.8844198149871988E-12</v>
      </c>
    </row>
    <row r="7" spans="1:18" x14ac:dyDescent="0.2">
      <c r="A7" s="9" t="s">
        <v>3</v>
      </c>
      <c r="B7" s="11" t="s">
        <v>80</v>
      </c>
      <c r="C7"/>
      <c r="D7"/>
      <c r="E7" s="55"/>
      <c r="F7" s="13">
        <v>3843.8</v>
      </c>
      <c r="G7" s="14">
        <v>690</v>
      </c>
      <c r="H7" s="15"/>
      <c r="I7" s="16"/>
      <c r="J7" s="17"/>
      <c r="K7" s="18">
        <v>298</v>
      </c>
      <c r="L7" s="12">
        <f t="shared" ref="L7:L21" si="0">SQRT(K7)</f>
        <v>17.262676501632068</v>
      </c>
      <c r="M7" s="18">
        <v>94927</v>
      </c>
      <c r="N7" s="23">
        <f t="shared" ref="N7:N21" si="1">SQRT(M7)</f>
        <v>308.10225575285875</v>
      </c>
      <c r="O7" s="67">
        <f>'[1]690uA'!A7</f>
        <v>3.3446667340000008E-12</v>
      </c>
      <c r="P7" s="68">
        <f>'[1]690uA'!B7</f>
        <v>1.7712742625882006E-13</v>
      </c>
      <c r="Q7" s="68">
        <f>'[1]690uA'!C7</f>
        <v>-6.9568045199999995E-10</v>
      </c>
      <c r="R7" s="68">
        <f>'[1]690uA'!D7</f>
        <v>4.5399818298455914E-12</v>
      </c>
    </row>
    <row r="8" spans="1:18" x14ac:dyDescent="0.2">
      <c r="A8" s="9" t="s">
        <v>28</v>
      </c>
      <c r="B8" s="11" t="s">
        <v>80</v>
      </c>
      <c r="C8"/>
      <c r="D8"/>
      <c r="E8" s="55"/>
      <c r="F8" s="13">
        <v>3788.4</v>
      </c>
      <c r="G8" s="14">
        <v>680</v>
      </c>
      <c r="H8" s="15"/>
      <c r="I8" s="16"/>
      <c r="J8" s="17"/>
      <c r="K8" s="18">
        <v>263</v>
      </c>
      <c r="L8" s="12">
        <f t="shared" si="0"/>
        <v>16.217274740226856</v>
      </c>
      <c r="M8" s="14">
        <v>87489</v>
      </c>
      <c r="N8" s="23">
        <f t="shared" si="1"/>
        <v>295.78539517697624</v>
      </c>
      <c r="O8" s="67">
        <f>'[1]680uA'!A7</f>
        <v>3.8926372814999977E-12</v>
      </c>
      <c r="P8" s="68">
        <f>'[1]680uA'!B7</f>
        <v>1.5994767558867483E-13</v>
      </c>
      <c r="Q8" s="68">
        <f>'[1]680uA'!C7</f>
        <v>-4.9538471100000024E-10</v>
      </c>
      <c r="R8" s="68">
        <f>'[1]680uA'!D7</f>
        <v>3.0705382956165246E-12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5"/>
      <c r="F9" s="13">
        <v>3732.8</v>
      </c>
      <c r="G9" s="14">
        <v>670</v>
      </c>
      <c r="H9" s="15"/>
      <c r="I9" s="16"/>
      <c r="J9" s="17"/>
      <c r="K9" s="18">
        <v>214</v>
      </c>
      <c r="L9" s="12">
        <f t="shared" si="0"/>
        <v>14.628738838327793</v>
      </c>
      <c r="M9" s="14">
        <v>83449</v>
      </c>
      <c r="N9" s="23">
        <f t="shared" si="1"/>
        <v>288.87540566825692</v>
      </c>
      <c r="O9" s="67">
        <f>'[1]670uA'!A7</f>
        <v>4.0222403919999989E-12</v>
      </c>
      <c r="P9" s="68">
        <f>'[1]670uA'!B7</f>
        <v>1.4307375697488705E-13</v>
      </c>
      <c r="Q9" s="68">
        <f>'[1]670uA'!C7</f>
        <v>-3.5542712000000018E-10</v>
      </c>
      <c r="R9" s="68">
        <f>'[1]670uA'!D7</f>
        <v>2.3492974198776366E-12</v>
      </c>
    </row>
    <row r="10" spans="1:18" x14ac:dyDescent="0.2">
      <c r="A10" s="40" t="s">
        <v>23</v>
      </c>
      <c r="B10" s="41"/>
      <c r="C10" s="4"/>
      <c r="D10" s="6"/>
      <c r="E10" s="55"/>
      <c r="F10" s="13">
        <v>3677.4</v>
      </c>
      <c r="G10" s="14">
        <v>660</v>
      </c>
      <c r="H10" s="15"/>
      <c r="I10" s="16"/>
      <c r="J10" s="17"/>
      <c r="K10" s="18">
        <v>139</v>
      </c>
      <c r="L10" s="12">
        <f t="shared" si="0"/>
        <v>11.789826122551595</v>
      </c>
      <c r="M10" s="14">
        <v>82924</v>
      </c>
      <c r="N10" s="23">
        <f t="shared" si="1"/>
        <v>287.96527568441303</v>
      </c>
      <c r="O10" s="67">
        <f>'[1]660uA'!A7</f>
        <v>4.0540725864999998E-12</v>
      </c>
      <c r="P10" s="68">
        <f>'[1]660uA'!B7</f>
        <v>1.0937893042144012E-13</v>
      </c>
      <c r="Q10" s="68">
        <f>'[1]660uA'!C7</f>
        <v>-2.5464032400000002E-10</v>
      </c>
      <c r="R10" s="68">
        <f>'[1]660uA'!D7</f>
        <v>1.6283335680990265E-12</v>
      </c>
    </row>
    <row r="11" spans="1:18" x14ac:dyDescent="0.2">
      <c r="A11" s="42"/>
      <c r="B11" s="43"/>
      <c r="C11" s="4"/>
      <c r="D11" s="6"/>
      <c r="E11" s="55"/>
      <c r="F11" s="13">
        <v>3621.4</v>
      </c>
      <c r="G11" s="14">
        <v>650</v>
      </c>
      <c r="H11" s="15"/>
      <c r="I11" s="16"/>
      <c r="J11" s="17"/>
      <c r="K11" s="18">
        <v>140</v>
      </c>
      <c r="L11" s="12">
        <f t="shared" si="0"/>
        <v>11.832159566199232</v>
      </c>
      <c r="M11" s="14">
        <v>80542</v>
      </c>
      <c r="N11" s="23">
        <f t="shared" si="1"/>
        <v>283.79922480514284</v>
      </c>
      <c r="O11" s="67">
        <f>'[1]650uA'!A7</f>
        <v>4.2666670384999999E-12</v>
      </c>
      <c r="P11" s="68">
        <f>'[1]650uA'!B7</f>
        <v>1.0853088427610527E-13</v>
      </c>
      <c r="Q11" s="68">
        <f>'[1]650uA'!C7</f>
        <v>-1.7692627750000017E-10</v>
      </c>
      <c r="R11" s="68">
        <f>'[1]650uA'!D7</f>
        <v>1.180771654057144E-12</v>
      </c>
    </row>
    <row r="12" spans="1:18" x14ac:dyDescent="0.2">
      <c r="A12" s="9" t="s">
        <v>57</v>
      </c>
      <c r="B12" s="11" t="s">
        <v>80</v>
      </c>
      <c r="C12" s="4"/>
      <c r="D12" s="6"/>
      <c r="E12" s="55"/>
      <c r="F12" s="13">
        <v>3566.4</v>
      </c>
      <c r="G12" s="14">
        <v>640</v>
      </c>
      <c r="H12" s="15"/>
      <c r="I12" s="16"/>
      <c r="J12" s="17"/>
      <c r="K12" s="18">
        <v>100</v>
      </c>
      <c r="L12" s="12">
        <f t="shared" si="0"/>
        <v>10</v>
      </c>
      <c r="M12" s="14">
        <v>77688</v>
      </c>
      <c r="N12" s="23">
        <f>SQRT(M12)</f>
        <v>278.7256715840864</v>
      </c>
      <c r="O12" s="67">
        <f>'[1]640uA'!A7</f>
        <v>4.1359271135000004E-12</v>
      </c>
      <c r="P12" s="68">
        <f>'[1]640uA'!B7</f>
        <v>1.043998380995022E-13</v>
      </c>
      <c r="Q12" s="68">
        <f>'[1]640uA'!C7</f>
        <v>-1.2521013430000009E-10</v>
      </c>
      <c r="R12" s="68">
        <f>'[1]640uA'!D7</f>
        <v>1.1798836524607538E-12</v>
      </c>
    </row>
    <row r="13" spans="1:18" x14ac:dyDescent="0.2">
      <c r="A13" s="9" t="s">
        <v>45</v>
      </c>
      <c r="B13" s="11" t="s">
        <v>80</v>
      </c>
      <c r="C13" s="4"/>
      <c r="D13" s="6"/>
      <c r="E13" s="55"/>
      <c r="F13" s="13">
        <v>3510.6</v>
      </c>
      <c r="G13" s="14">
        <v>630</v>
      </c>
      <c r="H13" s="15"/>
      <c r="I13" s="16"/>
      <c r="J13" s="17"/>
      <c r="K13" s="18">
        <v>87</v>
      </c>
      <c r="L13" s="12">
        <f t="shared" si="0"/>
        <v>9.3273790530888157</v>
      </c>
      <c r="M13" s="14">
        <v>72534</v>
      </c>
      <c r="N13" s="23">
        <f t="shared" si="1"/>
        <v>269.32136937124022</v>
      </c>
      <c r="O13" s="67">
        <f>'[1]630uA'!A7</f>
        <v>4.0029135100000004E-12</v>
      </c>
      <c r="P13" s="68">
        <f>'[1]630uA'!B7</f>
        <v>1.034060465897671E-13</v>
      </c>
      <c r="Q13" s="68">
        <f>'[1]630uA'!C7</f>
        <v>-8.7936768850000009E-11</v>
      </c>
      <c r="R13" s="68">
        <f>'[1]630uA'!D7</f>
        <v>5.3232360284044882E-13</v>
      </c>
    </row>
    <row r="14" spans="1:18" x14ac:dyDescent="0.2">
      <c r="A14" s="9" t="s">
        <v>54</v>
      </c>
      <c r="B14" s="11" t="s">
        <v>80</v>
      </c>
      <c r="C14" s="4"/>
      <c r="D14" s="6"/>
      <c r="E14" s="55"/>
      <c r="F14" s="13">
        <v>3455.6</v>
      </c>
      <c r="G14" s="14">
        <v>620</v>
      </c>
      <c r="H14" s="15"/>
      <c r="I14" s="16"/>
      <c r="J14" s="17"/>
      <c r="K14" s="18">
        <v>81</v>
      </c>
      <c r="L14" s="12">
        <f t="shared" si="0"/>
        <v>9</v>
      </c>
      <c r="M14" s="14">
        <v>64855</v>
      </c>
      <c r="N14" s="23">
        <f t="shared" si="1"/>
        <v>254.66644851648599</v>
      </c>
      <c r="O14" s="67">
        <f>'[1]620uA'!A7</f>
        <v>4.1256953170000013E-12</v>
      </c>
      <c r="P14" s="68">
        <f>'[1]620uA'!B7</f>
        <v>9.7276365336890756E-14</v>
      </c>
      <c r="Q14" s="68">
        <f>'[1]620uA'!C7</f>
        <v>-6.1672836050000006E-11</v>
      </c>
      <c r="R14" s="68">
        <f>'[1]620uA'!D7</f>
        <v>4.0970477951055604E-13</v>
      </c>
    </row>
    <row r="15" spans="1:18" x14ac:dyDescent="0.2">
      <c r="A15" s="9" t="s">
        <v>55</v>
      </c>
      <c r="B15" s="11" t="s">
        <v>80</v>
      </c>
      <c r="C15" s="4"/>
      <c r="D15" s="6"/>
      <c r="E15" s="55"/>
      <c r="F15" s="13">
        <v>3399.8</v>
      </c>
      <c r="G15" s="14">
        <v>610</v>
      </c>
      <c r="H15" s="15"/>
      <c r="I15" s="16"/>
      <c r="J15" s="17"/>
      <c r="K15" s="18">
        <v>62</v>
      </c>
      <c r="L15" s="12">
        <f t="shared" si="0"/>
        <v>7.8740078740118111</v>
      </c>
      <c r="M15" s="14">
        <v>38646</v>
      </c>
      <c r="N15" s="23">
        <f t="shared" si="1"/>
        <v>196.58585910487051</v>
      </c>
      <c r="O15" s="67">
        <f>'[1]610uA'!A7</f>
        <v>3.9233327070000013E-12</v>
      </c>
      <c r="P15" s="68">
        <f>'[1]610uA'!B7</f>
        <v>9.6735386265052579E-14</v>
      </c>
      <c r="Q15" s="68">
        <f>'[1]610uA'!C7</f>
        <v>-4.3471573399999984E-11</v>
      </c>
      <c r="R15" s="68">
        <f>'[1]610uA'!D7</f>
        <v>2.7366313300742474E-13</v>
      </c>
    </row>
    <row r="16" spans="1:18" x14ac:dyDescent="0.2">
      <c r="A16" s="9" t="s">
        <v>49</v>
      </c>
      <c r="B16" s="11" t="s">
        <v>80</v>
      </c>
      <c r="C16" s="4"/>
      <c r="D16" s="6"/>
      <c r="E16" s="55"/>
      <c r="F16" s="13">
        <v>3344.4</v>
      </c>
      <c r="G16" s="14">
        <v>600</v>
      </c>
      <c r="H16" s="15"/>
      <c r="I16" s="16"/>
      <c r="J16" s="17"/>
      <c r="K16" s="18">
        <v>27</v>
      </c>
      <c r="L16" s="12">
        <f t="shared" si="0"/>
        <v>5.196152422706632</v>
      </c>
      <c r="M16" s="14">
        <v>28872</v>
      </c>
      <c r="N16" s="23">
        <f t="shared" si="1"/>
        <v>169.91762710207556</v>
      </c>
      <c r="O16" s="67">
        <f>'[1]600uA'!A7</f>
        <v>4.2757620099999988E-12</v>
      </c>
      <c r="P16" s="68">
        <f>'[1]600uA'!B7</f>
        <v>8.8747597930311564E-14</v>
      </c>
      <c r="Q16" s="68">
        <f>'[1]600uA'!C7</f>
        <v>-3.0323690050000001E-11</v>
      </c>
      <c r="R16" s="68">
        <f>'[1]600uA'!D7</f>
        <v>2.1590533899623207E-13</v>
      </c>
    </row>
    <row r="17" spans="1:20" x14ac:dyDescent="0.2">
      <c r="A17" s="9" t="s">
        <v>62</v>
      </c>
      <c r="B17" s="11" t="s">
        <v>80</v>
      </c>
      <c r="C17" s="4"/>
      <c r="D17" s="6"/>
      <c r="E17" s="55"/>
      <c r="F17" s="13">
        <v>3288.6</v>
      </c>
      <c r="G17" s="14">
        <v>590</v>
      </c>
      <c r="H17" s="15"/>
      <c r="I17" s="16"/>
      <c r="J17" s="17"/>
      <c r="K17" s="18">
        <v>16</v>
      </c>
      <c r="L17" s="12">
        <f t="shared" si="0"/>
        <v>4</v>
      </c>
      <c r="M17" s="14">
        <v>17566</v>
      </c>
      <c r="N17" s="23">
        <f t="shared" si="1"/>
        <v>132.53678734600442</v>
      </c>
      <c r="O17" s="67">
        <f>'[1]590uA'!A7</f>
        <v>4.2416559584999981E-12</v>
      </c>
      <c r="P17" s="68">
        <f>'[1]590uA'!B7</f>
        <v>9.4061165779399463E-14</v>
      </c>
      <c r="Q17" s="68">
        <f>'[1]590uA'!C7</f>
        <v>-1.9884964649999985E-11</v>
      </c>
      <c r="R17" s="68">
        <f>'[1]590uA'!D7</f>
        <v>1.8574867720959675E-13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5"/>
      <c r="F18" s="13">
        <v>3233.2</v>
      </c>
      <c r="G18" s="14">
        <v>580</v>
      </c>
      <c r="H18" s="15"/>
      <c r="I18" s="16"/>
      <c r="J18" s="17"/>
      <c r="K18" s="18">
        <v>13</v>
      </c>
      <c r="L18" s="12">
        <f t="shared" si="0"/>
        <v>3.6055512754639891</v>
      </c>
      <c r="M18" s="14">
        <v>5168</v>
      </c>
      <c r="N18" s="23">
        <f t="shared" si="1"/>
        <v>71.888803022445714</v>
      </c>
      <c r="O18" s="67">
        <f>'[1]580uA'!A7</f>
        <v>4.8135006600000001E-12</v>
      </c>
      <c r="P18" s="68">
        <f>'[1]580uA'!B7</f>
        <v>1.1602910353959878E-13</v>
      </c>
      <c r="Q18" s="68">
        <f>'[1]580uA'!C7</f>
        <v>-1.3466206004999999E-11</v>
      </c>
      <c r="R18" s="68">
        <f>'[1]580uA'!D7</f>
        <v>1.5874839749372932E-13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5"/>
      <c r="F19" s="13">
        <v>3177.8</v>
      </c>
      <c r="G19" s="14">
        <v>570</v>
      </c>
      <c r="H19" s="15"/>
      <c r="I19" s="16"/>
      <c r="J19" s="17"/>
      <c r="K19" s="18">
        <v>4</v>
      </c>
      <c r="L19" s="12">
        <f t="shared" si="0"/>
        <v>2</v>
      </c>
      <c r="M19" s="14">
        <v>344</v>
      </c>
      <c r="N19" s="23">
        <f t="shared" si="1"/>
        <v>18.547236990991408</v>
      </c>
      <c r="O19" s="67">
        <f>'[1]570uA'!A7</f>
        <v>4.7009507719999978E-12</v>
      </c>
      <c r="P19" s="68">
        <f>'[1]570uA'!B7</f>
        <v>1.1024042523632237E-13</v>
      </c>
      <c r="Q19" s="68">
        <f>'[1]570uA'!C7</f>
        <v>-8.3321083150000132E-12</v>
      </c>
      <c r="R19" s="68">
        <f>'[1]570uA'!D7</f>
        <v>1.1855178770117264E-13</v>
      </c>
    </row>
    <row r="20" spans="1:20" x14ac:dyDescent="0.2">
      <c r="A20" s="9" t="s">
        <v>65</v>
      </c>
      <c r="B20" s="11" t="s">
        <v>80</v>
      </c>
      <c r="C20" s="4"/>
      <c r="D20" s="6"/>
      <c r="E20" s="55"/>
      <c r="F20" s="13">
        <v>3122.2</v>
      </c>
      <c r="G20" s="14">
        <v>560</v>
      </c>
      <c r="H20" s="15"/>
      <c r="I20" s="16"/>
      <c r="J20" s="17"/>
      <c r="K20" s="18">
        <v>7</v>
      </c>
      <c r="L20" s="12">
        <f t="shared" si="0"/>
        <v>2.6457513110645907</v>
      </c>
      <c r="M20" s="14">
        <v>6</v>
      </c>
      <c r="N20" s="23">
        <f t="shared" si="1"/>
        <v>2.4494897427831779</v>
      </c>
      <c r="O20" s="67">
        <f>'[1]560uA'!A7</f>
        <v>4.2689407649999981E-12</v>
      </c>
      <c r="P20" s="68">
        <f>'[1]560uA'!B7</f>
        <v>1.0941843278259905E-13</v>
      </c>
      <c r="Q20" s="68">
        <f>'[1]560uA'!C7</f>
        <v>-4.6713921884999996E-12</v>
      </c>
      <c r="R20" s="68">
        <f>'[1]560uA'!D7</f>
        <v>1.1691782405404463E-13</v>
      </c>
    </row>
    <row r="21" spans="1:20" x14ac:dyDescent="0.2">
      <c r="A21" s="9" t="s">
        <v>66</v>
      </c>
      <c r="B21" s="11" t="s">
        <v>80</v>
      </c>
      <c r="C21" s="4"/>
      <c r="D21" s="6"/>
      <c r="E21" s="56"/>
      <c r="F21" s="13">
        <v>3066.4</v>
      </c>
      <c r="G21" s="14">
        <v>550</v>
      </c>
      <c r="H21" s="15"/>
      <c r="I21" s="16"/>
      <c r="J21" s="17"/>
      <c r="K21" s="18">
        <v>3</v>
      </c>
      <c r="L21" s="12">
        <f t="shared" si="0"/>
        <v>1.7320508075688772</v>
      </c>
      <c r="M21" s="14">
        <v>4</v>
      </c>
      <c r="N21" s="23">
        <f t="shared" si="1"/>
        <v>2</v>
      </c>
      <c r="O21" s="67">
        <f>'[1]550uA'!A7</f>
        <v>4.6213700235000018E-12</v>
      </c>
      <c r="P21" s="68">
        <f>'[1]550uA'!B7</f>
        <v>9.6882182399589563E-14</v>
      </c>
      <c r="Q21" s="68">
        <f>'[1]550uA'!C7</f>
        <v>-2.2828316974999997E-12</v>
      </c>
      <c r="R21" s="68">
        <f>'[1]550uA'!D7</f>
        <v>1.0511220876554512E-13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0"/>
      <c r="K23" s="51"/>
      <c r="L23" s="51"/>
      <c r="M23" s="5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6" t="s">
        <v>41</v>
      </c>
      <c r="K24" s="46"/>
      <c r="L24" s="47">
        <v>1.602E-19</v>
      </c>
      <c r="M24" s="4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0"/>
      <c r="K25" s="51"/>
      <c r="L25" s="51"/>
      <c r="M25" s="52"/>
    </row>
    <row r="26" spans="1:20" x14ac:dyDescent="0.2">
      <c r="A26" s="40" t="s">
        <v>0</v>
      </c>
      <c r="B26" s="41"/>
      <c r="D26" s="5"/>
      <c r="E26" s="49" t="s">
        <v>89</v>
      </c>
      <c r="F26" s="49"/>
      <c r="G26" s="49"/>
      <c r="H26" s="49"/>
      <c r="I26" s="49"/>
      <c r="J26" s="49"/>
      <c r="K26" s="49"/>
      <c r="L26" s="49"/>
      <c r="M26" s="49"/>
    </row>
    <row r="27" spans="1:20" x14ac:dyDescent="0.2">
      <c r="A27" s="42"/>
      <c r="B27" s="43"/>
      <c r="E27" s="49"/>
      <c r="F27" s="49"/>
      <c r="G27" s="49"/>
      <c r="H27" s="49"/>
      <c r="I27" s="49"/>
      <c r="J27" s="49"/>
      <c r="K27" s="49"/>
      <c r="L27" s="49"/>
      <c r="M27" s="4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679.48463350853103</v>
      </c>
      <c r="F30" s="29">
        <f t="shared" ref="F30:F45" si="3">F6*(AVERAGE($J$6:$J$21)+273.15)/(AVERAGE($I$6:$I$21))*($I$48/$I$49)</f>
        <v>3784.1469932423684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-9.7791713279850039E-10</v>
      </c>
      <c r="K30" s="33">
        <f>SQRT(P6^2+R6^2)</f>
        <v>5.887689264770872E-12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669.77771017269492</v>
      </c>
      <c r="F31" s="29">
        <f t="shared" si="3"/>
        <v>3731.1471918287025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-6.9902511873399996E-10</v>
      </c>
      <c r="K31" s="33">
        <f t="shared" ref="K31:K45" si="6">SQRT(P7^2+R7^2)</f>
        <v>4.5434358299046324E-12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0" t="s">
        <v>52</v>
      </c>
      <c r="B32" s="41"/>
      <c r="E32" s="29">
        <f t="shared" si="2"/>
        <v>660.0707868368587</v>
      </c>
      <c r="F32" s="29">
        <f t="shared" si="3"/>
        <v>3677.3708365481707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-4.9927734828150027E-10</v>
      </c>
      <c r="K32" s="33">
        <f t="shared" si="6"/>
        <v>3.0747013974976258E-12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2"/>
      <c r="B33" s="43"/>
      <c r="E33" s="29">
        <f t="shared" si="2"/>
        <v>650.36386350102259</v>
      </c>
      <c r="F33" s="29">
        <f t="shared" si="3"/>
        <v>3623.4003428009214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-3.594493603920002E-10</v>
      </c>
      <c r="K33" s="33">
        <f t="shared" si="6"/>
        <v>2.3536500306924625E-12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640.65694016518648</v>
      </c>
      <c r="F34" s="29">
        <f t="shared" si="3"/>
        <v>3569.6239875203896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-2.586943965865E-10</v>
      </c>
      <c r="K34" s="33">
        <f t="shared" si="6"/>
        <v>1.6320030512895019E-12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630.95001682935026</v>
      </c>
      <c r="F35" s="29">
        <f t="shared" si="3"/>
        <v>3515.2652168397062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-1.8119294453850018E-10</v>
      </c>
      <c r="K35" s="33">
        <f t="shared" si="6"/>
        <v>1.185748983498024E-12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621.24309349351415</v>
      </c>
      <c r="F36" s="29">
        <f t="shared" si="3"/>
        <v>3461.8771384926067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-1.2934606141350008E-10</v>
      </c>
      <c r="K36" s="33">
        <f t="shared" si="6"/>
        <v>1.1844934611636026E-12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611.53617015767804</v>
      </c>
      <c r="F37" s="29">
        <f t="shared" si="3"/>
        <v>3407.7125062786417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-9.1939682360000007E-11</v>
      </c>
      <c r="K37" s="33">
        <f t="shared" si="6"/>
        <v>5.4227412681443787E-13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0" t="s">
        <v>11</v>
      </c>
      <c r="B38" s="41"/>
      <c r="E38" s="29">
        <f t="shared" si="2"/>
        <v>601.82924682184182</v>
      </c>
      <c r="F38" s="29">
        <f t="shared" si="3"/>
        <v>3354.3244279315427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-6.5798531367000011E-11</v>
      </c>
      <c r="K38" s="33">
        <f t="shared" si="6"/>
        <v>4.2109464210192652E-13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4"/>
      <c r="B39" s="45"/>
      <c r="E39" s="29">
        <f t="shared" si="2"/>
        <v>592.12232348600571</v>
      </c>
      <c r="F39" s="29">
        <f t="shared" si="3"/>
        <v>3300.1597957175773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-4.7394906106999986E-11</v>
      </c>
      <c r="K39" s="33">
        <f t="shared" si="6"/>
        <v>2.902572054631691E-13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2"/>
      <c r="B40" s="43"/>
      <c r="E40" s="29">
        <f t="shared" si="2"/>
        <v>582.41540015016949</v>
      </c>
      <c r="F40" s="29">
        <f t="shared" si="3"/>
        <v>3246.3834404370446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-3.459945206E-11</v>
      </c>
      <c r="K40" s="33">
        <f t="shared" si="6"/>
        <v>2.3343361271564581E-13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572.70847681433338</v>
      </c>
      <c r="F41" s="29">
        <f t="shared" si="3"/>
        <v>3192.2188082230787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-2.4126620608499984E-11</v>
      </c>
      <c r="K41" s="33">
        <f t="shared" si="6"/>
        <v>2.0820680582751044E-13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563.00155347849716</v>
      </c>
      <c r="F42" s="29">
        <f t="shared" si="3"/>
        <v>3138.4424529425464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-1.8279706665E-11</v>
      </c>
      <c r="K42" s="33">
        <f t="shared" si="6"/>
        <v>1.966311434514635E-13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0" t="s">
        <v>12</v>
      </c>
      <c r="B43" s="41"/>
      <c r="E43" s="29">
        <f t="shared" si="2"/>
        <v>553.29463014266105</v>
      </c>
      <c r="F43" s="29">
        <f t="shared" si="3"/>
        <v>3084.6660976620146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-1.3033059087000011E-11</v>
      </c>
      <c r="K43" s="33">
        <f t="shared" si="6"/>
        <v>1.618872376792843E-13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2"/>
      <c r="B44" s="43"/>
      <c r="E44" s="29">
        <f t="shared" si="2"/>
        <v>543.58770680682483</v>
      </c>
      <c r="F44" s="29">
        <f t="shared" si="3"/>
        <v>3030.6956039147649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-8.9403329534999985E-12</v>
      </c>
      <c r="K44" s="33">
        <f t="shared" si="6"/>
        <v>1.6013173019152914E-13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533.88078347098872</v>
      </c>
      <c r="F45" s="29">
        <f t="shared" si="3"/>
        <v>2976.5309717007995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-6.9042017210000015E-12</v>
      </c>
      <c r="K45" s="33">
        <f t="shared" si="6"/>
        <v>1.429501091223049E-13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8" t="s">
        <v>76</v>
      </c>
      <c r="F47" s="48"/>
      <c r="H47" s="53" t="s">
        <v>86</v>
      </c>
      <c r="I47" s="5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988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2018-07-12T12:40:57Z</dcterms:modified>
</cp:coreProperties>
</file>