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calability" sheetId="1" r:id="rId1"/>
    <sheet name="Simulation Time" sheetId="2" r:id="rId2"/>
    <sheet name="Executable Size" sheetId="3" r:id="rId3"/>
  </sheets>
  <calcPr calcId="152511"/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AA13" i="1"/>
  <c r="AA12" i="1"/>
  <c r="W15" i="1"/>
  <c r="X9" i="1"/>
  <c r="X8" i="1"/>
  <c r="X7" i="1"/>
  <c r="X4" i="1"/>
  <c r="X3" i="1"/>
  <c r="W9" i="1"/>
  <c r="W8" i="1"/>
  <c r="W7" i="1"/>
  <c r="W4" i="1"/>
  <c r="W3" i="1"/>
  <c r="X5" i="1" l="1"/>
  <c r="X10" i="1"/>
  <c r="X12" i="1" l="1"/>
  <c r="X13" i="1" s="1"/>
  <c r="W16" i="1" s="1"/>
</calcChain>
</file>

<file path=xl/sharedStrings.xml><?xml version="1.0" encoding="utf-8"?>
<sst xmlns="http://schemas.openxmlformats.org/spreadsheetml/2006/main" count="62" uniqueCount="39">
  <si>
    <t>Trial 1</t>
  </si>
  <si>
    <t>Trial 2</t>
  </si>
  <si>
    <t>Trial 3</t>
  </si>
  <si>
    <t>Trial 4</t>
  </si>
  <si>
    <t>Trial 5</t>
  </si>
  <si>
    <t>Average</t>
  </si>
  <si>
    <t># Cells</t>
  </si>
  <si>
    <t>10 seconds real time</t>
  </si>
  <si>
    <t>0.01ms step size</t>
  </si>
  <si>
    <t>1,000,000 steps</t>
  </si>
  <si>
    <t>Memory Requirements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</si>
  <si>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</si>
  <si>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</si>
  <si>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</si>
  <si>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</si>
  <si>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</si>
  <si>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</si>
  <si>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</si>
  <si>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</si>
  <si>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</si>
  <si>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</si>
  <si>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</si>
  <si>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</si>
  <si>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</si>
  <si>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</si>
  <si>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</si>
  <si>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</si>
  <si>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</si>
  <si>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</si>
  <si>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</si>
  <si>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Trial 6</t>
  </si>
  <si>
    <t>Trial 7</t>
  </si>
  <si>
    <t>Trial 8</t>
  </si>
  <si>
    <t>Trial 9</t>
  </si>
  <si>
    <t>Trial 10</t>
  </si>
  <si>
    <t>Simulink</t>
  </si>
  <si>
    <t>Piha</t>
  </si>
  <si>
    <t>Heart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</si>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</sst>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Execution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Scalability!$L$2:$L$61</c:f>
              <c:numCache>
                <c:formatCode>General</c:formatCode>
                <c:ptCount val="60"/>
                <c:pt idx="0">
                  <c:v>0.73199999999999998</c:v>
                </c:pt>
                <c:pt idx="1">
                  <c:v>1.7189999999999994</c:v>
                </c:pt>
                <c:pt idx="2">
                  <c:v>2.8380000000000005</c:v>
                </c:pt>
                <c:pt idx="3">
                  <c:v>4.6160000000000014</c:v>
                </c:pt>
                <c:pt idx="4">
                  <c:v>7.2849999999999993</c:v>
                </c:pt>
                <c:pt idx="5">
                  <c:v>11.095000000000001</c:v>
                </c:pt>
                <c:pt idx="6">
                  <c:v>16.411999999999999</c:v>
                </c:pt>
                <c:pt idx="7">
                  <c:v>23.025000000000002</c:v>
                </c:pt>
                <c:pt idx="8">
                  <c:v>31.122999999999998</c:v>
                </c:pt>
                <c:pt idx="9">
                  <c:v>38.424999999999997</c:v>
                </c:pt>
                <c:pt idx="10">
                  <c:v>45.940999999999995</c:v>
                </c:pt>
                <c:pt idx="11">
                  <c:v>52.601999999999997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71.759999999999991</c:v>
                </c:pt>
                <c:pt idx="15">
                  <c:v>77.626000000000005</c:v>
                </c:pt>
                <c:pt idx="16">
                  <c:v>81.759</c:v>
                </c:pt>
                <c:pt idx="17">
                  <c:v>84.864000000000019</c:v>
                </c:pt>
                <c:pt idx="18">
                  <c:v>91.266999999999996</c:v>
                </c:pt>
                <c:pt idx="19">
                  <c:v>96.097999999999999</c:v>
                </c:pt>
                <c:pt idx="20">
                  <c:v>100.40200000000002</c:v>
                </c:pt>
                <c:pt idx="21">
                  <c:v>104.66100000000002</c:v>
                </c:pt>
                <c:pt idx="22">
                  <c:v>112.742</c:v>
                </c:pt>
                <c:pt idx="23">
                  <c:v>118.29400000000001</c:v>
                </c:pt>
                <c:pt idx="24">
                  <c:v>121.571</c:v>
                </c:pt>
                <c:pt idx="25">
                  <c:v>127.53000000000002</c:v>
                </c:pt>
                <c:pt idx="26">
                  <c:v>131.96099999999998</c:v>
                </c:pt>
                <c:pt idx="27">
                  <c:v>139.089</c:v>
                </c:pt>
                <c:pt idx="28">
                  <c:v>146.16999999999999</c:v>
                </c:pt>
                <c:pt idx="29">
                  <c:v>148.38600000000002</c:v>
                </c:pt>
                <c:pt idx="30">
                  <c:v>165.96800000000002</c:v>
                </c:pt>
                <c:pt idx="31">
                  <c:v>166.64600000000002</c:v>
                </c:pt>
                <c:pt idx="32">
                  <c:v>170.52499999999998</c:v>
                </c:pt>
                <c:pt idx="33">
                  <c:v>172.89400000000001</c:v>
                </c:pt>
                <c:pt idx="34">
                  <c:v>184.298</c:v>
                </c:pt>
                <c:pt idx="35">
                  <c:v>182.97199999999998</c:v>
                </c:pt>
                <c:pt idx="36">
                  <c:v>194.17299999999997</c:v>
                </c:pt>
                <c:pt idx="37">
                  <c:v>206.45100000000002</c:v>
                </c:pt>
                <c:pt idx="38">
                  <c:v>224.84299999999999</c:v>
                </c:pt>
                <c:pt idx="39">
                  <c:v>219.429</c:v>
                </c:pt>
                <c:pt idx="40">
                  <c:v>232.77699999999996</c:v>
                </c:pt>
                <c:pt idx="41">
                  <c:v>246.34100000000004</c:v>
                </c:pt>
                <c:pt idx="42">
                  <c:v>256.27499999999998</c:v>
                </c:pt>
                <c:pt idx="43">
                  <c:v>273.5</c:v>
                </c:pt>
                <c:pt idx="44">
                  <c:v>268.46000000000004</c:v>
                </c:pt>
                <c:pt idx="45">
                  <c:v>296.25999999999993</c:v>
                </c:pt>
                <c:pt idx="46">
                  <c:v>304.48099999999999</c:v>
                </c:pt>
                <c:pt idx="47">
                  <c:v>328.75600000000003</c:v>
                </c:pt>
                <c:pt idx="48">
                  <c:v>341.89</c:v>
                </c:pt>
                <c:pt idx="49">
                  <c:v>383.59</c:v>
                </c:pt>
                <c:pt idx="50">
                  <c:v>390.31299999999999</c:v>
                </c:pt>
                <c:pt idx="51">
                  <c:v>395.11700000000008</c:v>
                </c:pt>
                <c:pt idx="52">
                  <c:v>436.78800000000001</c:v>
                </c:pt>
                <c:pt idx="53">
                  <c:v>487.471</c:v>
                </c:pt>
                <c:pt idx="54">
                  <c:v>476.83000000000004</c:v>
                </c:pt>
                <c:pt idx="55">
                  <c:v>485.89299999999992</c:v>
                </c:pt>
                <c:pt idx="56">
                  <c:v>537.22299999999996</c:v>
                </c:pt>
                <c:pt idx="57">
                  <c:v>543.78600000000006</c:v>
                </c:pt>
                <c:pt idx="58">
                  <c:v>564.42499999999995</c:v>
                </c:pt>
                <c:pt idx="59">
                  <c:v>608.72700000000009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7272"/>
        <c:axId val="182276880"/>
      </c:scatterChart>
      <c:scatterChart>
        <c:scatterStyle val="lineMarker"/>
        <c:varyColors val="0"/>
        <c:ser>
          <c:idx val="1"/>
          <c:order val="1"/>
          <c:tx>
            <c:v>Memory Requirement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1188</c:v>
                </c:pt>
                <c:pt idx="36">
                  <c:v>1221</c:v>
                </c:pt>
                <c:pt idx="37">
                  <c:v>1254</c:v>
                </c:pt>
                <c:pt idx="38">
                  <c:v>1287</c:v>
                </c:pt>
                <c:pt idx="39">
                  <c:v>1320</c:v>
                </c:pt>
                <c:pt idx="40">
                  <c:v>1353</c:v>
                </c:pt>
                <c:pt idx="41">
                  <c:v>1386</c:v>
                </c:pt>
                <c:pt idx="42">
                  <c:v>1419</c:v>
                </c:pt>
                <c:pt idx="43">
                  <c:v>1452</c:v>
                </c:pt>
                <c:pt idx="44">
                  <c:v>1485</c:v>
                </c:pt>
                <c:pt idx="45">
                  <c:v>1518</c:v>
                </c:pt>
                <c:pt idx="46">
                  <c:v>1551</c:v>
                </c:pt>
                <c:pt idx="47">
                  <c:v>1584</c:v>
                </c:pt>
                <c:pt idx="48">
                  <c:v>1617</c:v>
                </c:pt>
                <c:pt idx="49">
                  <c:v>1650</c:v>
                </c:pt>
                <c:pt idx="50">
                  <c:v>1683</c:v>
                </c:pt>
                <c:pt idx="51">
                  <c:v>1716</c:v>
                </c:pt>
                <c:pt idx="52">
                  <c:v>1749</c:v>
                </c:pt>
                <c:pt idx="53">
                  <c:v>1782</c:v>
                </c:pt>
                <c:pt idx="54">
                  <c:v>1815</c:v>
                </c:pt>
                <c:pt idx="55">
                  <c:v>1848</c:v>
                </c:pt>
                <c:pt idx="56">
                  <c:v>1881</c:v>
                </c:pt>
                <c:pt idx="57">
                  <c:v>1914</c:v>
                </c:pt>
                <c:pt idx="58">
                  <c:v>1947</c:v>
                </c:pt>
                <c:pt idx="59">
                  <c:v>1980</c:v>
                </c:pt>
              </c:numCache>
            </c:numRef>
          </c:xVal>
          <c:yVal>
            <c:numRef>
              <c:f>Scalability!$M$2:$M$61</c:f>
              <c:numCache>
                <c:formatCode>General</c:formatCode>
                <c:ptCount val="60"/>
                <c:pt idx="0">
                  <c:v>1.094696044921875</c:v>
                </c:pt>
                <c:pt idx="1">
                  <c:v>2.18939208984375</c:v>
                </c:pt>
                <c:pt idx="2">
                  <c:v>3.284088134765625</c:v>
                </c:pt>
                <c:pt idx="3">
                  <c:v>4.3787841796875</c:v>
                </c:pt>
                <c:pt idx="4">
                  <c:v>5.473480224609375</c:v>
                </c:pt>
                <c:pt idx="5">
                  <c:v>6.56817626953125</c:v>
                </c:pt>
                <c:pt idx="6">
                  <c:v>7.662872314453125</c:v>
                </c:pt>
                <c:pt idx="7">
                  <c:v>8.757568359375</c:v>
                </c:pt>
                <c:pt idx="8">
                  <c:v>9.852264404296875</c:v>
                </c:pt>
                <c:pt idx="9">
                  <c:v>10.94696044921875</c:v>
                </c:pt>
                <c:pt idx="10">
                  <c:v>12.041656494140625</c:v>
                </c:pt>
                <c:pt idx="11">
                  <c:v>13.1363525390625</c:v>
                </c:pt>
                <c:pt idx="12">
                  <c:v>14.231048583984375</c:v>
                </c:pt>
                <c:pt idx="13">
                  <c:v>15.32574462890625</c:v>
                </c:pt>
                <c:pt idx="14">
                  <c:v>16.420440673828125</c:v>
                </c:pt>
                <c:pt idx="15">
                  <c:v>17.51513671875</c:v>
                </c:pt>
                <c:pt idx="16">
                  <c:v>18.609832763671875</c:v>
                </c:pt>
                <c:pt idx="17">
                  <c:v>19.70452880859375</c:v>
                </c:pt>
                <c:pt idx="18">
                  <c:v>20.799224853515625</c:v>
                </c:pt>
                <c:pt idx="19">
                  <c:v>21.8939208984375</c:v>
                </c:pt>
                <c:pt idx="20">
                  <c:v>22.988616943359375</c:v>
                </c:pt>
                <c:pt idx="21">
                  <c:v>24.08331298828125</c:v>
                </c:pt>
                <c:pt idx="22">
                  <c:v>25.178009033203125</c:v>
                </c:pt>
                <c:pt idx="23">
                  <c:v>26.272705078125</c:v>
                </c:pt>
                <c:pt idx="24">
                  <c:v>27.367401123046875</c:v>
                </c:pt>
                <c:pt idx="25">
                  <c:v>28.46209716796875</c:v>
                </c:pt>
                <c:pt idx="26">
                  <c:v>29.556793212890625</c:v>
                </c:pt>
                <c:pt idx="27">
                  <c:v>30.6514892578125</c:v>
                </c:pt>
                <c:pt idx="28">
                  <c:v>31.746185302734375</c:v>
                </c:pt>
                <c:pt idx="29">
                  <c:v>32.84088134765625</c:v>
                </c:pt>
                <c:pt idx="30">
                  <c:v>33.935577392578125</c:v>
                </c:pt>
                <c:pt idx="31">
                  <c:v>35.0302734375</c:v>
                </c:pt>
                <c:pt idx="32">
                  <c:v>36.124969482421875</c:v>
                </c:pt>
                <c:pt idx="33">
                  <c:v>37.21966552734375</c:v>
                </c:pt>
                <c:pt idx="34">
                  <c:v>38.314361572265625</c:v>
                </c:pt>
                <c:pt idx="35">
                  <c:v>39.4090576171875</c:v>
                </c:pt>
                <c:pt idx="36">
                  <c:v>40.503753662109375</c:v>
                </c:pt>
                <c:pt idx="37">
                  <c:v>41.59844970703125</c:v>
                </c:pt>
                <c:pt idx="38">
                  <c:v>42.693145751953125</c:v>
                </c:pt>
                <c:pt idx="39">
                  <c:v>43.787841796875</c:v>
                </c:pt>
                <c:pt idx="40">
                  <c:v>44.882537841796875</c:v>
                </c:pt>
                <c:pt idx="41">
                  <c:v>45.97723388671875</c:v>
                </c:pt>
                <c:pt idx="42">
                  <c:v>47.071929931640625</c:v>
                </c:pt>
                <c:pt idx="43">
                  <c:v>48.1666259765625</c:v>
                </c:pt>
                <c:pt idx="44">
                  <c:v>49.261322021484375</c:v>
                </c:pt>
                <c:pt idx="45">
                  <c:v>50.35601806640625</c:v>
                </c:pt>
                <c:pt idx="46">
                  <c:v>51.450714111328125</c:v>
                </c:pt>
                <c:pt idx="47">
                  <c:v>52.54541015625</c:v>
                </c:pt>
                <c:pt idx="48">
                  <c:v>53.640106201171875</c:v>
                </c:pt>
                <c:pt idx="49">
                  <c:v>54.73480224609375</c:v>
                </c:pt>
                <c:pt idx="50">
                  <c:v>55.829498291015625</c:v>
                </c:pt>
                <c:pt idx="51">
                  <c:v>56.9241943359375</c:v>
                </c:pt>
                <c:pt idx="52">
                  <c:v>58.018890380859375</c:v>
                </c:pt>
                <c:pt idx="53">
                  <c:v>59.11358642578125</c:v>
                </c:pt>
                <c:pt idx="54">
                  <c:v>60.208282470703125</c:v>
                </c:pt>
                <c:pt idx="55">
                  <c:v>61.302978515625</c:v>
                </c:pt>
                <c:pt idx="56">
                  <c:v>62.397674560546875</c:v>
                </c:pt>
                <c:pt idx="57">
                  <c:v>63.49237060546875</c:v>
                </c:pt>
                <c:pt idx="58">
                  <c:v>64.587066650390625</c:v>
                </c:pt>
                <c:pt idx="59">
                  <c:v>65.6817626953125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5704"/>
        <c:axId val="182276096"/>
      </c:scatterChart>
      <c:valAx>
        <c:axId val="182277272"/>
        <c:scaling>
          <c:orientation val="minMax"/>
          <c:max val="1000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6880"/>
        <c:crosses val="autoZero"/>
        <c:crossBetween val="midCat"/>
        <c:majorUnit val="297"/>
      </c:valAx>
      <c:valAx>
        <c:axId val="1822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7272"/>
        <c:crosses val="autoZero"/>
        <c:crossBetween val="midCat"/>
      </c:valAx>
      <c:valAx>
        <c:axId val="182276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Memory Requirement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5704"/>
        <c:crosses val="max"/>
        <c:crossBetween val="midCat"/>
      </c:valAx>
      <c:valAx>
        <c:axId val="18227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2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226002</xdr:colOff>
      <xdr:row>16</xdr:row>
      <xdr:rowOff>154130</xdr:rowOff>
    </xdr:from>
    <xdr:to>
      <xdr:col>36</xdr:col>
      <xdr:colOff>546388</xdr:colOff>
      <xdr:row>60</xdr:row>
      <xdr:rowOff>87456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abSelected="1" topLeftCell="K10" zoomScale="85" zoomScaleNormal="85" workbookViewId="0">
      <selection activeCell="M26" sqref="M26"/>
    </sheetView>
  </sheetViews>
  <sheetFormatPr defaultRowHeight="15" x14ac:dyDescent="0.25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5</v>
      </c>
      <c r="M1" t="s">
        <v>38</v>
      </c>
    </row>
    <row r="2" spans="1:27" x14ac:dyDescent="0.25">
      <c r="A2">
        <v>33</v>
      </c>
      <c r="B2">
        <v>0.78</v>
      </c>
      <c r="C2">
        <v>0.62</v>
      </c>
      <c r="D2">
        <v>0.78</v>
      </c>
      <c r="E2">
        <v>0.78</v>
      </c>
      <c r="F2">
        <v>0.62</v>
      </c>
      <c r="G2">
        <v>0.62</v>
      </c>
      <c r="H2">
        <v>0.62</v>
      </c>
      <c r="I2">
        <v>0.94</v>
      </c>
      <c r="J2">
        <v>0.78</v>
      </c>
      <c r="K2">
        <v>0.78</v>
      </c>
      <c r="L2">
        <f>AVERAGE(B2:K2)</f>
        <v>0.73199999999999998</v>
      </c>
      <c r="M2">
        <f>A2*$X$13/1024/1024</f>
        <v>1.094696044921875</v>
      </c>
      <c r="O2" s="1" t="s">
        <v>10</v>
      </c>
      <c r="W2" s="1" t="s">
        <v>21</v>
      </c>
      <c r="X2" s="1" t="s">
        <v>22</v>
      </c>
    </row>
    <row r="3" spans="1:27" x14ac:dyDescent="0.25">
      <c r="A3">
        <v>66</v>
      </c>
      <c r="B3">
        <v>1.7199999999999998</v>
      </c>
      <c r="C3">
        <v>1.7199999999999998</v>
      </c>
      <c r="D3">
        <v>1.7199999999999998</v>
      </c>
      <c r="E3">
        <v>1.7199999999999998</v>
      </c>
      <c r="F3">
        <v>1.7199999999999998</v>
      </c>
      <c r="G3">
        <v>1.7199999999999998</v>
      </c>
      <c r="H3">
        <v>1.87</v>
      </c>
      <c r="I3">
        <v>1.7199999999999998</v>
      </c>
      <c r="J3">
        <v>1.7199999999999998</v>
      </c>
      <c r="K3">
        <v>1.56</v>
      </c>
      <c r="L3">
        <f t="shared" ref="L3:L61" si="0">AVERAGE(B3:K3)</f>
        <v>1.7189999999999994</v>
      </c>
      <c r="M3">
        <f t="shared" ref="M3:M61" si="1">A3*$X$13/1024/1024</f>
        <v>2.18939208984375</v>
      </c>
      <c r="O3" s="1" t="s">
        <v>11</v>
      </c>
      <c r="P3" s="1" t="s">
        <v>12</v>
      </c>
      <c r="Q3" t="s">
        <v>13</v>
      </c>
      <c r="U3" s="1" t="s">
        <v>17</v>
      </c>
      <c r="V3" s="1" t="s">
        <v>12</v>
      </c>
      <c r="W3">
        <f>33*8 + 69</f>
        <v>333</v>
      </c>
      <c r="X3">
        <f>W3*AA3</f>
        <v>2664</v>
      </c>
      <c r="Z3" s="1" t="s">
        <v>12</v>
      </c>
      <c r="AA3">
        <v>8</v>
      </c>
    </row>
    <row r="4" spans="1:27" x14ac:dyDescent="0.25">
      <c r="A4">
        <v>99</v>
      </c>
      <c r="B4">
        <v>2.8100000000000005</v>
      </c>
      <c r="C4">
        <v>2.6500000000000004</v>
      </c>
      <c r="D4">
        <v>2.8100000000000005</v>
      </c>
      <c r="E4">
        <v>2.6500000000000004</v>
      </c>
      <c r="F4">
        <v>2.8100000000000005</v>
      </c>
      <c r="G4">
        <v>2.8100000000000005</v>
      </c>
      <c r="H4">
        <v>2.96</v>
      </c>
      <c r="I4">
        <v>2.96</v>
      </c>
      <c r="J4">
        <v>2.96</v>
      </c>
      <c r="K4">
        <v>2.96</v>
      </c>
      <c r="L4">
        <f t="shared" si="0"/>
        <v>2.8380000000000005</v>
      </c>
      <c r="M4">
        <f t="shared" si="1"/>
        <v>3.284088134765625</v>
      </c>
      <c r="P4" s="1" t="s">
        <v>14</v>
      </c>
      <c r="Q4">
        <v>1</v>
      </c>
      <c r="V4" s="1" t="s">
        <v>14</v>
      </c>
      <c r="W4">
        <f>33*1</f>
        <v>33</v>
      </c>
      <c r="X4">
        <f>W4*AA4</f>
        <v>66</v>
      </c>
      <c r="Z4" s="1" t="s">
        <v>14</v>
      </c>
      <c r="AA4">
        <v>2</v>
      </c>
    </row>
    <row r="5" spans="1:27" x14ac:dyDescent="0.25">
      <c r="A5">
        <v>132</v>
      </c>
      <c r="B5">
        <v>4.6800000000000006</v>
      </c>
      <c r="C5">
        <v>4.5200000000000005</v>
      </c>
      <c r="D5">
        <v>4.6800000000000006</v>
      </c>
      <c r="E5">
        <v>4.99</v>
      </c>
      <c r="F5">
        <v>4.5200000000000005</v>
      </c>
      <c r="G5">
        <v>4.6800000000000006</v>
      </c>
      <c r="H5">
        <v>4.6800000000000006</v>
      </c>
      <c r="I5">
        <v>4.5200000000000005</v>
      </c>
      <c r="J5">
        <v>4.5200000000000005</v>
      </c>
      <c r="K5">
        <v>4.37</v>
      </c>
      <c r="L5">
        <f t="shared" si="0"/>
        <v>4.6160000000000014</v>
      </c>
      <c r="M5">
        <f t="shared" si="1"/>
        <v>4.3787841796875</v>
      </c>
      <c r="V5" s="1" t="s">
        <v>23</v>
      </c>
      <c r="X5">
        <f>SUM(X3:X4)</f>
        <v>2730</v>
      </c>
      <c r="Z5" s="1" t="s">
        <v>15</v>
      </c>
      <c r="AA5">
        <v>1</v>
      </c>
    </row>
    <row r="6" spans="1:27" x14ac:dyDescent="0.25">
      <c r="A6">
        <v>165</v>
      </c>
      <c r="B6">
        <v>7.18</v>
      </c>
      <c r="C6">
        <v>7.33</v>
      </c>
      <c r="D6">
        <v>7.33</v>
      </c>
      <c r="E6">
        <v>7.33</v>
      </c>
      <c r="F6">
        <v>7.18</v>
      </c>
      <c r="G6">
        <v>7.33</v>
      </c>
      <c r="H6">
        <v>7.33</v>
      </c>
      <c r="I6">
        <v>7.33</v>
      </c>
      <c r="J6">
        <v>7.33</v>
      </c>
      <c r="K6">
        <v>7.18</v>
      </c>
      <c r="L6">
        <f t="shared" si="0"/>
        <v>7.2849999999999993</v>
      </c>
      <c r="M6">
        <f t="shared" si="1"/>
        <v>5.473480224609375</v>
      </c>
      <c r="O6" s="1" t="s">
        <v>16</v>
      </c>
      <c r="P6" s="1" t="s">
        <v>14</v>
      </c>
      <c r="Q6">
        <v>4</v>
      </c>
    </row>
    <row r="7" spans="1:27" x14ac:dyDescent="0.25">
      <c r="A7">
        <v>198</v>
      </c>
      <c r="B7">
        <v>11.080000000000002</v>
      </c>
      <c r="C7">
        <v>11.080000000000002</v>
      </c>
      <c r="D7">
        <v>11.080000000000002</v>
      </c>
      <c r="E7">
        <v>11.23</v>
      </c>
      <c r="F7">
        <v>11.080000000000002</v>
      </c>
      <c r="G7">
        <v>11.080000000000002</v>
      </c>
      <c r="H7">
        <v>11.080000000000002</v>
      </c>
      <c r="I7">
        <v>11.080000000000002</v>
      </c>
      <c r="J7">
        <v>11.080000000000002</v>
      </c>
      <c r="K7">
        <v>11.080000000000002</v>
      </c>
      <c r="L7">
        <f t="shared" si="0"/>
        <v>11.095000000000001</v>
      </c>
      <c r="M7">
        <f t="shared" si="1"/>
        <v>6.56817626953125</v>
      </c>
      <c r="P7" s="1" t="s">
        <v>12</v>
      </c>
      <c r="Q7" t="s">
        <v>19</v>
      </c>
      <c r="U7" s="1" t="s">
        <v>18</v>
      </c>
      <c r="V7" s="1" t="s">
        <v>14</v>
      </c>
      <c r="W7">
        <f>34*4</f>
        <v>136</v>
      </c>
      <c r="X7">
        <f>W7*AA4</f>
        <v>272</v>
      </c>
    </row>
    <row r="8" spans="1:27" x14ac:dyDescent="0.25">
      <c r="A8">
        <v>231</v>
      </c>
      <c r="B8">
        <v>16.54</v>
      </c>
      <c r="C8">
        <v>16.38</v>
      </c>
      <c r="D8">
        <v>16.38</v>
      </c>
      <c r="E8">
        <v>16.38</v>
      </c>
      <c r="F8">
        <v>16.38</v>
      </c>
      <c r="G8">
        <v>16.38</v>
      </c>
      <c r="H8">
        <v>16.220000000000002</v>
      </c>
      <c r="I8">
        <v>16.54</v>
      </c>
      <c r="J8">
        <v>16.38</v>
      </c>
      <c r="K8">
        <v>16.54</v>
      </c>
      <c r="L8">
        <f t="shared" si="0"/>
        <v>16.411999999999999</v>
      </c>
      <c r="M8">
        <f t="shared" si="1"/>
        <v>7.662872314453125</v>
      </c>
      <c r="P8" s="1" t="s">
        <v>15</v>
      </c>
      <c r="Q8" t="s">
        <v>20</v>
      </c>
      <c r="V8" s="1" t="s">
        <v>12</v>
      </c>
      <c r="W8">
        <f>34*6 + 635*200</f>
        <v>127204</v>
      </c>
      <c r="X8">
        <f>W8*AA3</f>
        <v>1017632</v>
      </c>
    </row>
    <row r="9" spans="1:27" x14ac:dyDescent="0.25">
      <c r="A9">
        <v>264</v>
      </c>
      <c r="B9">
        <v>23.090000000000003</v>
      </c>
      <c r="C9">
        <v>22.93</v>
      </c>
      <c r="D9">
        <v>22.93</v>
      </c>
      <c r="E9">
        <v>23.24</v>
      </c>
      <c r="F9">
        <v>23.090000000000003</v>
      </c>
      <c r="G9">
        <v>22.93</v>
      </c>
      <c r="H9">
        <v>22.93</v>
      </c>
      <c r="I9">
        <v>23.090000000000003</v>
      </c>
      <c r="J9">
        <v>23.090000000000003</v>
      </c>
      <c r="K9">
        <v>22.93</v>
      </c>
      <c r="L9">
        <f t="shared" si="0"/>
        <v>23.025000000000002</v>
      </c>
      <c r="M9">
        <f t="shared" si="1"/>
        <v>8.757568359375</v>
      </c>
      <c r="V9" s="1" t="s">
        <v>15</v>
      </c>
      <c r="W9">
        <f>34*7 + 635*200</f>
        <v>127238</v>
      </c>
      <c r="X9">
        <f>W9*AA5</f>
        <v>127238</v>
      </c>
    </row>
    <row r="10" spans="1:27" x14ac:dyDescent="0.25">
      <c r="A10">
        <v>297</v>
      </c>
      <c r="B10">
        <v>31.200000000000003</v>
      </c>
      <c r="C10">
        <v>31.36</v>
      </c>
      <c r="D10">
        <v>30.89</v>
      </c>
      <c r="E10">
        <v>31.04</v>
      </c>
      <c r="F10">
        <v>31.200000000000003</v>
      </c>
      <c r="G10">
        <v>30.73</v>
      </c>
      <c r="H10">
        <v>31.36</v>
      </c>
      <c r="I10">
        <v>31.200000000000003</v>
      </c>
      <c r="J10">
        <v>30.89</v>
      </c>
      <c r="K10">
        <v>31.36</v>
      </c>
      <c r="L10">
        <f t="shared" si="0"/>
        <v>31.122999999999998</v>
      </c>
      <c r="M10">
        <f t="shared" si="1"/>
        <v>9.852264404296875</v>
      </c>
      <c r="V10" s="1" t="s">
        <v>23</v>
      </c>
      <c r="X10">
        <f>SUM(X7:X9)</f>
        <v>1145142</v>
      </c>
    </row>
    <row r="11" spans="1:27" x14ac:dyDescent="0.25">
      <c r="A11">
        <v>330</v>
      </c>
      <c r="B11">
        <v>38.380000000000003</v>
      </c>
      <c r="C11">
        <v>38.380000000000003</v>
      </c>
      <c r="D11">
        <v>38.53</v>
      </c>
      <c r="E11">
        <v>38.53</v>
      </c>
      <c r="F11">
        <v>38.380000000000003</v>
      </c>
      <c r="G11">
        <v>38.380000000000003</v>
      </c>
      <c r="H11">
        <v>38.380000000000003</v>
      </c>
      <c r="I11">
        <v>38.53</v>
      </c>
      <c r="J11">
        <v>38.380000000000003</v>
      </c>
      <c r="K11">
        <v>38.380000000000003</v>
      </c>
      <c r="L11">
        <f t="shared" si="0"/>
        <v>38.424999999999997</v>
      </c>
      <c r="M11">
        <f t="shared" si="1"/>
        <v>10.94696044921875</v>
      </c>
    </row>
    <row r="12" spans="1:27" x14ac:dyDescent="0.25">
      <c r="A12">
        <v>363</v>
      </c>
      <c r="B12">
        <v>45.86</v>
      </c>
      <c r="C12">
        <v>45.86</v>
      </c>
      <c r="D12">
        <v>46.02</v>
      </c>
      <c r="E12">
        <v>45.86</v>
      </c>
      <c r="F12">
        <v>45.709999999999994</v>
      </c>
      <c r="G12">
        <v>46.02</v>
      </c>
      <c r="H12">
        <v>45.86</v>
      </c>
      <c r="I12">
        <v>46.180000000000007</v>
      </c>
      <c r="J12">
        <v>46.02</v>
      </c>
      <c r="K12">
        <v>46.02</v>
      </c>
      <c r="L12">
        <f t="shared" si="0"/>
        <v>45.940999999999995</v>
      </c>
      <c r="M12">
        <f t="shared" si="1"/>
        <v>12.041656494140625</v>
      </c>
      <c r="W12" s="1" t="s">
        <v>23</v>
      </c>
      <c r="X12">
        <f>X5+X10</f>
        <v>1147872</v>
      </c>
      <c r="Z12" s="2" t="s">
        <v>27</v>
      </c>
      <c r="AA12">
        <f>114892*1024</f>
        <v>117649408</v>
      </c>
    </row>
    <row r="13" spans="1:27" x14ac:dyDescent="0.25">
      <c r="A13">
        <v>396</v>
      </c>
      <c r="B13">
        <v>52.569999999999993</v>
      </c>
      <c r="C13">
        <v>52.42</v>
      </c>
      <c r="D13">
        <v>52.73</v>
      </c>
      <c r="E13">
        <v>52.569999999999993</v>
      </c>
      <c r="F13">
        <v>52.569999999999993</v>
      </c>
      <c r="G13">
        <v>52.1</v>
      </c>
      <c r="H13">
        <v>52.569999999999993</v>
      </c>
      <c r="I13">
        <v>52.569999999999993</v>
      </c>
      <c r="J13">
        <v>52.569999999999993</v>
      </c>
      <c r="K13">
        <v>53.35</v>
      </c>
      <c r="L13">
        <f t="shared" si="0"/>
        <v>52.601999999999997</v>
      </c>
      <c r="M13">
        <f t="shared" si="1"/>
        <v>13.1363525390625</v>
      </c>
      <c r="O13" s="1" t="s">
        <v>29</v>
      </c>
      <c r="W13" s="1" t="s">
        <v>26</v>
      </c>
      <c r="X13">
        <f>X12/33</f>
        <v>34784</v>
      </c>
      <c r="Z13" s="2" t="s">
        <v>28</v>
      </c>
      <c r="AA13">
        <f>AA12/3300</f>
        <v>35651.335757575755</v>
      </c>
    </row>
    <row r="14" spans="1:27" x14ac:dyDescent="0.25">
      <c r="A14">
        <v>429</v>
      </c>
      <c r="B14">
        <v>59.12</v>
      </c>
      <c r="C14">
        <v>59.12</v>
      </c>
      <c r="D14">
        <v>59.44</v>
      </c>
      <c r="E14">
        <v>59.12</v>
      </c>
      <c r="F14">
        <v>59.12</v>
      </c>
      <c r="G14">
        <v>59.44</v>
      </c>
      <c r="H14">
        <v>59.28</v>
      </c>
      <c r="I14">
        <v>59.44</v>
      </c>
      <c r="J14">
        <v>59.75</v>
      </c>
      <c r="K14">
        <v>59.75</v>
      </c>
      <c r="L14">
        <f t="shared" si="0"/>
        <v>59.35799999999999</v>
      </c>
      <c r="M14">
        <f t="shared" si="1"/>
        <v>14.231048583984375</v>
      </c>
      <c r="O14" t="s">
        <v>7</v>
      </c>
    </row>
    <row r="15" spans="1:27" x14ac:dyDescent="0.25">
      <c r="A15">
        <v>462</v>
      </c>
      <c r="B15">
        <v>66.3</v>
      </c>
      <c r="C15">
        <v>65.05</v>
      </c>
      <c r="D15">
        <v>65.679999999999993</v>
      </c>
      <c r="E15">
        <v>64.740000000000009</v>
      </c>
      <c r="F15">
        <v>64.900000000000006</v>
      </c>
      <c r="G15">
        <v>65.05</v>
      </c>
      <c r="H15">
        <v>64.740000000000009</v>
      </c>
      <c r="I15">
        <v>66.14</v>
      </c>
      <c r="J15">
        <v>65.990000000000009</v>
      </c>
      <c r="K15">
        <v>65.209999999999994</v>
      </c>
      <c r="L15">
        <f t="shared" si="0"/>
        <v>65.38000000000001</v>
      </c>
      <c r="M15">
        <f t="shared" si="1"/>
        <v>15.32574462890625</v>
      </c>
      <c r="O15" t="s">
        <v>8</v>
      </c>
      <c r="V15" s="1" t="s">
        <v>24</v>
      </c>
      <c r="W15">
        <f>8*1024*1024</f>
        <v>8388608</v>
      </c>
    </row>
    <row r="16" spans="1:27" x14ac:dyDescent="0.25">
      <c r="A16">
        <v>495</v>
      </c>
      <c r="B16">
        <v>73.010000000000005</v>
      </c>
      <c r="C16">
        <v>72.38000000000001</v>
      </c>
      <c r="D16">
        <v>71.14</v>
      </c>
      <c r="E16">
        <v>71.92</v>
      </c>
      <c r="F16">
        <v>71.599999999999994</v>
      </c>
      <c r="G16">
        <v>71.92</v>
      </c>
      <c r="H16">
        <v>71.599999999999994</v>
      </c>
      <c r="I16">
        <v>71.449999999999989</v>
      </c>
      <c r="J16">
        <v>71.289999999999992</v>
      </c>
      <c r="K16">
        <v>71.289999999999992</v>
      </c>
      <c r="L16">
        <f t="shared" si="0"/>
        <v>71.759999999999991</v>
      </c>
      <c r="M16">
        <f t="shared" si="1"/>
        <v>16.420440673828125</v>
      </c>
      <c r="O16" t="s">
        <v>9</v>
      </c>
      <c r="V16" s="1" t="s">
        <v>25</v>
      </c>
      <c r="W16">
        <f>W15/X13</f>
        <v>241.16283348666053</v>
      </c>
    </row>
    <row r="17" spans="1:13" x14ac:dyDescent="0.25">
      <c r="A17">
        <v>528</v>
      </c>
      <c r="B17">
        <v>77.53</v>
      </c>
      <c r="C17">
        <v>77.38000000000001</v>
      </c>
      <c r="D17">
        <v>77.53</v>
      </c>
      <c r="E17">
        <v>77.84</v>
      </c>
      <c r="F17">
        <v>77.38000000000001</v>
      </c>
      <c r="G17">
        <v>77.53</v>
      </c>
      <c r="H17">
        <v>77.38000000000001</v>
      </c>
      <c r="I17">
        <v>77.69</v>
      </c>
      <c r="J17">
        <v>78</v>
      </c>
      <c r="K17">
        <v>78</v>
      </c>
      <c r="L17">
        <f t="shared" si="0"/>
        <v>77.626000000000005</v>
      </c>
      <c r="M17">
        <f t="shared" si="1"/>
        <v>17.51513671875</v>
      </c>
    </row>
    <row r="18" spans="1:13" x14ac:dyDescent="0.25">
      <c r="A18">
        <v>561</v>
      </c>
      <c r="B18">
        <v>81.739999999999995</v>
      </c>
      <c r="C18">
        <v>81.899999999999991</v>
      </c>
      <c r="D18">
        <v>81.59</v>
      </c>
      <c r="E18">
        <v>81.28</v>
      </c>
      <c r="F18">
        <v>81.899999999999991</v>
      </c>
      <c r="G18">
        <v>81.739999999999995</v>
      </c>
      <c r="H18">
        <v>81.430000000000007</v>
      </c>
      <c r="I18">
        <v>82.99</v>
      </c>
      <c r="J18">
        <v>81.430000000000007</v>
      </c>
      <c r="K18">
        <v>81.59</v>
      </c>
      <c r="L18">
        <f t="shared" si="0"/>
        <v>81.759</v>
      </c>
      <c r="M18">
        <f t="shared" si="1"/>
        <v>18.609832763671875</v>
      </c>
    </row>
    <row r="19" spans="1:13" x14ac:dyDescent="0.25">
      <c r="A19">
        <v>594</v>
      </c>
      <c r="B19">
        <v>84.55</v>
      </c>
      <c r="C19">
        <v>85.33</v>
      </c>
      <c r="D19">
        <v>85.02000000000001</v>
      </c>
      <c r="E19">
        <v>85.18</v>
      </c>
      <c r="F19">
        <v>84.710000000000008</v>
      </c>
      <c r="G19">
        <v>84.710000000000008</v>
      </c>
      <c r="H19">
        <v>84.710000000000008</v>
      </c>
      <c r="I19">
        <v>84.860000000000014</v>
      </c>
      <c r="J19">
        <v>84.710000000000008</v>
      </c>
      <c r="K19">
        <v>84.860000000000014</v>
      </c>
      <c r="L19">
        <f t="shared" si="0"/>
        <v>84.864000000000019</v>
      </c>
      <c r="M19">
        <f t="shared" si="1"/>
        <v>19.70452880859375</v>
      </c>
    </row>
    <row r="20" spans="1:13" x14ac:dyDescent="0.25">
      <c r="A20">
        <v>627</v>
      </c>
      <c r="B20">
        <v>89.860000000000014</v>
      </c>
      <c r="C20">
        <v>89.710000000000008</v>
      </c>
      <c r="D20">
        <v>93.610000000000014</v>
      </c>
      <c r="E20">
        <v>91.110000000000014</v>
      </c>
      <c r="F20">
        <v>90.02000000000001</v>
      </c>
      <c r="G20">
        <v>93.14</v>
      </c>
      <c r="H20">
        <v>93.14</v>
      </c>
      <c r="I20">
        <v>89.860000000000014</v>
      </c>
      <c r="J20">
        <v>90.169999999999987</v>
      </c>
      <c r="K20">
        <v>92.05</v>
      </c>
      <c r="L20">
        <f t="shared" si="0"/>
        <v>91.266999999999996</v>
      </c>
      <c r="M20">
        <f t="shared" si="1"/>
        <v>20.799224853515625</v>
      </c>
    </row>
    <row r="21" spans="1:13" x14ac:dyDescent="0.25">
      <c r="A21">
        <v>660</v>
      </c>
      <c r="B21">
        <v>94.85</v>
      </c>
      <c r="C21">
        <v>94.54</v>
      </c>
      <c r="D21">
        <v>95.16</v>
      </c>
      <c r="E21">
        <v>97.66</v>
      </c>
      <c r="F21">
        <v>95.009999999999991</v>
      </c>
      <c r="G21">
        <v>95.32</v>
      </c>
      <c r="H21">
        <v>98.59</v>
      </c>
      <c r="I21">
        <v>97.5</v>
      </c>
      <c r="J21">
        <v>97.5</v>
      </c>
      <c r="K21">
        <v>94.85</v>
      </c>
      <c r="L21">
        <f t="shared" si="0"/>
        <v>96.097999999999999</v>
      </c>
      <c r="M21">
        <f t="shared" si="1"/>
        <v>21.8939208984375</v>
      </c>
    </row>
    <row r="22" spans="1:13" x14ac:dyDescent="0.25">
      <c r="A22">
        <v>693</v>
      </c>
      <c r="B22">
        <v>99.36999999999999</v>
      </c>
      <c r="C22">
        <v>99.22</v>
      </c>
      <c r="D22">
        <v>99.36999999999999</v>
      </c>
      <c r="E22">
        <v>99.36999999999999</v>
      </c>
      <c r="F22">
        <v>99.53</v>
      </c>
      <c r="G22">
        <v>101.4</v>
      </c>
      <c r="H22">
        <v>99.69</v>
      </c>
      <c r="I22">
        <v>103.43</v>
      </c>
      <c r="J22">
        <v>99.36999999999999</v>
      </c>
      <c r="K22">
        <v>103.27</v>
      </c>
      <c r="L22">
        <f t="shared" si="0"/>
        <v>100.40200000000002</v>
      </c>
      <c r="M22">
        <f t="shared" si="1"/>
        <v>22.988616943359375</v>
      </c>
    </row>
    <row r="23" spans="1:13" x14ac:dyDescent="0.25">
      <c r="A23">
        <v>726</v>
      </c>
      <c r="B23">
        <v>104.83000000000001</v>
      </c>
      <c r="C23">
        <v>104.52</v>
      </c>
      <c r="D23">
        <v>104.52</v>
      </c>
      <c r="E23">
        <v>104.68</v>
      </c>
      <c r="F23">
        <v>104.83000000000001</v>
      </c>
      <c r="G23">
        <v>104.68</v>
      </c>
      <c r="H23">
        <v>104.68</v>
      </c>
      <c r="I23">
        <v>104.83000000000001</v>
      </c>
      <c r="J23">
        <v>104.36</v>
      </c>
      <c r="K23">
        <v>104.68</v>
      </c>
      <c r="L23">
        <f t="shared" si="0"/>
        <v>104.66100000000002</v>
      </c>
      <c r="M23">
        <f t="shared" si="1"/>
        <v>24.08331298828125</v>
      </c>
    </row>
    <row r="24" spans="1:13" x14ac:dyDescent="0.25">
      <c r="A24">
        <v>759</v>
      </c>
      <c r="B24">
        <v>111.85000000000001</v>
      </c>
      <c r="C24">
        <v>113.41</v>
      </c>
      <c r="D24">
        <v>111.7</v>
      </c>
      <c r="E24">
        <v>111.53999999999999</v>
      </c>
      <c r="F24">
        <v>111.85000000000001</v>
      </c>
      <c r="G24">
        <v>111.7</v>
      </c>
      <c r="H24">
        <v>112.47999999999999</v>
      </c>
      <c r="I24">
        <v>114.97</v>
      </c>
      <c r="J24">
        <v>112.32</v>
      </c>
      <c r="K24">
        <v>115.60000000000001</v>
      </c>
      <c r="L24">
        <f t="shared" si="0"/>
        <v>112.742</v>
      </c>
      <c r="M24">
        <f t="shared" si="1"/>
        <v>25.178009033203125</v>
      </c>
    </row>
    <row r="25" spans="1:13" x14ac:dyDescent="0.25">
      <c r="A25">
        <v>792</v>
      </c>
      <c r="B25">
        <v>115.75</v>
      </c>
      <c r="C25">
        <v>116.53</v>
      </c>
      <c r="D25">
        <v>119.33999999999999</v>
      </c>
      <c r="E25">
        <v>122.15</v>
      </c>
      <c r="F25">
        <v>122.77</v>
      </c>
      <c r="G25">
        <v>116.69</v>
      </c>
      <c r="H25">
        <v>116.69</v>
      </c>
      <c r="I25">
        <v>115.75</v>
      </c>
      <c r="J25">
        <v>115.75</v>
      </c>
      <c r="K25">
        <v>121.52</v>
      </c>
      <c r="L25">
        <f t="shared" si="0"/>
        <v>118.29400000000001</v>
      </c>
      <c r="M25">
        <f t="shared" si="1"/>
        <v>26.272705078125</v>
      </c>
    </row>
    <row r="26" spans="1:13" x14ac:dyDescent="0.25">
      <c r="A26">
        <v>825</v>
      </c>
      <c r="B26">
        <v>124.17999999999999</v>
      </c>
      <c r="C26">
        <v>120.9</v>
      </c>
      <c r="D26">
        <v>120.58999999999999</v>
      </c>
      <c r="E26">
        <v>120.74</v>
      </c>
      <c r="F26">
        <v>120.58999999999999</v>
      </c>
      <c r="G26">
        <v>120.74</v>
      </c>
      <c r="H26">
        <v>125.27</v>
      </c>
      <c r="I26">
        <v>120.74</v>
      </c>
      <c r="J26">
        <v>121.06</v>
      </c>
      <c r="K26">
        <v>120.9</v>
      </c>
      <c r="L26">
        <f t="shared" si="0"/>
        <v>121.571</v>
      </c>
      <c r="M26">
        <f t="shared" si="1"/>
        <v>27.367401123046875</v>
      </c>
    </row>
    <row r="27" spans="1:13" x14ac:dyDescent="0.25">
      <c r="A27">
        <v>858</v>
      </c>
      <c r="B27">
        <v>127.92</v>
      </c>
      <c r="C27">
        <v>127.75999999999999</v>
      </c>
      <c r="D27">
        <v>128.39000000000001</v>
      </c>
      <c r="E27">
        <v>127.60999999999999</v>
      </c>
      <c r="F27">
        <v>126.98</v>
      </c>
      <c r="G27">
        <v>128.07999999999998</v>
      </c>
      <c r="H27">
        <v>126.98</v>
      </c>
      <c r="I27">
        <v>127.60999999999999</v>
      </c>
      <c r="J27">
        <v>127.30000000000001</v>
      </c>
      <c r="K27">
        <v>126.67</v>
      </c>
      <c r="L27">
        <f t="shared" si="0"/>
        <v>127.53000000000002</v>
      </c>
      <c r="M27">
        <f t="shared" si="1"/>
        <v>28.46209716796875</v>
      </c>
    </row>
    <row r="28" spans="1:13" x14ac:dyDescent="0.25">
      <c r="A28">
        <v>891</v>
      </c>
      <c r="B28">
        <v>134.32</v>
      </c>
      <c r="C28">
        <v>131.98000000000002</v>
      </c>
      <c r="D28">
        <v>131.35</v>
      </c>
      <c r="E28">
        <v>131.51</v>
      </c>
      <c r="F28">
        <v>131.66</v>
      </c>
      <c r="G28">
        <v>132.13</v>
      </c>
      <c r="H28">
        <v>131.51</v>
      </c>
      <c r="I28">
        <v>131.51</v>
      </c>
      <c r="J28">
        <v>131.66</v>
      </c>
      <c r="K28">
        <v>131.98000000000002</v>
      </c>
      <c r="L28">
        <f t="shared" si="0"/>
        <v>131.96099999999998</v>
      </c>
      <c r="M28">
        <f t="shared" si="1"/>
        <v>29.556793212890625</v>
      </c>
    </row>
    <row r="29" spans="1:13" x14ac:dyDescent="0.25">
      <c r="A29">
        <v>924</v>
      </c>
      <c r="B29">
        <v>137.12</v>
      </c>
      <c r="C29">
        <v>139.93</v>
      </c>
      <c r="D29">
        <v>137.59</v>
      </c>
      <c r="E29">
        <v>138.53</v>
      </c>
      <c r="F29">
        <v>137.44</v>
      </c>
      <c r="G29">
        <v>144.30000000000001</v>
      </c>
      <c r="H29">
        <v>143.36000000000001</v>
      </c>
      <c r="I29">
        <v>137.59</v>
      </c>
      <c r="J29">
        <v>137.75</v>
      </c>
      <c r="K29">
        <v>137.28</v>
      </c>
      <c r="L29">
        <f t="shared" si="0"/>
        <v>139.089</v>
      </c>
      <c r="M29">
        <f t="shared" si="1"/>
        <v>30.6514892578125</v>
      </c>
    </row>
    <row r="30" spans="1:13" x14ac:dyDescent="0.25">
      <c r="A30">
        <v>957</v>
      </c>
      <c r="B30">
        <v>144.77000000000001</v>
      </c>
      <c r="C30">
        <v>144.13999999999999</v>
      </c>
      <c r="D30">
        <v>146.47999999999999</v>
      </c>
      <c r="E30">
        <v>143.36000000000001</v>
      </c>
      <c r="F30">
        <v>147.11000000000001</v>
      </c>
      <c r="G30">
        <v>144.92000000000002</v>
      </c>
      <c r="H30">
        <v>150.85000000000002</v>
      </c>
      <c r="I30">
        <v>147.72999999999999</v>
      </c>
      <c r="J30">
        <v>145.86000000000001</v>
      </c>
      <c r="K30">
        <v>146.47999999999999</v>
      </c>
      <c r="L30">
        <f t="shared" si="0"/>
        <v>146.16999999999999</v>
      </c>
      <c r="M30">
        <f t="shared" si="1"/>
        <v>31.746185302734375</v>
      </c>
    </row>
    <row r="31" spans="1:13" x14ac:dyDescent="0.25">
      <c r="A31">
        <v>990</v>
      </c>
      <c r="B31">
        <v>151.79</v>
      </c>
      <c r="C31">
        <v>150.38</v>
      </c>
      <c r="D31">
        <v>146.47999999999999</v>
      </c>
      <c r="E31">
        <v>150.38</v>
      </c>
      <c r="F31">
        <v>146.80000000000001</v>
      </c>
      <c r="G31">
        <v>146.17000000000002</v>
      </c>
      <c r="H31">
        <v>150.07</v>
      </c>
      <c r="I31">
        <v>146.63999999999999</v>
      </c>
      <c r="J31">
        <v>147.26000000000002</v>
      </c>
      <c r="K31">
        <v>147.88999999999999</v>
      </c>
      <c r="L31">
        <f t="shared" si="0"/>
        <v>148.38600000000002</v>
      </c>
      <c r="M31">
        <f t="shared" si="1"/>
        <v>32.84088134765625</v>
      </c>
    </row>
    <row r="32" spans="1:13" x14ac:dyDescent="0.25">
      <c r="A32">
        <v>1023</v>
      </c>
      <c r="B32">
        <v>168.64000000000001</v>
      </c>
      <c r="C32">
        <v>165.67000000000002</v>
      </c>
      <c r="D32">
        <v>166.29999999999998</v>
      </c>
      <c r="E32">
        <v>165.82999999999998</v>
      </c>
      <c r="F32">
        <v>166.61</v>
      </c>
      <c r="G32">
        <v>164.42000000000002</v>
      </c>
      <c r="H32">
        <v>165.98</v>
      </c>
      <c r="I32">
        <v>165.04999999999998</v>
      </c>
      <c r="J32">
        <v>165.98</v>
      </c>
      <c r="K32">
        <v>165.2</v>
      </c>
      <c r="L32">
        <f t="shared" si="0"/>
        <v>165.96800000000002</v>
      </c>
      <c r="M32">
        <f t="shared" si="1"/>
        <v>33.935577392578125</v>
      </c>
    </row>
    <row r="33" spans="1:13" x14ac:dyDescent="0.25">
      <c r="A33">
        <v>1056</v>
      </c>
      <c r="B33">
        <v>166.14999999999998</v>
      </c>
      <c r="C33">
        <v>170.98</v>
      </c>
      <c r="D33">
        <v>169.57999999999998</v>
      </c>
      <c r="E33">
        <v>169.26999999999998</v>
      </c>
      <c r="F33">
        <v>166.14999999999998</v>
      </c>
      <c r="G33">
        <v>168.79999999999998</v>
      </c>
      <c r="H33">
        <v>160.06</v>
      </c>
      <c r="I33">
        <v>160.37</v>
      </c>
      <c r="J33">
        <v>166.46</v>
      </c>
      <c r="K33">
        <v>168.64000000000001</v>
      </c>
      <c r="L33">
        <f t="shared" si="0"/>
        <v>166.64600000000002</v>
      </c>
      <c r="M33">
        <f t="shared" si="1"/>
        <v>35.0302734375</v>
      </c>
    </row>
    <row r="34" spans="1:13" x14ac:dyDescent="0.25">
      <c r="A34">
        <v>1089</v>
      </c>
      <c r="B34">
        <v>169.89000000000001</v>
      </c>
      <c r="C34">
        <v>171.13</v>
      </c>
      <c r="D34">
        <v>174.41</v>
      </c>
      <c r="E34">
        <v>171.29000000000002</v>
      </c>
      <c r="F34">
        <v>167.07999999999998</v>
      </c>
      <c r="G34">
        <v>168.79000000000002</v>
      </c>
      <c r="H34">
        <v>168.48</v>
      </c>
      <c r="I34">
        <v>171.6</v>
      </c>
      <c r="J34">
        <v>171.76</v>
      </c>
      <c r="K34">
        <v>170.82</v>
      </c>
      <c r="L34">
        <f t="shared" si="0"/>
        <v>170.52499999999998</v>
      </c>
      <c r="M34">
        <f t="shared" si="1"/>
        <v>36.124969482421875</v>
      </c>
    </row>
    <row r="35" spans="1:13" x14ac:dyDescent="0.25">
      <c r="A35">
        <v>1122</v>
      </c>
      <c r="B35">
        <v>176.28</v>
      </c>
      <c r="C35">
        <v>173</v>
      </c>
      <c r="D35">
        <v>173</v>
      </c>
      <c r="E35">
        <v>170.35</v>
      </c>
      <c r="F35">
        <v>172.85</v>
      </c>
      <c r="G35">
        <v>169.88</v>
      </c>
      <c r="H35">
        <v>173</v>
      </c>
      <c r="I35">
        <v>172.85</v>
      </c>
      <c r="J35">
        <v>173.32</v>
      </c>
      <c r="K35">
        <v>174.41</v>
      </c>
      <c r="L35">
        <f t="shared" si="0"/>
        <v>172.89400000000001</v>
      </c>
      <c r="M35">
        <f t="shared" si="1"/>
        <v>37.21966552734375</v>
      </c>
    </row>
    <row r="36" spans="1:13" x14ac:dyDescent="0.25">
      <c r="A36">
        <v>1155</v>
      </c>
      <c r="B36">
        <v>189.38</v>
      </c>
      <c r="C36">
        <v>182.04999999999998</v>
      </c>
      <c r="D36">
        <v>180.49</v>
      </c>
      <c r="E36">
        <v>194.22</v>
      </c>
      <c r="F36">
        <v>185.01999999999998</v>
      </c>
      <c r="G36">
        <v>181.74</v>
      </c>
      <c r="H36">
        <v>178.31</v>
      </c>
      <c r="I36">
        <v>181.58</v>
      </c>
      <c r="J36">
        <v>185.33</v>
      </c>
      <c r="K36">
        <v>184.86</v>
      </c>
      <c r="L36">
        <f t="shared" si="0"/>
        <v>184.298</v>
      </c>
      <c r="M36">
        <f t="shared" si="1"/>
        <v>38.314361572265625</v>
      </c>
    </row>
    <row r="37" spans="1:13" x14ac:dyDescent="0.25">
      <c r="A37">
        <v>1188</v>
      </c>
      <c r="B37">
        <v>182.68</v>
      </c>
      <c r="C37">
        <v>181.58</v>
      </c>
      <c r="D37">
        <v>183.76999999999998</v>
      </c>
      <c r="E37">
        <v>183.14</v>
      </c>
      <c r="F37">
        <v>183.61</v>
      </c>
      <c r="G37">
        <v>183.61</v>
      </c>
      <c r="H37">
        <v>182.68</v>
      </c>
      <c r="I37">
        <v>181.58</v>
      </c>
      <c r="J37">
        <v>183.76999999999998</v>
      </c>
      <c r="K37">
        <v>183.29999999999998</v>
      </c>
      <c r="L37">
        <f t="shared" si="0"/>
        <v>182.97199999999998</v>
      </c>
      <c r="M37">
        <f t="shared" si="1"/>
        <v>39.4090576171875</v>
      </c>
    </row>
    <row r="38" spans="1:13" x14ac:dyDescent="0.25">
      <c r="A38">
        <v>1221</v>
      </c>
      <c r="B38">
        <v>190.32</v>
      </c>
      <c r="C38">
        <v>205.76</v>
      </c>
      <c r="D38">
        <v>190.94</v>
      </c>
      <c r="E38">
        <v>192.04000000000002</v>
      </c>
      <c r="F38">
        <v>191.72</v>
      </c>
      <c r="G38">
        <v>193.6</v>
      </c>
      <c r="H38">
        <v>194.38</v>
      </c>
      <c r="I38">
        <v>195</v>
      </c>
      <c r="J38">
        <v>192.19</v>
      </c>
      <c r="K38">
        <v>195.78</v>
      </c>
      <c r="L38">
        <f t="shared" si="0"/>
        <v>194.17299999999997</v>
      </c>
      <c r="M38">
        <f t="shared" si="1"/>
        <v>40.503753662109375</v>
      </c>
    </row>
    <row r="39" spans="1:13" x14ac:dyDescent="0.25">
      <c r="A39">
        <v>1254</v>
      </c>
      <c r="B39">
        <v>206.86</v>
      </c>
      <c r="C39">
        <v>207.48000000000002</v>
      </c>
      <c r="D39">
        <v>206.39</v>
      </c>
      <c r="E39">
        <v>206.54</v>
      </c>
      <c r="F39">
        <v>207.95000000000002</v>
      </c>
      <c r="G39">
        <v>209.20000000000002</v>
      </c>
      <c r="H39">
        <v>202.95999999999998</v>
      </c>
      <c r="I39">
        <v>208.1</v>
      </c>
      <c r="J39">
        <v>205.76</v>
      </c>
      <c r="K39">
        <v>203.27</v>
      </c>
      <c r="L39">
        <f t="shared" si="0"/>
        <v>206.45100000000002</v>
      </c>
      <c r="M39">
        <f t="shared" si="1"/>
        <v>41.59844970703125</v>
      </c>
    </row>
    <row r="40" spans="1:13" x14ac:dyDescent="0.25">
      <c r="A40">
        <v>1287</v>
      </c>
      <c r="B40">
        <v>222.60999999999999</v>
      </c>
      <c r="C40">
        <v>228.70000000000002</v>
      </c>
      <c r="D40">
        <v>224.8</v>
      </c>
      <c r="E40">
        <v>219.18</v>
      </c>
      <c r="F40">
        <v>224.02</v>
      </c>
      <c r="G40">
        <v>226.51</v>
      </c>
      <c r="H40">
        <v>226.20000000000002</v>
      </c>
      <c r="I40">
        <v>225.26</v>
      </c>
      <c r="J40">
        <v>226.98000000000002</v>
      </c>
      <c r="K40">
        <v>224.17000000000002</v>
      </c>
      <c r="L40">
        <f t="shared" si="0"/>
        <v>224.84299999999999</v>
      </c>
      <c r="M40">
        <f t="shared" si="1"/>
        <v>42.693145751953125</v>
      </c>
    </row>
    <row r="41" spans="1:13" x14ac:dyDescent="0.25">
      <c r="A41">
        <v>1320</v>
      </c>
      <c r="B41">
        <v>227.76</v>
      </c>
      <c r="C41">
        <v>214.5</v>
      </c>
      <c r="D41">
        <v>215.59</v>
      </c>
      <c r="E41">
        <v>214.97</v>
      </c>
      <c r="F41">
        <v>225.26</v>
      </c>
      <c r="G41">
        <v>217.93</v>
      </c>
      <c r="H41">
        <v>217</v>
      </c>
      <c r="I41">
        <v>219.18</v>
      </c>
      <c r="J41">
        <v>218.4</v>
      </c>
      <c r="K41">
        <v>223.70000000000002</v>
      </c>
      <c r="L41">
        <f t="shared" si="0"/>
        <v>219.429</v>
      </c>
      <c r="M41">
        <f t="shared" si="1"/>
        <v>43.787841796875</v>
      </c>
    </row>
    <row r="42" spans="1:13" x14ac:dyDescent="0.25">
      <c r="A42">
        <v>1353</v>
      </c>
      <c r="B42">
        <v>226.52999999999997</v>
      </c>
      <c r="C42">
        <v>231.35999999999999</v>
      </c>
      <c r="D42">
        <v>235.89</v>
      </c>
      <c r="E42">
        <v>231.05</v>
      </c>
      <c r="F42">
        <v>235.10000000000002</v>
      </c>
      <c r="G42">
        <v>231.51</v>
      </c>
      <c r="H42">
        <v>236.81</v>
      </c>
      <c r="I42">
        <v>231.35000000000002</v>
      </c>
      <c r="J42">
        <v>238.22</v>
      </c>
      <c r="K42">
        <v>229.95000000000002</v>
      </c>
      <c r="L42">
        <f t="shared" si="0"/>
        <v>232.77699999999996</v>
      </c>
      <c r="M42">
        <f t="shared" si="1"/>
        <v>44.882537841796875</v>
      </c>
    </row>
    <row r="43" spans="1:13" x14ac:dyDescent="0.25">
      <c r="A43">
        <v>1386</v>
      </c>
      <c r="B43">
        <v>248.35999999999999</v>
      </c>
      <c r="C43">
        <v>240.39999999999998</v>
      </c>
      <c r="D43">
        <v>244.14000000000001</v>
      </c>
      <c r="E43">
        <v>252.26</v>
      </c>
      <c r="F43">
        <v>245.55</v>
      </c>
      <c r="G43">
        <v>246.95</v>
      </c>
      <c r="H43">
        <v>247.88</v>
      </c>
      <c r="I43">
        <v>242.42000000000002</v>
      </c>
      <c r="J43">
        <v>246.32000000000002</v>
      </c>
      <c r="K43">
        <v>249.13</v>
      </c>
      <c r="L43">
        <f t="shared" si="0"/>
        <v>246.34100000000004</v>
      </c>
      <c r="M43">
        <f t="shared" si="1"/>
        <v>45.97723388671875</v>
      </c>
    </row>
    <row r="44" spans="1:13" x14ac:dyDescent="0.25">
      <c r="A44">
        <v>1419</v>
      </c>
      <c r="B44">
        <v>258.49</v>
      </c>
      <c r="C44">
        <v>253.96999999999997</v>
      </c>
      <c r="D44">
        <v>258.8</v>
      </c>
      <c r="E44">
        <v>251</v>
      </c>
      <c r="F44">
        <v>257.87</v>
      </c>
      <c r="G44">
        <v>261.14</v>
      </c>
      <c r="H44">
        <v>253.81</v>
      </c>
      <c r="I44">
        <v>250.21999999999997</v>
      </c>
      <c r="J44">
        <v>260.99</v>
      </c>
      <c r="K44">
        <v>256.46000000000004</v>
      </c>
      <c r="L44">
        <f t="shared" si="0"/>
        <v>256.27499999999998</v>
      </c>
      <c r="M44">
        <f t="shared" si="1"/>
        <v>47.071929931640625</v>
      </c>
    </row>
    <row r="45" spans="1:13" x14ac:dyDescent="0.25">
      <c r="A45">
        <v>1452</v>
      </c>
      <c r="B45">
        <v>270.35000000000002</v>
      </c>
      <c r="C45">
        <v>272.69</v>
      </c>
      <c r="D45">
        <v>275.02999999999997</v>
      </c>
      <c r="E45">
        <v>274.87</v>
      </c>
      <c r="F45">
        <v>273.77999999999997</v>
      </c>
      <c r="G45">
        <v>273.15999999999997</v>
      </c>
      <c r="H45">
        <v>274.25</v>
      </c>
      <c r="I45">
        <v>273.94</v>
      </c>
      <c r="J45">
        <v>270.19</v>
      </c>
      <c r="K45">
        <v>276.74</v>
      </c>
      <c r="L45">
        <f t="shared" si="0"/>
        <v>273.5</v>
      </c>
      <c r="M45">
        <f t="shared" si="1"/>
        <v>48.1666259765625</v>
      </c>
    </row>
    <row r="46" spans="1:13" x14ac:dyDescent="0.25">
      <c r="A46">
        <v>1485</v>
      </c>
      <c r="B46">
        <v>265.36</v>
      </c>
      <c r="C46">
        <v>272.22000000000003</v>
      </c>
      <c r="D46">
        <v>264.26</v>
      </c>
      <c r="E46">
        <v>266.14</v>
      </c>
      <c r="F46">
        <v>264.26</v>
      </c>
      <c r="G46">
        <v>269.72000000000003</v>
      </c>
      <c r="H46">
        <v>268.79000000000002</v>
      </c>
      <c r="I46">
        <v>270.97000000000003</v>
      </c>
      <c r="J46">
        <v>268.01</v>
      </c>
      <c r="K46">
        <v>274.87</v>
      </c>
      <c r="L46">
        <f t="shared" si="0"/>
        <v>268.46000000000004</v>
      </c>
      <c r="M46">
        <f t="shared" si="1"/>
        <v>49.261322021484375</v>
      </c>
    </row>
    <row r="47" spans="1:13" x14ac:dyDescent="0.25">
      <c r="A47">
        <v>1518</v>
      </c>
      <c r="B47">
        <v>293.12</v>
      </c>
      <c r="C47">
        <v>298.43</v>
      </c>
      <c r="D47">
        <v>297.18</v>
      </c>
      <c r="E47">
        <v>297.64999999999998</v>
      </c>
      <c r="F47">
        <v>297.34000000000003</v>
      </c>
      <c r="G47">
        <v>295.62</v>
      </c>
      <c r="H47">
        <v>297.49</v>
      </c>
      <c r="I47">
        <v>297.49</v>
      </c>
      <c r="J47">
        <v>294.52999999999997</v>
      </c>
      <c r="K47">
        <v>293.75</v>
      </c>
      <c r="L47">
        <f t="shared" si="0"/>
        <v>296.25999999999993</v>
      </c>
      <c r="M47">
        <f t="shared" si="1"/>
        <v>50.35601806640625</v>
      </c>
    </row>
    <row r="48" spans="1:13" x14ac:dyDescent="0.25">
      <c r="A48">
        <v>1551</v>
      </c>
      <c r="B48">
        <v>303.11</v>
      </c>
      <c r="C48">
        <v>308.72000000000003</v>
      </c>
      <c r="D48">
        <v>307.16000000000003</v>
      </c>
      <c r="E48">
        <v>306.38</v>
      </c>
      <c r="F48">
        <v>305.29000000000002</v>
      </c>
      <c r="G48">
        <v>305.59999999999997</v>
      </c>
      <c r="H48">
        <v>301.55</v>
      </c>
      <c r="I48">
        <v>306.54000000000002</v>
      </c>
      <c r="J48">
        <v>300.62</v>
      </c>
      <c r="K48">
        <v>299.84000000000003</v>
      </c>
      <c r="L48">
        <f t="shared" si="0"/>
        <v>304.48099999999999</v>
      </c>
      <c r="M48">
        <f t="shared" si="1"/>
        <v>51.450714111328125</v>
      </c>
    </row>
    <row r="49" spans="1:13" x14ac:dyDescent="0.25">
      <c r="A49">
        <v>1584</v>
      </c>
      <c r="B49">
        <v>324.95</v>
      </c>
      <c r="C49">
        <v>330.72</v>
      </c>
      <c r="D49">
        <v>335.55999999999995</v>
      </c>
      <c r="E49">
        <v>328.53999999999996</v>
      </c>
      <c r="F49">
        <v>329.63</v>
      </c>
      <c r="G49">
        <v>326.34999999999997</v>
      </c>
      <c r="H49">
        <v>331.34999999999997</v>
      </c>
      <c r="I49">
        <v>325.57000000000005</v>
      </c>
      <c r="J49">
        <v>325.42</v>
      </c>
      <c r="K49">
        <v>329.47</v>
      </c>
      <c r="L49">
        <f t="shared" si="0"/>
        <v>328.75600000000003</v>
      </c>
      <c r="M49">
        <f t="shared" si="1"/>
        <v>52.54541015625</v>
      </c>
    </row>
    <row r="50" spans="1:13" x14ac:dyDescent="0.25">
      <c r="A50">
        <v>1617</v>
      </c>
      <c r="B50">
        <v>339.14</v>
      </c>
      <c r="C50">
        <v>341.02</v>
      </c>
      <c r="D50">
        <v>346.79</v>
      </c>
      <c r="E50">
        <v>342.73</v>
      </c>
      <c r="F50">
        <v>338.21</v>
      </c>
      <c r="G50">
        <v>350.53</v>
      </c>
      <c r="H50">
        <v>334</v>
      </c>
      <c r="I50">
        <v>342.26</v>
      </c>
      <c r="J50">
        <v>344.45</v>
      </c>
      <c r="K50">
        <v>339.77</v>
      </c>
      <c r="L50">
        <f t="shared" si="0"/>
        <v>341.89</v>
      </c>
      <c r="M50">
        <f t="shared" si="1"/>
        <v>53.640106201171875</v>
      </c>
    </row>
    <row r="51" spans="1:13" x14ac:dyDescent="0.25">
      <c r="A51">
        <v>1650</v>
      </c>
      <c r="B51">
        <v>376.74</v>
      </c>
      <c r="C51">
        <v>381.89</v>
      </c>
      <c r="D51">
        <v>381.89</v>
      </c>
      <c r="E51">
        <v>391.71999999999997</v>
      </c>
      <c r="F51">
        <v>379.24</v>
      </c>
      <c r="G51">
        <v>390.31</v>
      </c>
      <c r="H51">
        <v>389.69</v>
      </c>
      <c r="I51">
        <v>380.79999999999995</v>
      </c>
      <c r="J51">
        <v>392.96</v>
      </c>
      <c r="K51">
        <v>370.66</v>
      </c>
      <c r="L51">
        <f t="shared" si="0"/>
        <v>383.59</v>
      </c>
      <c r="M51">
        <f t="shared" si="1"/>
        <v>54.73480224609375</v>
      </c>
    </row>
    <row r="52" spans="1:13" x14ac:dyDescent="0.25">
      <c r="A52">
        <v>1683</v>
      </c>
      <c r="B52">
        <v>394.21</v>
      </c>
      <c r="C52">
        <v>397.49</v>
      </c>
      <c r="D52">
        <v>384.7</v>
      </c>
      <c r="E52">
        <v>387.35</v>
      </c>
      <c r="F52">
        <v>400.76</v>
      </c>
      <c r="G52">
        <v>389.38</v>
      </c>
      <c r="H52">
        <v>385.31999999999994</v>
      </c>
      <c r="I52">
        <v>390.15999999999997</v>
      </c>
      <c r="J52">
        <v>381.58000000000004</v>
      </c>
      <c r="K52">
        <v>392.18000000000006</v>
      </c>
      <c r="L52">
        <f t="shared" si="0"/>
        <v>390.31299999999999</v>
      </c>
      <c r="M52">
        <f t="shared" si="1"/>
        <v>55.829498291015625</v>
      </c>
    </row>
    <row r="53" spans="1:13" x14ac:dyDescent="0.25">
      <c r="A53">
        <v>1716</v>
      </c>
      <c r="B53">
        <v>399.97999999999996</v>
      </c>
      <c r="C53">
        <v>395.46</v>
      </c>
      <c r="D53">
        <v>395.62</v>
      </c>
      <c r="E53">
        <v>396.24</v>
      </c>
      <c r="F53">
        <v>397.64000000000004</v>
      </c>
      <c r="G53">
        <v>392.65</v>
      </c>
      <c r="H53">
        <v>389.38</v>
      </c>
      <c r="I53">
        <v>395.15</v>
      </c>
      <c r="J53">
        <v>394.84000000000003</v>
      </c>
      <c r="K53">
        <v>394.21</v>
      </c>
      <c r="L53">
        <f t="shared" si="0"/>
        <v>395.11700000000008</v>
      </c>
      <c r="M53">
        <f t="shared" si="1"/>
        <v>56.9241943359375</v>
      </c>
    </row>
    <row r="54" spans="1:13" x14ac:dyDescent="0.25">
      <c r="A54">
        <v>1749</v>
      </c>
      <c r="B54">
        <v>451.65</v>
      </c>
      <c r="C54">
        <v>433.54999999999995</v>
      </c>
      <c r="D54">
        <v>441.82000000000005</v>
      </c>
      <c r="E54">
        <v>434.49</v>
      </c>
      <c r="F54">
        <v>443.84000000000003</v>
      </c>
      <c r="G54">
        <v>437.12</v>
      </c>
      <c r="H54">
        <v>432.28999999999996</v>
      </c>
      <c r="I54">
        <v>430.73</v>
      </c>
      <c r="J54">
        <v>426.51000000000005</v>
      </c>
      <c r="K54">
        <v>435.88</v>
      </c>
      <c r="L54">
        <f t="shared" si="0"/>
        <v>436.78800000000001</v>
      </c>
      <c r="M54">
        <f t="shared" si="1"/>
        <v>58.018890380859375</v>
      </c>
    </row>
    <row r="55" spans="1:13" x14ac:dyDescent="0.25">
      <c r="A55">
        <v>1782</v>
      </c>
      <c r="B55">
        <v>486.40999999999997</v>
      </c>
      <c r="C55">
        <v>483.76</v>
      </c>
      <c r="D55">
        <v>486.71999999999997</v>
      </c>
      <c r="E55">
        <v>487.19</v>
      </c>
      <c r="F55">
        <v>487.04</v>
      </c>
      <c r="G55">
        <v>496.55</v>
      </c>
      <c r="H55">
        <v>490</v>
      </c>
      <c r="I55">
        <v>477.67</v>
      </c>
      <c r="J55">
        <v>484.69</v>
      </c>
      <c r="K55">
        <v>494.68000000000006</v>
      </c>
      <c r="L55">
        <f t="shared" si="0"/>
        <v>487.471</v>
      </c>
      <c r="M55">
        <f t="shared" si="1"/>
        <v>59.11358642578125</v>
      </c>
    </row>
    <row r="56" spans="1:13" x14ac:dyDescent="0.25">
      <c r="A56">
        <v>1815</v>
      </c>
      <c r="B56">
        <v>474.24</v>
      </c>
      <c r="C56">
        <v>490.46</v>
      </c>
      <c r="D56">
        <v>460.36</v>
      </c>
      <c r="E56">
        <v>462.84999999999997</v>
      </c>
      <c r="F56">
        <v>480.79</v>
      </c>
      <c r="G56">
        <v>460.36</v>
      </c>
      <c r="H56">
        <v>467.38</v>
      </c>
      <c r="I56">
        <v>496.08</v>
      </c>
      <c r="J56">
        <v>484.85</v>
      </c>
      <c r="K56">
        <v>490.93000000000006</v>
      </c>
      <c r="L56">
        <f t="shared" si="0"/>
        <v>476.83000000000004</v>
      </c>
      <c r="M56">
        <f t="shared" si="1"/>
        <v>60.208282470703125</v>
      </c>
    </row>
    <row r="57" spans="1:13" x14ac:dyDescent="0.25">
      <c r="A57">
        <v>1848</v>
      </c>
      <c r="B57">
        <v>487.65999999999997</v>
      </c>
      <c r="C57">
        <v>480.17</v>
      </c>
      <c r="D57">
        <v>483.44</v>
      </c>
      <c r="E57">
        <v>486.88</v>
      </c>
      <c r="F57">
        <v>484.21999999999997</v>
      </c>
      <c r="G57">
        <v>482.35</v>
      </c>
      <c r="H57">
        <v>484.21999999999997</v>
      </c>
      <c r="I57">
        <v>490.31</v>
      </c>
      <c r="J57">
        <v>489.21999999999997</v>
      </c>
      <c r="K57">
        <v>490.46</v>
      </c>
      <c r="L57">
        <f t="shared" si="0"/>
        <v>485.89299999999992</v>
      </c>
      <c r="M57">
        <f t="shared" si="1"/>
        <v>61.302978515625</v>
      </c>
    </row>
    <row r="58" spans="1:13" x14ac:dyDescent="0.25">
      <c r="A58">
        <v>1881</v>
      </c>
      <c r="B58">
        <v>555.66999999999996</v>
      </c>
      <c r="C58">
        <v>538.51</v>
      </c>
      <c r="D58">
        <v>530.4</v>
      </c>
      <c r="E58">
        <v>528.53</v>
      </c>
      <c r="F58">
        <v>499.66999999999996</v>
      </c>
      <c r="G58">
        <v>564.72</v>
      </c>
      <c r="H58">
        <v>552.86</v>
      </c>
      <c r="I58">
        <v>507.95000000000005</v>
      </c>
      <c r="J58">
        <v>544.15</v>
      </c>
      <c r="K58">
        <v>549.77</v>
      </c>
      <c r="L58">
        <f t="shared" si="0"/>
        <v>537.22299999999996</v>
      </c>
      <c r="M58">
        <f t="shared" si="1"/>
        <v>62.397674560546875</v>
      </c>
    </row>
    <row r="59" spans="1:13" x14ac:dyDescent="0.25">
      <c r="A59">
        <v>1914</v>
      </c>
      <c r="B59">
        <v>536.64</v>
      </c>
      <c r="C59">
        <v>545.69000000000005</v>
      </c>
      <c r="D59">
        <v>544.44000000000005</v>
      </c>
      <c r="E59">
        <v>544.6</v>
      </c>
      <c r="F59">
        <v>545.22</v>
      </c>
      <c r="G59">
        <v>540.39</v>
      </c>
      <c r="H59">
        <v>554.57999999999993</v>
      </c>
      <c r="I59">
        <v>538.66999999999996</v>
      </c>
      <c r="J59">
        <v>541.94000000000005</v>
      </c>
      <c r="K59">
        <v>545.69000000000005</v>
      </c>
      <c r="L59">
        <f t="shared" si="0"/>
        <v>543.78600000000006</v>
      </c>
      <c r="M59">
        <f t="shared" si="1"/>
        <v>63.49237060546875</v>
      </c>
    </row>
    <row r="60" spans="1:13" x14ac:dyDescent="0.25">
      <c r="A60">
        <v>1947</v>
      </c>
      <c r="B60">
        <v>585.47</v>
      </c>
      <c r="C60">
        <v>565.66000000000008</v>
      </c>
      <c r="D60">
        <v>564.09999999999991</v>
      </c>
      <c r="E60">
        <v>565.81000000000006</v>
      </c>
      <c r="F60">
        <v>558.32000000000005</v>
      </c>
      <c r="G60">
        <v>561.29</v>
      </c>
      <c r="H60">
        <v>561.29</v>
      </c>
      <c r="I60">
        <v>562.38</v>
      </c>
      <c r="J60">
        <v>561.29</v>
      </c>
      <c r="K60">
        <v>558.64</v>
      </c>
      <c r="L60">
        <f t="shared" si="0"/>
        <v>564.42499999999995</v>
      </c>
      <c r="M60">
        <f t="shared" si="1"/>
        <v>64.587066650390625</v>
      </c>
    </row>
    <row r="61" spans="1:13" x14ac:dyDescent="0.25">
      <c r="A61">
        <v>1980</v>
      </c>
      <c r="B61">
        <v>612.29999999999995</v>
      </c>
      <c r="C61">
        <v>603.72</v>
      </c>
      <c r="D61">
        <v>597.16999999999996</v>
      </c>
      <c r="E61">
        <v>610.12</v>
      </c>
      <c r="F61">
        <v>604.81000000000006</v>
      </c>
      <c r="G61">
        <v>610.58000000000004</v>
      </c>
      <c r="H61">
        <v>628.05999999999995</v>
      </c>
      <c r="I61">
        <v>609.02</v>
      </c>
      <c r="J61">
        <v>604.33999999999992</v>
      </c>
      <c r="K61">
        <v>607.15000000000009</v>
      </c>
      <c r="L61">
        <f t="shared" si="0"/>
        <v>608.72700000000009</v>
      </c>
      <c r="M61">
        <f t="shared" si="1"/>
        <v>65.6817626953125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3" sqref="E33"/>
    </sheetView>
  </sheetViews>
  <sheetFormatPr defaultRowHeight="15" x14ac:dyDescent="0.25"/>
  <sheetData>
    <row r="1" spans="1:5" x14ac:dyDescent="0.25">
      <c r="B1" t="s">
        <v>35</v>
      </c>
      <c r="C1" t="s">
        <v>36</v>
      </c>
    </row>
    <row r="2" spans="1:5" x14ac:dyDescent="0.25">
      <c r="A2" t="s">
        <v>37</v>
      </c>
      <c r="E2" s="1" t="s">
        <v>29</v>
      </c>
    </row>
    <row r="3" spans="1:5" x14ac:dyDescent="0.25">
      <c r="E3" t="s">
        <v>7</v>
      </c>
    </row>
    <row r="4" spans="1:5" x14ac:dyDescent="0.25">
      <c r="E4" t="s">
        <v>8</v>
      </c>
    </row>
    <row r="5" spans="1:5" x14ac:dyDescent="0.25">
      <c r="E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sheetData>
    <row r="1" spans="1:5" x14ac:dyDescent="0.25">
      <c r="B1" t="s">
        <v>35</v>
      </c>
      <c r="C1" t="s">
        <v>36</v>
      </c>
    </row>
    <row r="2" spans="1:5" x14ac:dyDescent="0.25">
      <c r="A2" t="s">
        <v>37</v>
      </c>
      <c r="E2" s="1" t="s">
        <v>29</v>
      </c>
    </row>
    <row r="3" spans="1:5" x14ac:dyDescent="0.25">
      <c r="E3" t="s">
        <v>7</v>
      </c>
    </row>
    <row r="4" spans="1:5" x14ac:dyDescent="0.25">
      <c r="E4" t="s">
        <v>8</v>
      </c>
    </row>
    <row r="5" spans="1:5" x14ac:dyDescent="0.25">
      <c r="E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Executable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2015-08-27T22:20:37Z</dcterms:modified>
</cp:coreProperties>
</file>