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calability" sheetId="1" r:id="rId1"/>
    <sheet name="Simulation Time" sheetId="2" r:id="rId2"/>
    <sheet name="Memory Usage" sheetId="3" r:id="rId3"/>
  </sheets>
  <calcPr calcId="152511"/>
</workbook>
</file>

<file path=xl/calcChain.xml><?xml version="1.0" encoding="utf-8"?>
<calcChain xmlns="http://schemas.openxmlformats.org/spreadsheetml/2006/main">
  <c r="B3" i="2" l="1"/>
  <c r="C3" i="2"/>
  <c r="D3" i="2"/>
  <c r="B4" i="2"/>
  <c r="C4" i="2"/>
  <c r="D4" i="2"/>
  <c r="B5" i="2"/>
  <c r="C5" i="2"/>
  <c r="D5" i="2"/>
  <c r="B6" i="2"/>
  <c r="C6" i="2"/>
  <c r="D6" i="2"/>
  <c r="D2" i="2"/>
  <c r="C2" i="2"/>
  <c r="B2" i="2"/>
  <c r="C6" i="3" l="1"/>
  <c r="B6" i="3"/>
  <c r="C5" i="3"/>
  <c r="B5" i="3"/>
  <c r="C4" i="3"/>
  <c r="B4" i="3"/>
  <c r="C3" i="3"/>
  <c r="B3" i="3"/>
  <c r="C2" i="3"/>
  <c r="B2" i="3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2" i="1"/>
  <c r="E75" i="1" l="1"/>
  <c r="E76" i="1" s="1"/>
  <c r="K75" i="1"/>
  <c r="S73" i="1"/>
  <c r="T73" i="1" s="1"/>
  <c r="S72" i="1"/>
  <c r="T72" i="1" s="1"/>
  <c r="S71" i="1"/>
  <c r="T71" i="1" s="1"/>
  <c r="H72" i="1"/>
  <c r="I72" i="1" s="1"/>
  <c r="H71" i="1"/>
  <c r="I71" i="1" s="1"/>
  <c r="I73" i="1" l="1"/>
  <c r="T74" i="1"/>
  <c r="B75" i="1" l="1"/>
  <c r="B76" i="1" s="1"/>
  <c r="K76" i="1" l="1"/>
  <c r="E23" i="1"/>
  <c r="E31" i="1"/>
  <c r="E39" i="1"/>
  <c r="E47" i="1"/>
  <c r="E55" i="1"/>
  <c r="E24" i="1"/>
  <c r="E32" i="1"/>
  <c r="E40" i="1"/>
  <c r="E48" i="1"/>
  <c r="E56" i="1"/>
  <c r="E25" i="1"/>
  <c r="E33" i="1"/>
  <c r="E41" i="1"/>
  <c r="E49" i="1"/>
  <c r="E57" i="1"/>
  <c r="E26" i="1"/>
  <c r="E34" i="1"/>
  <c r="E42" i="1"/>
  <c r="E50" i="1"/>
  <c r="E58" i="1"/>
  <c r="E52" i="1"/>
  <c r="E29" i="1"/>
  <c r="E37" i="1"/>
  <c r="E53" i="1"/>
  <c r="E22" i="1"/>
  <c r="E46" i="1"/>
  <c r="E27" i="1"/>
  <c r="E35" i="1"/>
  <c r="E43" i="1"/>
  <c r="E51" i="1"/>
  <c r="E59" i="1"/>
  <c r="E28" i="1"/>
  <c r="E36" i="1"/>
  <c r="E44" i="1"/>
  <c r="E60" i="1"/>
  <c r="E21" i="1"/>
  <c r="E45" i="1"/>
  <c r="E61" i="1"/>
  <c r="E30" i="1"/>
  <c r="E38" i="1"/>
  <c r="E54" i="1"/>
  <c r="E5" i="1"/>
  <c r="E13" i="1"/>
  <c r="E2" i="1"/>
  <c r="E6" i="1"/>
  <c r="E14" i="1"/>
  <c r="E7" i="1"/>
  <c r="E15" i="1"/>
  <c r="E8" i="1"/>
  <c r="E16" i="1"/>
  <c r="E17" i="1"/>
  <c r="E18" i="1"/>
  <c r="E11" i="1"/>
  <c r="E4" i="1"/>
  <c r="E20" i="1"/>
  <c r="E9" i="1"/>
  <c r="E10" i="1"/>
  <c r="E3" i="1"/>
  <c r="E19" i="1"/>
  <c r="E12" i="1"/>
</calcChain>
</file>

<file path=xl/sharedStrings.xml><?xml version="1.0" encoding="utf-8"?>
<sst xmlns="http://schemas.openxmlformats.org/spreadsheetml/2006/main" count="134" uniqueCount="75">
  <si>
    <t># Cells</t>
  </si>
  <si>
    <t>10 seconds real time</t>
  </si>
  <si>
    <t>0.01ms step size</t>
  </si>
  <si>
    <t>1,000,000 steps</t>
  </si>
  <si>
    <t>Each Cell</t>
  </si>
  <si>
    <t>double</t>
  </si>
  <si>
    <t>8 + num_inputs</t>
  </si>
  <si>
    <t>int</t>
  </si>
  <si>
    <t>char</t>
  </si>
  <si>
    <t>Each Path</t>
  </si>
  <si>
    <t>33 Cells</t>
  </si>
  <si>
    <t>34 Paths</t>
  </si>
  <si>
    <t>6 + 200*conduction_time</t>
  </si>
  <si>
    <t>7 + 200*conduction_time</t>
  </si>
  <si>
    <t>number</t>
  </si>
  <si>
    <t>bytes</t>
  </si>
  <si>
    <t>total</t>
  </si>
  <si>
    <t>cache size</t>
  </si>
  <si>
    <t>cell limit</t>
  </si>
  <si>
    <t>per cell</t>
  </si>
  <si>
    <t>actual (3300)</t>
  </si>
  <si>
    <t>actual (per cell)</t>
  </si>
  <si>
    <t>Information</t>
  </si>
  <si>
    <t>Simulink</t>
  </si>
  <si>
    <t>Piha</t>
  </si>
  <si>
    <t>SL 1</t>
  </si>
  <si>
    <t>SL 2</t>
  </si>
  <si>
    <t>SL 3</t>
  </si>
  <si>
    <t>SL 4</t>
  </si>
  <si>
    <t>SL 5</t>
  </si>
  <si>
    <t>SL 6</t>
  </si>
  <si>
    <t>SL 7</t>
  </si>
  <si>
    <t>SL 8</t>
  </si>
  <si>
    <t>SL 9</t>
  </si>
  <si>
    <t>SL 10</t>
  </si>
  <si>
    <t>PH 1</t>
  </si>
  <si>
    <t>PH 2</t>
  </si>
  <si>
    <t>PH 3</t>
  </si>
  <si>
    <t>PH 4</t>
  </si>
  <si>
    <t>PH 5</t>
  </si>
  <si>
    <t>PH 6</t>
  </si>
  <si>
    <t>PH 7</t>
  </si>
  <si>
    <t>PH 8</t>
  </si>
  <si>
    <t>PH 9</t>
  </si>
  <si>
    <t>PH 10</t>
  </si>
  <si>
    <t>TTS</t>
  </si>
  <si>
    <t>NHC</t>
  </si>
  <si>
    <t>WH</t>
  </si>
  <si>
    <t>MTG</t>
  </si>
  <si>
    <t>NP</t>
  </si>
  <si>
    <t>Piha Mem</t>
  </si>
  <si>
    <t>Memory Requirements for Piha</t>
  </si>
  <si>
    <t>Piha (O2)</t>
  </si>
  <si>
    <t>Piha (O0)</t>
  </si>
  <si>
    <t>PH(2) 1</t>
  </si>
  <si>
    <t>PH(2) 2</t>
  </si>
  <si>
    <t>PH(2) 3</t>
  </si>
  <si>
    <t>PH(2) 4</t>
  </si>
  <si>
    <t>PH(2) 5</t>
  </si>
  <si>
    <t>PH(2) 6</t>
  </si>
  <si>
    <t>PH(2) 7</t>
  </si>
  <si>
    <t>PH(2) 8</t>
  </si>
  <si>
    <t>PH(2) 9</t>
  </si>
  <si>
    <t>PH(2) 10</t>
  </si>
  <si>
    <t>PH(0) 1</t>
  </si>
  <si>
    <t>PH(0) 2</t>
  </si>
  <si>
    <t>PH(0) 3</t>
  </si>
  <si>
    <t>PH(0) 4</t>
  </si>
  <si>
    <t>PH(0) 5</t>
  </si>
  <si>
    <t>PH(0) 6</t>
  </si>
  <si>
    <t>PH(0) 7</t>
  </si>
  <si>
    <t>PH(0) 8</t>
  </si>
  <si>
    <t>PH(0) 9</t>
  </si>
  <si>
    <t>PH(0) 10</t>
  </si>
  <si>
    <t>TSN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</si>
</sst>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Scalability of Piha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Scalability!$C$1</c:f>
              <c:strCache>
                <c:ptCount val="1"/>
                <c:pt idx="0">
                  <c:v>Piha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Scalability!$A$2:$A$61</c:f>
              <c:numCache>
                <c:formatCode>General</c:formatCode>
                <c:ptCount val="60"/>
                <c:pt idx="0">
                  <c:v>33</c:v>
                </c:pt>
                <c:pt idx="1">
                  <c:v>66</c:v>
                </c:pt>
                <c:pt idx="2">
                  <c:v>99</c:v>
                </c:pt>
                <c:pt idx="3">
                  <c:v>132</c:v>
                </c:pt>
                <c:pt idx="4">
                  <c:v>165</c:v>
                </c:pt>
                <c:pt idx="5">
                  <c:v>198</c:v>
                </c:pt>
                <c:pt idx="6">
                  <c:v>231</c:v>
                </c:pt>
                <c:pt idx="7">
                  <c:v>264</c:v>
                </c:pt>
                <c:pt idx="8">
                  <c:v>297</c:v>
                </c:pt>
                <c:pt idx="9">
                  <c:v>330</c:v>
                </c:pt>
                <c:pt idx="10">
                  <c:v>363</c:v>
                </c:pt>
                <c:pt idx="11">
                  <c:v>396</c:v>
                </c:pt>
                <c:pt idx="12">
                  <c:v>429</c:v>
                </c:pt>
                <c:pt idx="13">
                  <c:v>462</c:v>
                </c:pt>
                <c:pt idx="14">
                  <c:v>495</c:v>
                </c:pt>
                <c:pt idx="15">
                  <c:v>528</c:v>
                </c:pt>
                <c:pt idx="16">
                  <c:v>561</c:v>
                </c:pt>
                <c:pt idx="17">
                  <c:v>594</c:v>
                </c:pt>
                <c:pt idx="18">
                  <c:v>627</c:v>
                </c:pt>
                <c:pt idx="19">
                  <c:v>660</c:v>
                </c:pt>
                <c:pt idx="20">
                  <c:v>693</c:v>
                </c:pt>
                <c:pt idx="21">
                  <c:v>726</c:v>
                </c:pt>
                <c:pt idx="22">
                  <c:v>759</c:v>
                </c:pt>
                <c:pt idx="23">
                  <c:v>792</c:v>
                </c:pt>
                <c:pt idx="24">
                  <c:v>825</c:v>
                </c:pt>
                <c:pt idx="25">
                  <c:v>858</c:v>
                </c:pt>
                <c:pt idx="26">
                  <c:v>891</c:v>
                </c:pt>
                <c:pt idx="27">
                  <c:v>924</c:v>
                </c:pt>
                <c:pt idx="28">
                  <c:v>957</c:v>
                </c:pt>
                <c:pt idx="29">
                  <c:v>990</c:v>
                </c:pt>
                <c:pt idx="30">
                  <c:v>1023</c:v>
                </c:pt>
                <c:pt idx="31">
                  <c:v>1056</c:v>
                </c:pt>
                <c:pt idx="32">
                  <c:v>1089</c:v>
                </c:pt>
                <c:pt idx="33">
                  <c:v>1122</c:v>
                </c:pt>
                <c:pt idx="34">
                  <c:v>1155</c:v>
                </c:pt>
                <c:pt idx="35">
                  <c:v>1188</c:v>
                </c:pt>
                <c:pt idx="36">
                  <c:v>1221</c:v>
                </c:pt>
                <c:pt idx="37">
                  <c:v>1254</c:v>
                </c:pt>
                <c:pt idx="38">
                  <c:v>1287</c:v>
                </c:pt>
                <c:pt idx="39">
                  <c:v>1320</c:v>
                </c:pt>
                <c:pt idx="40">
                  <c:v>1353</c:v>
                </c:pt>
                <c:pt idx="41">
                  <c:v>1386</c:v>
                </c:pt>
                <c:pt idx="42">
                  <c:v>1419</c:v>
                </c:pt>
                <c:pt idx="43">
                  <c:v>1452</c:v>
                </c:pt>
                <c:pt idx="44">
                  <c:v>1485</c:v>
                </c:pt>
                <c:pt idx="45">
                  <c:v>1518</c:v>
                </c:pt>
                <c:pt idx="46">
                  <c:v>1551</c:v>
                </c:pt>
                <c:pt idx="47">
                  <c:v>1584</c:v>
                </c:pt>
                <c:pt idx="48">
                  <c:v>1617</c:v>
                </c:pt>
                <c:pt idx="49">
                  <c:v>1650</c:v>
                </c:pt>
                <c:pt idx="50">
                  <c:v>1683</c:v>
                </c:pt>
                <c:pt idx="51">
                  <c:v>1716</c:v>
                </c:pt>
                <c:pt idx="52">
                  <c:v>1749</c:v>
                </c:pt>
                <c:pt idx="53">
                  <c:v>1782</c:v>
                </c:pt>
                <c:pt idx="54">
                  <c:v>1815</c:v>
                </c:pt>
                <c:pt idx="55">
                  <c:v>1848</c:v>
                </c:pt>
                <c:pt idx="56">
                  <c:v>1881</c:v>
                </c:pt>
                <c:pt idx="57">
                  <c:v>1914</c:v>
                </c:pt>
                <c:pt idx="58">
                  <c:v>1947</c:v>
                </c:pt>
                <c:pt idx="59">
                  <c:v>1980</c:v>
                </c:pt>
              </c:numCache>
            </c:numRef>
          </c:xVal>
          <c:yVal>
            <c:numRef>
              <c:f>Scalability!$C$2:$C$61</c:f>
              <c:numCache>
                <c:formatCode>General</c:formatCode>
                <c:ptCount val="60"/>
                <c:pt idx="0">
                  <c:v>0.73199999999999998</c:v>
                </c:pt>
                <c:pt idx="1">
                  <c:v>1.7189999999999994</c:v>
                </c:pt>
                <c:pt idx="2">
                  <c:v>2.8380000000000005</c:v>
                </c:pt>
                <c:pt idx="3">
                  <c:v>4.6160000000000014</c:v>
                </c:pt>
                <c:pt idx="4">
                  <c:v>7.2849999999999993</c:v>
                </c:pt>
                <c:pt idx="5">
                  <c:v>11.095000000000001</c:v>
                </c:pt>
                <c:pt idx="6">
                  <c:v>16.411999999999999</c:v>
                </c:pt>
                <c:pt idx="7">
                  <c:v>23.025000000000002</c:v>
                </c:pt>
                <c:pt idx="8">
                  <c:v>31.122999999999998</c:v>
                </c:pt>
                <c:pt idx="9">
                  <c:v>38.424999999999997</c:v>
                </c:pt>
                <c:pt idx="10">
                  <c:v>45.940999999999995</c:v>
                </c:pt>
                <c:pt idx="11">
                  <c:v>52.601999999999997</c:v>
                </c:pt>
                <c:pt idx="12">
                  <c:v>59.35799999999999</c:v>
                </c:pt>
                <c:pt idx="13">
                  <c:v>65.38000000000001</c:v>
                </c:pt>
                <c:pt idx="14">
                  <c:v>71.759999999999991</c:v>
                </c:pt>
                <c:pt idx="15">
                  <c:v>77.626000000000005</c:v>
                </c:pt>
                <c:pt idx="16">
                  <c:v>81.759</c:v>
                </c:pt>
                <c:pt idx="17">
                  <c:v>84.864000000000019</c:v>
                </c:pt>
                <c:pt idx="18">
                  <c:v>91.266999999999996</c:v>
                </c:pt>
                <c:pt idx="19">
                  <c:v>96.097999999999999</c:v>
                </c:pt>
                <c:pt idx="20">
                  <c:v>100.40200000000002</c:v>
                </c:pt>
                <c:pt idx="21">
                  <c:v>104.66100000000002</c:v>
                </c:pt>
                <c:pt idx="22">
                  <c:v>112.742</c:v>
                </c:pt>
                <c:pt idx="23">
                  <c:v>118.29400000000001</c:v>
                </c:pt>
                <c:pt idx="24">
                  <c:v>121.571</c:v>
                </c:pt>
                <c:pt idx="25">
                  <c:v>127.53000000000002</c:v>
                </c:pt>
                <c:pt idx="26">
                  <c:v>131.96099999999998</c:v>
                </c:pt>
                <c:pt idx="27">
                  <c:v>139.089</c:v>
                </c:pt>
                <c:pt idx="28">
                  <c:v>146.16999999999999</c:v>
                </c:pt>
                <c:pt idx="29">
                  <c:v>148.38600000000002</c:v>
                </c:pt>
                <c:pt idx="30">
                  <c:v>165.96800000000002</c:v>
                </c:pt>
                <c:pt idx="31">
                  <c:v>166.64600000000002</c:v>
                </c:pt>
                <c:pt idx="32">
                  <c:v>170.52499999999998</c:v>
                </c:pt>
                <c:pt idx="33">
                  <c:v>172.89400000000001</c:v>
                </c:pt>
                <c:pt idx="34">
                  <c:v>184.298</c:v>
                </c:pt>
                <c:pt idx="35">
                  <c:v>182.97199999999998</c:v>
                </c:pt>
                <c:pt idx="36">
                  <c:v>194.17299999999997</c:v>
                </c:pt>
                <c:pt idx="37">
                  <c:v>206.45100000000002</c:v>
                </c:pt>
                <c:pt idx="38">
                  <c:v>224.84299999999999</c:v>
                </c:pt>
                <c:pt idx="39">
                  <c:v>219.429</c:v>
                </c:pt>
                <c:pt idx="40">
                  <c:v>232.77699999999996</c:v>
                </c:pt>
                <c:pt idx="41">
                  <c:v>246.34100000000004</c:v>
                </c:pt>
                <c:pt idx="42">
                  <c:v>256.27499999999998</c:v>
                </c:pt>
                <c:pt idx="43">
                  <c:v>273.5</c:v>
                </c:pt>
                <c:pt idx="44">
                  <c:v>268.46000000000004</c:v>
                </c:pt>
                <c:pt idx="45">
                  <c:v>296.25999999999993</c:v>
                </c:pt>
                <c:pt idx="46">
                  <c:v>304.48099999999999</c:v>
                </c:pt>
                <c:pt idx="47">
                  <c:v>328.75600000000003</c:v>
                </c:pt>
                <c:pt idx="48">
                  <c:v>341.89</c:v>
                </c:pt>
                <c:pt idx="49">
                  <c:v>383.59</c:v>
                </c:pt>
                <c:pt idx="50">
                  <c:v>390.31299999999999</c:v>
                </c:pt>
                <c:pt idx="51">
                  <c:v>395.11700000000008</c:v>
                </c:pt>
                <c:pt idx="52">
                  <c:v>436.78800000000001</c:v>
                </c:pt>
                <c:pt idx="53">
                  <c:v>487.471</c:v>
                </c:pt>
                <c:pt idx="54">
                  <c:v>476.83000000000004</c:v>
                </c:pt>
                <c:pt idx="55">
                  <c:v>485.89299999999992</c:v>
                </c:pt>
                <c:pt idx="56">
                  <c:v>537.22299999999996</c:v>
                </c:pt>
                <c:pt idx="57">
                  <c:v>543.78600000000006</c:v>
                </c:pt>
                <c:pt idx="58">
                  <c:v>564.42499999999995</c:v>
                </c:pt>
                <c:pt idx="59">
                  <c:v>608.72700000000009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Scalability!$B$1</c:f>
              <c:strCache>
                <c:ptCount val="1"/>
                <c:pt idx="0">
                  <c:v>Simulink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Scalability!$A$2:$A$61</c:f>
              <c:numCache>
                <c:formatCode>General</c:formatCode>
                <c:ptCount val="60"/>
                <c:pt idx="0">
                  <c:v>33</c:v>
                </c:pt>
                <c:pt idx="1">
                  <c:v>66</c:v>
                </c:pt>
                <c:pt idx="2">
                  <c:v>99</c:v>
                </c:pt>
                <c:pt idx="3">
                  <c:v>132</c:v>
                </c:pt>
                <c:pt idx="4">
                  <c:v>165</c:v>
                </c:pt>
                <c:pt idx="5">
                  <c:v>198</c:v>
                </c:pt>
                <c:pt idx="6">
                  <c:v>231</c:v>
                </c:pt>
                <c:pt idx="7">
                  <c:v>264</c:v>
                </c:pt>
                <c:pt idx="8">
                  <c:v>297</c:v>
                </c:pt>
                <c:pt idx="9">
                  <c:v>330</c:v>
                </c:pt>
                <c:pt idx="10">
                  <c:v>363</c:v>
                </c:pt>
                <c:pt idx="11">
                  <c:v>396</c:v>
                </c:pt>
                <c:pt idx="12">
                  <c:v>429</c:v>
                </c:pt>
                <c:pt idx="13">
                  <c:v>462</c:v>
                </c:pt>
                <c:pt idx="14">
                  <c:v>495</c:v>
                </c:pt>
                <c:pt idx="15">
                  <c:v>528</c:v>
                </c:pt>
                <c:pt idx="16">
                  <c:v>561</c:v>
                </c:pt>
                <c:pt idx="17">
                  <c:v>594</c:v>
                </c:pt>
                <c:pt idx="18">
                  <c:v>627</c:v>
                </c:pt>
                <c:pt idx="19">
                  <c:v>660</c:v>
                </c:pt>
                <c:pt idx="20">
                  <c:v>693</c:v>
                </c:pt>
                <c:pt idx="21">
                  <c:v>726</c:v>
                </c:pt>
                <c:pt idx="22">
                  <c:v>759</c:v>
                </c:pt>
                <c:pt idx="23">
                  <c:v>792</c:v>
                </c:pt>
                <c:pt idx="24">
                  <c:v>825</c:v>
                </c:pt>
                <c:pt idx="25">
                  <c:v>858</c:v>
                </c:pt>
                <c:pt idx="26">
                  <c:v>891</c:v>
                </c:pt>
                <c:pt idx="27">
                  <c:v>924</c:v>
                </c:pt>
                <c:pt idx="28">
                  <c:v>957</c:v>
                </c:pt>
                <c:pt idx="29">
                  <c:v>990</c:v>
                </c:pt>
                <c:pt idx="30">
                  <c:v>1023</c:v>
                </c:pt>
                <c:pt idx="31">
                  <c:v>1056</c:v>
                </c:pt>
                <c:pt idx="32">
                  <c:v>1089</c:v>
                </c:pt>
                <c:pt idx="33">
                  <c:v>1122</c:v>
                </c:pt>
                <c:pt idx="34">
                  <c:v>1155</c:v>
                </c:pt>
                <c:pt idx="35">
                  <c:v>1188</c:v>
                </c:pt>
                <c:pt idx="36">
                  <c:v>1221</c:v>
                </c:pt>
                <c:pt idx="37">
                  <c:v>1254</c:v>
                </c:pt>
                <c:pt idx="38">
                  <c:v>1287</c:v>
                </c:pt>
                <c:pt idx="39">
                  <c:v>1320</c:v>
                </c:pt>
                <c:pt idx="40">
                  <c:v>1353</c:v>
                </c:pt>
                <c:pt idx="41">
                  <c:v>1386</c:v>
                </c:pt>
                <c:pt idx="42">
                  <c:v>1419</c:v>
                </c:pt>
                <c:pt idx="43">
                  <c:v>1452</c:v>
                </c:pt>
                <c:pt idx="44">
                  <c:v>1485</c:v>
                </c:pt>
                <c:pt idx="45">
                  <c:v>1518</c:v>
                </c:pt>
                <c:pt idx="46">
                  <c:v>1551</c:v>
                </c:pt>
                <c:pt idx="47">
                  <c:v>1584</c:v>
                </c:pt>
                <c:pt idx="48">
                  <c:v>1617</c:v>
                </c:pt>
                <c:pt idx="49">
                  <c:v>1650</c:v>
                </c:pt>
                <c:pt idx="50">
                  <c:v>1683</c:v>
                </c:pt>
                <c:pt idx="51">
                  <c:v>1716</c:v>
                </c:pt>
                <c:pt idx="52">
                  <c:v>1749</c:v>
                </c:pt>
                <c:pt idx="53">
                  <c:v>1782</c:v>
                </c:pt>
                <c:pt idx="54">
                  <c:v>1815</c:v>
                </c:pt>
                <c:pt idx="55">
                  <c:v>1848</c:v>
                </c:pt>
                <c:pt idx="56">
                  <c:v>1881</c:v>
                </c:pt>
                <c:pt idx="57">
                  <c:v>1914</c:v>
                </c:pt>
                <c:pt idx="58">
                  <c:v>1947</c:v>
                </c:pt>
                <c:pt idx="59">
                  <c:v>1980</c:v>
                </c:pt>
              </c:numCache>
            </c:numRef>
          </c:xVal>
          <c:yVal>
            <c:numRef>
              <c:f>Scalability!$B$2:$B$61</c:f>
              <c:numCache>
                <c:formatCode>General</c:formatCode>
                <c:ptCount val="60"/>
                <c:pt idx="0">
                  <c:v>8.043000000000001</c:v>
                </c:pt>
                <c:pt idx="1">
                  <c:v>20.091000000000001</c:v>
                </c:pt>
                <c:pt idx="2">
                  <c:v>35.335999999999999</c:v>
                </c:pt>
                <c:pt idx="3">
                  <c:v>50.319000000000003</c:v>
                </c:pt>
                <c:pt idx="4">
                  <c:v>65.372</c:v>
                </c:pt>
                <c:pt idx="5">
                  <c:v>83.053000000000011</c:v>
                </c:pt>
                <c:pt idx="6">
                  <c:v>98.698000000000008</c:v>
                </c:pt>
                <c:pt idx="7">
                  <c:v>112.28900000000002</c:v>
                </c:pt>
                <c:pt idx="8">
                  <c:v>126.44799999999998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914960"/>
        <c:axId val="244915352"/>
      </c:scatterChart>
      <c:valAx>
        <c:axId val="244914960"/>
        <c:scaling>
          <c:orientation val="minMax"/>
          <c:max val="2000"/>
          <c:min val="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Cells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15352"/>
        <c:crosses val="autoZero"/>
        <c:crossBetween val="midCat"/>
        <c:majorUnit val="297"/>
      </c:valAx>
      <c:valAx>
        <c:axId val="2449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Execution time</a:t>
                </a:r>
                <a:r>
                  <a:rPr lang="en-NZ" baseline="0"/>
                  <a:t> (seconds)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1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108239</xdr:colOff>
      <xdr:row>76</xdr:row>
      <xdr:rowOff>103907</xdr:rowOff>
    </xdr:from>
    <xdr:to>
      <xdr:col>27</xdr:col>
      <xdr:colOff>590550</xdr:colOff>
      <xdr:row>120</xdr:row>
      <xdr:rowOff>37233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6"/>
  <sheetViews>
    <sheetView zoomScaleNormal="100" workbookViewId="0">
      <selection activeCell="H12" sqref="H12"/>
    </sheetView>
  </sheetViews>
  <sheetFormatPr defaultRowHeight="15" x14ac:dyDescent="0.25"/>
  <cols>
    <col min="5" max="5" width="10" bestFit="1" customWidth="1"/>
    <col min="13" max="13" width="10" customWidth="1"/>
    <col min="14" max="14" width="10" bestFit="1" customWidth="1"/>
    <col min="22" max="22" width="10" bestFit="1" customWidth="1"/>
    <col min="27" max="27" width="12" bestFit="1" customWidth="1"/>
  </cols>
  <sheetData>
    <row r="1" spans="1:27" x14ac:dyDescent="0.25">
      <c r="A1" t="s">
        <v>0</v>
      </c>
      <c r="B1" t="s">
        <v>23</v>
      </c>
      <c r="C1" t="s">
        <v>24</v>
      </c>
      <c r="E1" t="s">
        <v>50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</row>
    <row r="2" spans="1:27" x14ac:dyDescent="0.25">
      <c r="A2">
        <v>33</v>
      </c>
      <c r="B2">
        <f>AVERAGE(G2:P2)</f>
        <v>8.043000000000001</v>
      </c>
      <c r="C2">
        <f>AVERAGE(R2:AA2)</f>
        <v>0.73199999999999998</v>
      </c>
      <c r="E2">
        <f t="shared" ref="E2:E33" si="0">A2*$B$76/1024/1024</f>
        <v>1.094696044921875</v>
      </c>
      <c r="G2">
        <v>8.07</v>
      </c>
      <c r="H2">
        <v>8.98</v>
      </c>
      <c r="I2">
        <v>8.129999999999999</v>
      </c>
      <c r="J2">
        <v>7.8000000000000007</v>
      </c>
      <c r="K2">
        <v>7.95</v>
      </c>
      <c r="L2">
        <v>7.8000000000000007</v>
      </c>
      <c r="M2">
        <v>7.8000000000000007</v>
      </c>
      <c r="N2">
        <v>7.9600000000000009</v>
      </c>
      <c r="O2">
        <v>7.9700000000000006</v>
      </c>
      <c r="P2">
        <v>7.9700000000000006</v>
      </c>
      <c r="R2">
        <v>0.78</v>
      </c>
      <c r="S2">
        <v>0.62</v>
      </c>
      <c r="T2">
        <v>0.78</v>
      </c>
      <c r="U2">
        <v>0.78</v>
      </c>
      <c r="V2">
        <v>0.62</v>
      </c>
      <c r="W2">
        <v>0.62</v>
      </c>
      <c r="X2">
        <v>0.62</v>
      </c>
      <c r="Y2">
        <v>0.94</v>
      </c>
      <c r="Z2">
        <v>0.78</v>
      </c>
      <c r="AA2">
        <v>0.78</v>
      </c>
    </row>
    <row r="3" spans="1:27" x14ac:dyDescent="0.25">
      <c r="A3">
        <v>66</v>
      </c>
      <c r="B3">
        <f t="shared" ref="B3:B61" si="1">AVERAGE(G3:P3)</f>
        <v>20.091000000000001</v>
      </c>
      <c r="C3">
        <f t="shared" ref="C3:C61" si="2">AVERAGE(R3:AA3)</f>
        <v>1.7189999999999994</v>
      </c>
      <c r="E3">
        <f t="shared" si="0"/>
        <v>2.18939208984375</v>
      </c>
      <c r="G3">
        <v>21.14</v>
      </c>
      <c r="H3">
        <v>19.970000000000002</v>
      </c>
      <c r="I3">
        <v>19.990000000000002</v>
      </c>
      <c r="J3">
        <v>19.96</v>
      </c>
      <c r="K3">
        <v>19.970000000000002</v>
      </c>
      <c r="L3">
        <v>20.13</v>
      </c>
      <c r="M3">
        <v>19.990000000000002</v>
      </c>
      <c r="N3">
        <v>19.970000000000002</v>
      </c>
      <c r="O3">
        <v>19.970000000000002</v>
      </c>
      <c r="P3">
        <v>19.82</v>
      </c>
      <c r="R3">
        <v>1.7199999999999998</v>
      </c>
      <c r="S3">
        <v>1.7199999999999998</v>
      </c>
      <c r="T3">
        <v>1.7199999999999998</v>
      </c>
      <c r="U3">
        <v>1.7199999999999998</v>
      </c>
      <c r="V3">
        <v>1.7199999999999998</v>
      </c>
      <c r="W3">
        <v>1.7199999999999998</v>
      </c>
      <c r="X3">
        <v>1.87</v>
      </c>
      <c r="Y3">
        <v>1.7199999999999998</v>
      </c>
      <c r="Z3">
        <v>1.7199999999999998</v>
      </c>
      <c r="AA3">
        <v>1.56</v>
      </c>
    </row>
    <row r="4" spans="1:27" x14ac:dyDescent="0.25">
      <c r="A4">
        <v>99</v>
      </c>
      <c r="B4">
        <f t="shared" si="1"/>
        <v>35.335999999999999</v>
      </c>
      <c r="C4">
        <f t="shared" si="2"/>
        <v>2.8380000000000005</v>
      </c>
      <c r="E4">
        <f t="shared" si="0"/>
        <v>3.284088134765625</v>
      </c>
      <c r="G4">
        <v>36.29</v>
      </c>
      <c r="H4">
        <v>35.26</v>
      </c>
      <c r="I4">
        <v>35.099999999999994</v>
      </c>
      <c r="J4">
        <v>35.58</v>
      </c>
      <c r="K4">
        <v>35.25</v>
      </c>
      <c r="L4">
        <v>35.119999999999997</v>
      </c>
      <c r="M4">
        <v>35.28</v>
      </c>
      <c r="N4">
        <v>35.099999999999994</v>
      </c>
      <c r="O4">
        <v>35.119999999999997</v>
      </c>
      <c r="P4">
        <v>35.26</v>
      </c>
      <c r="R4">
        <v>2.8100000000000005</v>
      </c>
      <c r="S4">
        <v>2.6500000000000004</v>
      </c>
      <c r="T4">
        <v>2.8100000000000005</v>
      </c>
      <c r="U4">
        <v>2.6500000000000004</v>
      </c>
      <c r="V4">
        <v>2.8100000000000005</v>
      </c>
      <c r="W4">
        <v>2.8100000000000005</v>
      </c>
      <c r="X4">
        <v>2.96</v>
      </c>
      <c r="Y4">
        <v>2.96</v>
      </c>
      <c r="Z4">
        <v>2.96</v>
      </c>
      <c r="AA4">
        <v>2.96</v>
      </c>
    </row>
    <row r="5" spans="1:27" x14ac:dyDescent="0.25">
      <c r="A5">
        <v>132</v>
      </c>
      <c r="B5">
        <f t="shared" si="1"/>
        <v>50.319000000000003</v>
      </c>
      <c r="C5">
        <f t="shared" si="2"/>
        <v>4.6160000000000014</v>
      </c>
      <c r="E5">
        <f t="shared" si="0"/>
        <v>4.3787841796875</v>
      </c>
      <c r="G5">
        <v>50.72</v>
      </c>
      <c r="H5">
        <v>50.099999999999994</v>
      </c>
      <c r="I5">
        <v>50.09</v>
      </c>
      <c r="J5">
        <v>50.26</v>
      </c>
      <c r="K5">
        <v>50.27</v>
      </c>
      <c r="L5">
        <v>50.23</v>
      </c>
      <c r="M5">
        <v>50.42</v>
      </c>
      <c r="N5">
        <v>50.410000000000004</v>
      </c>
      <c r="O5">
        <v>50.24</v>
      </c>
      <c r="P5">
        <v>50.45</v>
      </c>
      <c r="R5">
        <v>4.6800000000000006</v>
      </c>
      <c r="S5">
        <v>4.5200000000000005</v>
      </c>
      <c r="T5">
        <v>4.6800000000000006</v>
      </c>
      <c r="U5">
        <v>4.99</v>
      </c>
      <c r="V5">
        <v>4.5200000000000005</v>
      </c>
      <c r="W5">
        <v>4.6800000000000006</v>
      </c>
      <c r="X5">
        <v>4.6800000000000006</v>
      </c>
      <c r="Y5">
        <v>4.5200000000000005</v>
      </c>
      <c r="Z5">
        <v>4.5200000000000005</v>
      </c>
      <c r="AA5">
        <v>4.37</v>
      </c>
    </row>
    <row r="6" spans="1:27" x14ac:dyDescent="0.25">
      <c r="A6">
        <v>165</v>
      </c>
      <c r="B6">
        <f t="shared" si="1"/>
        <v>65.372</v>
      </c>
      <c r="C6">
        <f t="shared" si="2"/>
        <v>7.2849999999999993</v>
      </c>
      <c r="E6">
        <f t="shared" si="0"/>
        <v>5.473480224609375</v>
      </c>
      <c r="G6">
        <v>65.37</v>
      </c>
      <c r="H6">
        <v>65.400000000000006</v>
      </c>
      <c r="I6">
        <v>65.37</v>
      </c>
      <c r="J6">
        <v>65.52</v>
      </c>
      <c r="K6">
        <v>65.36</v>
      </c>
      <c r="L6">
        <v>65.37</v>
      </c>
      <c r="M6">
        <v>65.37</v>
      </c>
      <c r="N6">
        <v>65.22999999999999</v>
      </c>
      <c r="O6">
        <v>65.37</v>
      </c>
      <c r="P6">
        <v>65.36</v>
      </c>
      <c r="R6">
        <v>7.18</v>
      </c>
      <c r="S6">
        <v>7.33</v>
      </c>
      <c r="T6">
        <v>7.33</v>
      </c>
      <c r="U6">
        <v>7.33</v>
      </c>
      <c r="V6">
        <v>7.18</v>
      </c>
      <c r="W6">
        <v>7.33</v>
      </c>
      <c r="X6">
        <v>7.33</v>
      </c>
      <c r="Y6">
        <v>7.33</v>
      </c>
      <c r="Z6">
        <v>7.33</v>
      </c>
      <c r="AA6">
        <v>7.18</v>
      </c>
    </row>
    <row r="7" spans="1:27" x14ac:dyDescent="0.25">
      <c r="A7">
        <v>198</v>
      </c>
      <c r="B7">
        <f t="shared" si="1"/>
        <v>83.053000000000011</v>
      </c>
      <c r="C7">
        <f t="shared" si="2"/>
        <v>11.095000000000001</v>
      </c>
      <c r="E7">
        <f t="shared" si="0"/>
        <v>6.56817626953125</v>
      </c>
      <c r="G7">
        <v>82.929999999999993</v>
      </c>
      <c r="H7">
        <v>83.179999999999993</v>
      </c>
      <c r="I7">
        <v>83.149999999999991</v>
      </c>
      <c r="J7">
        <v>82.72999999999999</v>
      </c>
      <c r="K7">
        <v>83.149999999999991</v>
      </c>
      <c r="L7">
        <v>83.17</v>
      </c>
      <c r="M7">
        <v>83.02</v>
      </c>
      <c r="N7">
        <v>83.01</v>
      </c>
      <c r="O7">
        <v>83.190000000000012</v>
      </c>
      <c r="P7">
        <v>83</v>
      </c>
      <c r="R7">
        <v>11.080000000000002</v>
      </c>
      <c r="S7">
        <v>11.080000000000002</v>
      </c>
      <c r="T7">
        <v>11.080000000000002</v>
      </c>
      <c r="U7">
        <v>11.23</v>
      </c>
      <c r="V7">
        <v>11.080000000000002</v>
      </c>
      <c r="W7">
        <v>11.080000000000002</v>
      </c>
      <c r="X7">
        <v>11.080000000000002</v>
      </c>
      <c r="Y7">
        <v>11.080000000000002</v>
      </c>
      <c r="Z7">
        <v>11.080000000000002</v>
      </c>
      <c r="AA7">
        <v>11.080000000000002</v>
      </c>
    </row>
    <row r="8" spans="1:27" x14ac:dyDescent="0.25">
      <c r="A8">
        <v>231</v>
      </c>
      <c r="B8">
        <f t="shared" si="1"/>
        <v>98.698000000000008</v>
      </c>
      <c r="C8">
        <f t="shared" si="2"/>
        <v>16.411999999999999</v>
      </c>
      <c r="E8">
        <f t="shared" si="0"/>
        <v>7.662872314453125</v>
      </c>
      <c r="G8">
        <v>98.68</v>
      </c>
      <c r="H8">
        <v>98.580000000000013</v>
      </c>
      <c r="I8">
        <v>98.62</v>
      </c>
      <c r="J8">
        <v>98.68</v>
      </c>
      <c r="K8">
        <v>98.149999999999991</v>
      </c>
      <c r="L8">
        <v>98.149999999999991</v>
      </c>
      <c r="M8">
        <v>100.1</v>
      </c>
      <c r="N8">
        <v>99.84</v>
      </c>
      <c r="O8">
        <v>98.31</v>
      </c>
      <c r="P8">
        <v>97.87</v>
      </c>
      <c r="R8">
        <v>16.54</v>
      </c>
      <c r="S8">
        <v>16.38</v>
      </c>
      <c r="T8">
        <v>16.38</v>
      </c>
      <c r="U8">
        <v>16.38</v>
      </c>
      <c r="V8">
        <v>16.38</v>
      </c>
      <c r="W8">
        <v>16.38</v>
      </c>
      <c r="X8">
        <v>16.220000000000002</v>
      </c>
      <c r="Y8">
        <v>16.54</v>
      </c>
      <c r="Z8">
        <v>16.38</v>
      </c>
      <c r="AA8">
        <v>16.54</v>
      </c>
    </row>
    <row r="9" spans="1:27" x14ac:dyDescent="0.25">
      <c r="A9">
        <v>264</v>
      </c>
      <c r="B9">
        <f t="shared" si="1"/>
        <v>112.28900000000002</v>
      </c>
      <c r="C9">
        <f t="shared" si="2"/>
        <v>23.025000000000002</v>
      </c>
      <c r="E9">
        <f t="shared" si="0"/>
        <v>8.757568359375</v>
      </c>
      <c r="G9">
        <v>112.32</v>
      </c>
      <c r="H9">
        <v>112.34</v>
      </c>
      <c r="I9">
        <v>112.2</v>
      </c>
      <c r="J9">
        <v>112.68</v>
      </c>
      <c r="K9">
        <v>112.16</v>
      </c>
      <c r="L9">
        <v>112.12</v>
      </c>
      <c r="M9">
        <v>112.30000000000001</v>
      </c>
      <c r="N9">
        <v>112.14</v>
      </c>
      <c r="O9">
        <v>112.27000000000001</v>
      </c>
      <c r="P9">
        <v>112.36000000000001</v>
      </c>
      <c r="R9">
        <v>23.090000000000003</v>
      </c>
      <c r="S9">
        <v>22.93</v>
      </c>
      <c r="T9">
        <v>22.93</v>
      </c>
      <c r="U9">
        <v>23.24</v>
      </c>
      <c r="V9">
        <v>23.090000000000003</v>
      </c>
      <c r="W9">
        <v>22.93</v>
      </c>
      <c r="X9">
        <v>22.93</v>
      </c>
      <c r="Y9">
        <v>23.090000000000003</v>
      </c>
      <c r="Z9">
        <v>23.090000000000003</v>
      </c>
      <c r="AA9">
        <v>22.93</v>
      </c>
    </row>
    <row r="10" spans="1:27" x14ac:dyDescent="0.25">
      <c r="A10">
        <v>297</v>
      </c>
      <c r="B10">
        <f t="shared" si="1"/>
        <v>126.44799999999998</v>
      </c>
      <c r="C10">
        <f t="shared" si="2"/>
        <v>31.122999999999998</v>
      </c>
      <c r="E10">
        <f t="shared" si="0"/>
        <v>9.852264404296875</v>
      </c>
      <c r="G10">
        <v>126.55</v>
      </c>
      <c r="H10">
        <v>126.19999999999999</v>
      </c>
      <c r="I10">
        <v>126.67999999999999</v>
      </c>
      <c r="J10">
        <v>126.52</v>
      </c>
      <c r="K10">
        <v>126.25</v>
      </c>
      <c r="L10">
        <v>126.37</v>
      </c>
      <c r="M10">
        <v>126.43</v>
      </c>
      <c r="N10">
        <v>126.55</v>
      </c>
      <c r="O10">
        <v>126.35999999999999</v>
      </c>
      <c r="P10">
        <v>126.57</v>
      </c>
      <c r="R10">
        <v>31.200000000000003</v>
      </c>
      <c r="S10">
        <v>31.36</v>
      </c>
      <c r="T10">
        <v>30.89</v>
      </c>
      <c r="U10">
        <v>31.04</v>
      </c>
      <c r="V10">
        <v>31.200000000000003</v>
      </c>
      <c r="W10">
        <v>30.73</v>
      </c>
      <c r="X10">
        <v>31.36</v>
      </c>
      <c r="Y10">
        <v>31.200000000000003</v>
      </c>
      <c r="Z10">
        <v>30.89</v>
      </c>
      <c r="AA10">
        <v>31.36</v>
      </c>
    </row>
    <row r="11" spans="1:27" x14ac:dyDescent="0.25">
      <c r="A11">
        <v>330</v>
      </c>
      <c r="B11" t="e">
        <f t="shared" si="1"/>
        <v>#DIV/0!</v>
      </c>
      <c r="C11">
        <f t="shared" si="2"/>
        <v>38.424999999999997</v>
      </c>
      <c r="E11">
        <f t="shared" si="0"/>
        <v>10.94696044921875</v>
      </c>
      <c r="R11">
        <v>38.380000000000003</v>
      </c>
      <c r="S11">
        <v>38.380000000000003</v>
      </c>
      <c r="T11">
        <v>38.53</v>
      </c>
      <c r="U11">
        <v>38.53</v>
      </c>
      <c r="V11">
        <v>38.380000000000003</v>
      </c>
      <c r="W11">
        <v>38.380000000000003</v>
      </c>
      <c r="X11">
        <v>38.380000000000003</v>
      </c>
      <c r="Y11">
        <v>38.53</v>
      </c>
      <c r="Z11">
        <v>38.380000000000003</v>
      </c>
      <c r="AA11">
        <v>38.380000000000003</v>
      </c>
    </row>
    <row r="12" spans="1:27" x14ac:dyDescent="0.25">
      <c r="A12">
        <v>363</v>
      </c>
      <c r="B12" t="e">
        <f t="shared" si="1"/>
        <v>#DIV/0!</v>
      </c>
      <c r="C12">
        <f t="shared" si="2"/>
        <v>45.940999999999995</v>
      </c>
      <c r="E12">
        <f t="shared" si="0"/>
        <v>12.041656494140625</v>
      </c>
      <c r="R12">
        <v>45.86</v>
      </c>
      <c r="S12">
        <v>45.86</v>
      </c>
      <c r="T12">
        <v>46.02</v>
      </c>
      <c r="U12">
        <v>45.86</v>
      </c>
      <c r="V12">
        <v>45.709999999999994</v>
      </c>
      <c r="W12">
        <v>46.02</v>
      </c>
      <c r="X12">
        <v>45.86</v>
      </c>
      <c r="Y12">
        <v>46.180000000000007</v>
      </c>
      <c r="Z12">
        <v>46.02</v>
      </c>
      <c r="AA12">
        <v>46.02</v>
      </c>
    </row>
    <row r="13" spans="1:27" x14ac:dyDescent="0.25">
      <c r="A13">
        <v>396</v>
      </c>
      <c r="B13" t="e">
        <f t="shared" si="1"/>
        <v>#DIV/0!</v>
      </c>
      <c r="C13">
        <f t="shared" si="2"/>
        <v>52.601999999999997</v>
      </c>
      <c r="E13">
        <f t="shared" si="0"/>
        <v>13.1363525390625</v>
      </c>
      <c r="R13">
        <v>52.569999999999993</v>
      </c>
      <c r="S13">
        <v>52.42</v>
      </c>
      <c r="T13">
        <v>52.73</v>
      </c>
      <c r="U13">
        <v>52.569999999999993</v>
      </c>
      <c r="V13">
        <v>52.569999999999993</v>
      </c>
      <c r="W13">
        <v>52.1</v>
      </c>
      <c r="X13">
        <v>52.569999999999993</v>
      </c>
      <c r="Y13">
        <v>52.569999999999993</v>
      </c>
      <c r="Z13">
        <v>52.569999999999993</v>
      </c>
      <c r="AA13">
        <v>53.35</v>
      </c>
    </row>
    <row r="14" spans="1:27" x14ac:dyDescent="0.25">
      <c r="A14">
        <v>429</v>
      </c>
      <c r="B14" t="e">
        <f t="shared" si="1"/>
        <v>#DIV/0!</v>
      </c>
      <c r="C14">
        <f t="shared" si="2"/>
        <v>59.35799999999999</v>
      </c>
      <c r="E14">
        <f t="shared" si="0"/>
        <v>14.231048583984375</v>
      </c>
      <c r="R14">
        <v>59.12</v>
      </c>
      <c r="S14">
        <v>59.12</v>
      </c>
      <c r="T14">
        <v>59.44</v>
      </c>
      <c r="U14">
        <v>59.12</v>
      </c>
      <c r="V14">
        <v>59.12</v>
      </c>
      <c r="W14">
        <v>59.44</v>
      </c>
      <c r="X14">
        <v>59.28</v>
      </c>
      <c r="Y14">
        <v>59.44</v>
      </c>
      <c r="Z14">
        <v>59.75</v>
      </c>
      <c r="AA14">
        <v>59.75</v>
      </c>
    </row>
    <row r="15" spans="1:27" x14ac:dyDescent="0.25">
      <c r="A15">
        <v>462</v>
      </c>
      <c r="B15" t="e">
        <f t="shared" si="1"/>
        <v>#DIV/0!</v>
      </c>
      <c r="C15">
        <f t="shared" si="2"/>
        <v>65.38000000000001</v>
      </c>
      <c r="E15">
        <f t="shared" si="0"/>
        <v>15.32574462890625</v>
      </c>
      <c r="R15">
        <v>66.3</v>
      </c>
      <c r="S15">
        <v>65.05</v>
      </c>
      <c r="T15">
        <v>65.679999999999993</v>
      </c>
      <c r="U15">
        <v>64.740000000000009</v>
      </c>
      <c r="V15">
        <v>64.900000000000006</v>
      </c>
      <c r="W15">
        <v>65.05</v>
      </c>
      <c r="X15">
        <v>64.740000000000009</v>
      </c>
      <c r="Y15">
        <v>66.14</v>
      </c>
      <c r="Z15">
        <v>65.990000000000009</v>
      </c>
      <c r="AA15">
        <v>65.209999999999994</v>
      </c>
    </row>
    <row r="16" spans="1:27" x14ac:dyDescent="0.25">
      <c r="A16">
        <v>495</v>
      </c>
      <c r="B16" t="e">
        <f t="shared" si="1"/>
        <v>#DIV/0!</v>
      </c>
      <c r="C16">
        <f t="shared" si="2"/>
        <v>71.759999999999991</v>
      </c>
      <c r="E16">
        <f t="shared" si="0"/>
        <v>16.420440673828125</v>
      </c>
      <c r="R16">
        <v>73.010000000000005</v>
      </c>
      <c r="S16">
        <v>72.38000000000001</v>
      </c>
      <c r="T16">
        <v>71.14</v>
      </c>
      <c r="U16">
        <v>71.92</v>
      </c>
      <c r="V16">
        <v>71.599999999999994</v>
      </c>
      <c r="W16">
        <v>71.92</v>
      </c>
      <c r="X16">
        <v>71.599999999999994</v>
      </c>
      <c r="Y16">
        <v>71.449999999999989</v>
      </c>
      <c r="Z16">
        <v>71.289999999999992</v>
      </c>
      <c r="AA16">
        <v>71.289999999999992</v>
      </c>
    </row>
    <row r="17" spans="1:27" x14ac:dyDescent="0.25">
      <c r="A17">
        <v>528</v>
      </c>
      <c r="B17" t="e">
        <f t="shared" si="1"/>
        <v>#DIV/0!</v>
      </c>
      <c r="C17">
        <f t="shared" si="2"/>
        <v>77.626000000000005</v>
      </c>
      <c r="E17">
        <f t="shared" si="0"/>
        <v>17.51513671875</v>
      </c>
      <c r="R17">
        <v>77.53</v>
      </c>
      <c r="S17">
        <v>77.38000000000001</v>
      </c>
      <c r="T17">
        <v>77.53</v>
      </c>
      <c r="U17">
        <v>77.84</v>
      </c>
      <c r="V17">
        <v>77.38000000000001</v>
      </c>
      <c r="W17">
        <v>77.53</v>
      </c>
      <c r="X17">
        <v>77.38000000000001</v>
      </c>
      <c r="Y17">
        <v>77.69</v>
      </c>
      <c r="Z17">
        <v>78</v>
      </c>
      <c r="AA17">
        <v>78</v>
      </c>
    </row>
    <row r="18" spans="1:27" x14ac:dyDescent="0.25">
      <c r="A18">
        <v>561</v>
      </c>
      <c r="B18" t="e">
        <f t="shared" si="1"/>
        <v>#DIV/0!</v>
      </c>
      <c r="C18">
        <f t="shared" si="2"/>
        <v>81.759</v>
      </c>
      <c r="E18">
        <f t="shared" si="0"/>
        <v>18.609832763671875</v>
      </c>
      <c r="R18">
        <v>81.739999999999995</v>
      </c>
      <c r="S18">
        <v>81.899999999999991</v>
      </c>
      <c r="T18">
        <v>81.59</v>
      </c>
      <c r="U18">
        <v>81.28</v>
      </c>
      <c r="V18">
        <v>81.899999999999991</v>
      </c>
      <c r="W18">
        <v>81.739999999999995</v>
      </c>
      <c r="X18">
        <v>81.430000000000007</v>
      </c>
      <c r="Y18">
        <v>82.99</v>
      </c>
      <c r="Z18">
        <v>81.430000000000007</v>
      </c>
      <c r="AA18">
        <v>81.59</v>
      </c>
    </row>
    <row r="19" spans="1:27" x14ac:dyDescent="0.25">
      <c r="A19">
        <v>594</v>
      </c>
      <c r="B19" t="e">
        <f t="shared" si="1"/>
        <v>#DIV/0!</v>
      </c>
      <c r="C19">
        <f t="shared" si="2"/>
        <v>84.864000000000019</v>
      </c>
      <c r="E19">
        <f t="shared" si="0"/>
        <v>19.70452880859375</v>
      </c>
      <c r="R19">
        <v>84.55</v>
      </c>
      <c r="S19">
        <v>85.33</v>
      </c>
      <c r="T19">
        <v>85.02000000000001</v>
      </c>
      <c r="U19">
        <v>85.18</v>
      </c>
      <c r="V19">
        <v>84.710000000000008</v>
      </c>
      <c r="W19">
        <v>84.710000000000008</v>
      </c>
      <c r="X19">
        <v>84.710000000000008</v>
      </c>
      <c r="Y19">
        <v>84.860000000000014</v>
      </c>
      <c r="Z19">
        <v>84.710000000000008</v>
      </c>
      <c r="AA19">
        <v>84.860000000000014</v>
      </c>
    </row>
    <row r="20" spans="1:27" x14ac:dyDescent="0.25">
      <c r="A20">
        <v>627</v>
      </c>
      <c r="B20" t="e">
        <f t="shared" si="1"/>
        <v>#DIV/0!</v>
      </c>
      <c r="C20">
        <f t="shared" si="2"/>
        <v>91.266999999999996</v>
      </c>
      <c r="E20">
        <f t="shared" si="0"/>
        <v>20.799224853515625</v>
      </c>
      <c r="R20">
        <v>89.860000000000014</v>
      </c>
      <c r="S20">
        <v>89.710000000000008</v>
      </c>
      <c r="T20">
        <v>93.610000000000014</v>
      </c>
      <c r="U20">
        <v>91.110000000000014</v>
      </c>
      <c r="V20">
        <v>90.02000000000001</v>
      </c>
      <c r="W20">
        <v>93.14</v>
      </c>
      <c r="X20">
        <v>93.14</v>
      </c>
      <c r="Y20">
        <v>89.860000000000014</v>
      </c>
      <c r="Z20">
        <v>90.169999999999987</v>
      </c>
      <c r="AA20">
        <v>92.05</v>
      </c>
    </row>
    <row r="21" spans="1:27" x14ac:dyDescent="0.25">
      <c r="A21">
        <v>660</v>
      </c>
      <c r="B21" t="e">
        <f t="shared" si="1"/>
        <v>#DIV/0!</v>
      </c>
      <c r="C21">
        <f t="shared" si="2"/>
        <v>96.097999999999999</v>
      </c>
      <c r="E21">
        <f t="shared" si="0"/>
        <v>21.8939208984375</v>
      </c>
      <c r="R21">
        <v>94.85</v>
      </c>
      <c r="S21">
        <v>94.54</v>
      </c>
      <c r="T21">
        <v>95.16</v>
      </c>
      <c r="U21">
        <v>97.66</v>
      </c>
      <c r="V21">
        <v>95.009999999999991</v>
      </c>
      <c r="W21">
        <v>95.32</v>
      </c>
      <c r="X21">
        <v>98.59</v>
      </c>
      <c r="Y21">
        <v>97.5</v>
      </c>
      <c r="Z21">
        <v>97.5</v>
      </c>
      <c r="AA21">
        <v>94.85</v>
      </c>
    </row>
    <row r="22" spans="1:27" x14ac:dyDescent="0.25">
      <c r="A22">
        <v>693</v>
      </c>
      <c r="B22" t="e">
        <f t="shared" si="1"/>
        <v>#DIV/0!</v>
      </c>
      <c r="C22">
        <f t="shared" si="2"/>
        <v>100.40200000000002</v>
      </c>
      <c r="E22">
        <f t="shared" si="0"/>
        <v>22.988616943359375</v>
      </c>
      <c r="R22">
        <v>99.36999999999999</v>
      </c>
      <c r="S22">
        <v>99.22</v>
      </c>
      <c r="T22">
        <v>99.36999999999999</v>
      </c>
      <c r="U22">
        <v>99.36999999999999</v>
      </c>
      <c r="V22">
        <v>99.53</v>
      </c>
      <c r="W22">
        <v>101.4</v>
      </c>
      <c r="X22">
        <v>99.69</v>
      </c>
      <c r="Y22">
        <v>103.43</v>
      </c>
      <c r="Z22">
        <v>99.36999999999999</v>
      </c>
      <c r="AA22">
        <v>103.27</v>
      </c>
    </row>
    <row r="23" spans="1:27" x14ac:dyDescent="0.25">
      <c r="A23">
        <v>726</v>
      </c>
      <c r="B23" t="e">
        <f t="shared" si="1"/>
        <v>#DIV/0!</v>
      </c>
      <c r="C23">
        <f t="shared" si="2"/>
        <v>104.66100000000002</v>
      </c>
      <c r="E23">
        <f t="shared" si="0"/>
        <v>24.08331298828125</v>
      </c>
      <c r="R23">
        <v>104.83000000000001</v>
      </c>
      <c r="S23">
        <v>104.52</v>
      </c>
      <c r="T23">
        <v>104.52</v>
      </c>
      <c r="U23">
        <v>104.68</v>
      </c>
      <c r="V23">
        <v>104.83000000000001</v>
      </c>
      <c r="W23">
        <v>104.68</v>
      </c>
      <c r="X23">
        <v>104.68</v>
      </c>
      <c r="Y23">
        <v>104.83000000000001</v>
      </c>
      <c r="Z23">
        <v>104.36</v>
      </c>
      <c r="AA23">
        <v>104.68</v>
      </c>
    </row>
    <row r="24" spans="1:27" x14ac:dyDescent="0.25">
      <c r="A24">
        <v>759</v>
      </c>
      <c r="B24" t="e">
        <f t="shared" si="1"/>
        <v>#DIV/0!</v>
      </c>
      <c r="C24">
        <f t="shared" si="2"/>
        <v>112.742</v>
      </c>
      <c r="E24">
        <f t="shared" si="0"/>
        <v>25.178009033203125</v>
      </c>
      <c r="R24">
        <v>111.85000000000001</v>
      </c>
      <c r="S24">
        <v>113.41</v>
      </c>
      <c r="T24">
        <v>111.7</v>
      </c>
      <c r="U24">
        <v>111.53999999999999</v>
      </c>
      <c r="V24">
        <v>111.85000000000001</v>
      </c>
      <c r="W24">
        <v>111.7</v>
      </c>
      <c r="X24">
        <v>112.47999999999999</v>
      </c>
      <c r="Y24">
        <v>114.97</v>
      </c>
      <c r="Z24">
        <v>112.32</v>
      </c>
      <c r="AA24">
        <v>115.60000000000001</v>
      </c>
    </row>
    <row r="25" spans="1:27" x14ac:dyDescent="0.25">
      <c r="A25">
        <v>792</v>
      </c>
      <c r="B25" t="e">
        <f t="shared" si="1"/>
        <v>#DIV/0!</v>
      </c>
      <c r="C25">
        <f t="shared" si="2"/>
        <v>118.29400000000001</v>
      </c>
      <c r="E25">
        <f t="shared" si="0"/>
        <v>26.272705078125</v>
      </c>
      <c r="R25">
        <v>115.75</v>
      </c>
      <c r="S25">
        <v>116.53</v>
      </c>
      <c r="T25">
        <v>119.33999999999999</v>
      </c>
      <c r="U25">
        <v>122.15</v>
      </c>
      <c r="V25">
        <v>122.77</v>
      </c>
      <c r="W25">
        <v>116.69</v>
      </c>
      <c r="X25">
        <v>116.69</v>
      </c>
      <c r="Y25">
        <v>115.75</v>
      </c>
      <c r="Z25">
        <v>115.75</v>
      </c>
      <c r="AA25">
        <v>121.52</v>
      </c>
    </row>
    <row r="26" spans="1:27" x14ac:dyDescent="0.25">
      <c r="A26">
        <v>825</v>
      </c>
      <c r="B26" t="e">
        <f t="shared" si="1"/>
        <v>#DIV/0!</v>
      </c>
      <c r="C26">
        <f t="shared" si="2"/>
        <v>121.571</v>
      </c>
      <c r="E26">
        <f t="shared" si="0"/>
        <v>27.367401123046875</v>
      </c>
      <c r="R26">
        <v>124.17999999999999</v>
      </c>
      <c r="S26">
        <v>120.9</v>
      </c>
      <c r="T26">
        <v>120.58999999999999</v>
      </c>
      <c r="U26">
        <v>120.74</v>
      </c>
      <c r="V26">
        <v>120.58999999999999</v>
      </c>
      <c r="W26">
        <v>120.74</v>
      </c>
      <c r="X26">
        <v>125.27</v>
      </c>
      <c r="Y26">
        <v>120.74</v>
      </c>
      <c r="Z26">
        <v>121.06</v>
      </c>
      <c r="AA26">
        <v>120.9</v>
      </c>
    </row>
    <row r="27" spans="1:27" x14ac:dyDescent="0.25">
      <c r="A27">
        <v>858</v>
      </c>
      <c r="B27" t="e">
        <f t="shared" si="1"/>
        <v>#DIV/0!</v>
      </c>
      <c r="C27">
        <f t="shared" si="2"/>
        <v>127.53000000000002</v>
      </c>
      <c r="E27">
        <f t="shared" si="0"/>
        <v>28.46209716796875</v>
      </c>
      <c r="R27">
        <v>127.92</v>
      </c>
      <c r="S27">
        <v>127.75999999999999</v>
      </c>
      <c r="T27">
        <v>128.39000000000001</v>
      </c>
      <c r="U27">
        <v>127.60999999999999</v>
      </c>
      <c r="V27">
        <v>126.98</v>
      </c>
      <c r="W27">
        <v>128.07999999999998</v>
      </c>
      <c r="X27">
        <v>126.98</v>
      </c>
      <c r="Y27">
        <v>127.60999999999999</v>
      </c>
      <c r="Z27">
        <v>127.30000000000001</v>
      </c>
      <c r="AA27">
        <v>126.67</v>
      </c>
    </row>
    <row r="28" spans="1:27" x14ac:dyDescent="0.25">
      <c r="A28">
        <v>891</v>
      </c>
      <c r="B28" t="e">
        <f t="shared" si="1"/>
        <v>#DIV/0!</v>
      </c>
      <c r="C28">
        <f t="shared" si="2"/>
        <v>131.96099999999998</v>
      </c>
      <c r="E28">
        <f t="shared" si="0"/>
        <v>29.556793212890625</v>
      </c>
      <c r="R28">
        <v>134.32</v>
      </c>
      <c r="S28">
        <v>131.98000000000002</v>
      </c>
      <c r="T28">
        <v>131.35</v>
      </c>
      <c r="U28">
        <v>131.51</v>
      </c>
      <c r="V28">
        <v>131.66</v>
      </c>
      <c r="W28">
        <v>132.13</v>
      </c>
      <c r="X28">
        <v>131.51</v>
      </c>
      <c r="Y28">
        <v>131.51</v>
      </c>
      <c r="Z28">
        <v>131.66</v>
      </c>
      <c r="AA28">
        <v>131.98000000000002</v>
      </c>
    </row>
    <row r="29" spans="1:27" x14ac:dyDescent="0.25">
      <c r="A29">
        <v>924</v>
      </c>
      <c r="B29" t="e">
        <f t="shared" si="1"/>
        <v>#DIV/0!</v>
      </c>
      <c r="C29">
        <f t="shared" si="2"/>
        <v>139.089</v>
      </c>
      <c r="E29">
        <f t="shared" si="0"/>
        <v>30.6514892578125</v>
      </c>
      <c r="R29">
        <v>137.12</v>
      </c>
      <c r="S29">
        <v>139.93</v>
      </c>
      <c r="T29">
        <v>137.59</v>
      </c>
      <c r="U29">
        <v>138.53</v>
      </c>
      <c r="V29">
        <v>137.44</v>
      </c>
      <c r="W29">
        <v>144.30000000000001</v>
      </c>
      <c r="X29">
        <v>143.36000000000001</v>
      </c>
      <c r="Y29">
        <v>137.59</v>
      </c>
      <c r="Z29">
        <v>137.75</v>
      </c>
      <c r="AA29">
        <v>137.28</v>
      </c>
    </row>
    <row r="30" spans="1:27" x14ac:dyDescent="0.25">
      <c r="A30">
        <v>957</v>
      </c>
      <c r="B30" t="e">
        <f t="shared" si="1"/>
        <v>#DIV/0!</v>
      </c>
      <c r="C30">
        <f t="shared" si="2"/>
        <v>146.16999999999999</v>
      </c>
      <c r="E30">
        <f t="shared" si="0"/>
        <v>31.746185302734375</v>
      </c>
      <c r="R30">
        <v>144.77000000000001</v>
      </c>
      <c r="S30">
        <v>144.13999999999999</v>
      </c>
      <c r="T30">
        <v>146.47999999999999</v>
      </c>
      <c r="U30">
        <v>143.36000000000001</v>
      </c>
      <c r="V30">
        <v>147.11000000000001</v>
      </c>
      <c r="W30">
        <v>144.92000000000002</v>
      </c>
      <c r="X30">
        <v>150.85000000000002</v>
      </c>
      <c r="Y30">
        <v>147.72999999999999</v>
      </c>
      <c r="Z30">
        <v>145.86000000000001</v>
      </c>
      <c r="AA30">
        <v>146.47999999999999</v>
      </c>
    </row>
    <row r="31" spans="1:27" x14ac:dyDescent="0.25">
      <c r="A31">
        <v>990</v>
      </c>
      <c r="B31" t="e">
        <f t="shared" si="1"/>
        <v>#DIV/0!</v>
      </c>
      <c r="C31">
        <f t="shared" si="2"/>
        <v>148.38600000000002</v>
      </c>
      <c r="E31">
        <f t="shared" si="0"/>
        <v>32.84088134765625</v>
      </c>
      <c r="R31">
        <v>151.79</v>
      </c>
      <c r="S31">
        <v>150.38</v>
      </c>
      <c r="T31">
        <v>146.47999999999999</v>
      </c>
      <c r="U31">
        <v>150.38</v>
      </c>
      <c r="V31">
        <v>146.80000000000001</v>
      </c>
      <c r="W31">
        <v>146.17000000000002</v>
      </c>
      <c r="X31">
        <v>150.07</v>
      </c>
      <c r="Y31">
        <v>146.63999999999999</v>
      </c>
      <c r="Z31">
        <v>147.26000000000002</v>
      </c>
      <c r="AA31">
        <v>147.88999999999999</v>
      </c>
    </row>
    <row r="32" spans="1:27" x14ac:dyDescent="0.25">
      <c r="A32">
        <v>1023</v>
      </c>
      <c r="B32" t="e">
        <f t="shared" si="1"/>
        <v>#DIV/0!</v>
      </c>
      <c r="C32">
        <f t="shared" si="2"/>
        <v>165.96800000000002</v>
      </c>
      <c r="E32">
        <f t="shared" si="0"/>
        <v>33.935577392578125</v>
      </c>
      <c r="R32">
        <v>168.64000000000001</v>
      </c>
      <c r="S32">
        <v>165.67000000000002</v>
      </c>
      <c r="T32">
        <v>166.29999999999998</v>
      </c>
      <c r="U32">
        <v>165.82999999999998</v>
      </c>
      <c r="V32">
        <v>166.61</v>
      </c>
      <c r="W32">
        <v>164.42000000000002</v>
      </c>
      <c r="X32">
        <v>165.98</v>
      </c>
      <c r="Y32">
        <v>165.04999999999998</v>
      </c>
      <c r="Z32">
        <v>165.98</v>
      </c>
      <c r="AA32">
        <v>165.2</v>
      </c>
    </row>
    <row r="33" spans="1:27" x14ac:dyDescent="0.25">
      <c r="A33">
        <v>1056</v>
      </c>
      <c r="B33" t="e">
        <f t="shared" si="1"/>
        <v>#DIV/0!</v>
      </c>
      <c r="C33">
        <f t="shared" si="2"/>
        <v>166.64600000000002</v>
      </c>
      <c r="E33">
        <f t="shared" si="0"/>
        <v>35.0302734375</v>
      </c>
      <c r="R33">
        <v>166.14999999999998</v>
      </c>
      <c r="S33">
        <v>170.98</v>
      </c>
      <c r="T33">
        <v>169.57999999999998</v>
      </c>
      <c r="U33">
        <v>169.26999999999998</v>
      </c>
      <c r="V33">
        <v>166.14999999999998</v>
      </c>
      <c r="W33">
        <v>168.79999999999998</v>
      </c>
      <c r="X33">
        <v>160.06</v>
      </c>
      <c r="Y33">
        <v>160.37</v>
      </c>
      <c r="Z33">
        <v>166.46</v>
      </c>
      <c r="AA33">
        <v>168.64000000000001</v>
      </c>
    </row>
    <row r="34" spans="1:27" x14ac:dyDescent="0.25">
      <c r="A34">
        <v>1089</v>
      </c>
      <c r="B34" t="e">
        <f t="shared" si="1"/>
        <v>#DIV/0!</v>
      </c>
      <c r="C34">
        <f t="shared" si="2"/>
        <v>170.52499999999998</v>
      </c>
      <c r="E34">
        <f t="shared" ref="E34:E61" si="3">A34*$B$76/1024/1024</f>
        <v>36.124969482421875</v>
      </c>
      <c r="R34">
        <v>169.89000000000001</v>
      </c>
      <c r="S34">
        <v>171.13</v>
      </c>
      <c r="T34">
        <v>174.41</v>
      </c>
      <c r="U34">
        <v>171.29000000000002</v>
      </c>
      <c r="V34">
        <v>167.07999999999998</v>
      </c>
      <c r="W34">
        <v>168.79000000000002</v>
      </c>
      <c r="X34">
        <v>168.48</v>
      </c>
      <c r="Y34">
        <v>171.6</v>
      </c>
      <c r="Z34">
        <v>171.76</v>
      </c>
      <c r="AA34">
        <v>170.82</v>
      </c>
    </row>
    <row r="35" spans="1:27" x14ac:dyDescent="0.25">
      <c r="A35">
        <v>1122</v>
      </c>
      <c r="B35" t="e">
        <f t="shared" si="1"/>
        <v>#DIV/0!</v>
      </c>
      <c r="C35">
        <f t="shared" si="2"/>
        <v>172.89400000000001</v>
      </c>
      <c r="E35">
        <f t="shared" si="3"/>
        <v>37.21966552734375</v>
      </c>
      <c r="R35">
        <v>176.28</v>
      </c>
      <c r="S35">
        <v>173</v>
      </c>
      <c r="T35">
        <v>173</v>
      </c>
      <c r="U35">
        <v>170.35</v>
      </c>
      <c r="V35">
        <v>172.85</v>
      </c>
      <c r="W35">
        <v>169.88</v>
      </c>
      <c r="X35">
        <v>173</v>
      </c>
      <c r="Y35">
        <v>172.85</v>
      </c>
      <c r="Z35">
        <v>173.32</v>
      </c>
      <c r="AA35">
        <v>174.41</v>
      </c>
    </row>
    <row r="36" spans="1:27" x14ac:dyDescent="0.25">
      <c r="A36">
        <v>1155</v>
      </c>
      <c r="B36" t="e">
        <f t="shared" si="1"/>
        <v>#DIV/0!</v>
      </c>
      <c r="C36">
        <f t="shared" si="2"/>
        <v>184.298</v>
      </c>
      <c r="E36">
        <f t="shared" si="3"/>
        <v>38.314361572265625</v>
      </c>
      <c r="R36">
        <v>189.38</v>
      </c>
      <c r="S36">
        <v>182.04999999999998</v>
      </c>
      <c r="T36">
        <v>180.49</v>
      </c>
      <c r="U36">
        <v>194.22</v>
      </c>
      <c r="V36">
        <v>185.01999999999998</v>
      </c>
      <c r="W36">
        <v>181.74</v>
      </c>
      <c r="X36">
        <v>178.31</v>
      </c>
      <c r="Y36">
        <v>181.58</v>
      </c>
      <c r="Z36">
        <v>185.33</v>
      </c>
      <c r="AA36">
        <v>184.86</v>
      </c>
    </row>
    <row r="37" spans="1:27" x14ac:dyDescent="0.25">
      <c r="A37">
        <v>1188</v>
      </c>
      <c r="B37" t="e">
        <f t="shared" si="1"/>
        <v>#DIV/0!</v>
      </c>
      <c r="C37">
        <f t="shared" si="2"/>
        <v>182.97199999999998</v>
      </c>
      <c r="E37">
        <f t="shared" si="3"/>
        <v>39.4090576171875</v>
      </c>
      <c r="R37">
        <v>182.68</v>
      </c>
      <c r="S37">
        <v>181.58</v>
      </c>
      <c r="T37">
        <v>183.76999999999998</v>
      </c>
      <c r="U37">
        <v>183.14</v>
      </c>
      <c r="V37">
        <v>183.61</v>
      </c>
      <c r="W37">
        <v>183.61</v>
      </c>
      <c r="X37">
        <v>182.68</v>
      </c>
      <c r="Y37">
        <v>181.58</v>
      </c>
      <c r="Z37">
        <v>183.76999999999998</v>
      </c>
      <c r="AA37">
        <v>183.29999999999998</v>
      </c>
    </row>
    <row r="38" spans="1:27" x14ac:dyDescent="0.25">
      <c r="A38">
        <v>1221</v>
      </c>
      <c r="B38" t="e">
        <f t="shared" si="1"/>
        <v>#DIV/0!</v>
      </c>
      <c r="C38">
        <f t="shared" si="2"/>
        <v>194.17299999999997</v>
      </c>
      <c r="E38">
        <f t="shared" si="3"/>
        <v>40.503753662109375</v>
      </c>
      <c r="R38">
        <v>190.32</v>
      </c>
      <c r="S38">
        <v>205.76</v>
      </c>
      <c r="T38">
        <v>190.94</v>
      </c>
      <c r="U38">
        <v>192.04000000000002</v>
      </c>
      <c r="V38">
        <v>191.72</v>
      </c>
      <c r="W38">
        <v>193.6</v>
      </c>
      <c r="X38">
        <v>194.38</v>
      </c>
      <c r="Y38">
        <v>195</v>
      </c>
      <c r="Z38">
        <v>192.19</v>
      </c>
      <c r="AA38">
        <v>195.78</v>
      </c>
    </row>
    <row r="39" spans="1:27" x14ac:dyDescent="0.25">
      <c r="A39">
        <v>1254</v>
      </c>
      <c r="B39" t="e">
        <f t="shared" si="1"/>
        <v>#DIV/0!</v>
      </c>
      <c r="C39">
        <f t="shared" si="2"/>
        <v>206.45100000000002</v>
      </c>
      <c r="E39">
        <f t="shared" si="3"/>
        <v>41.59844970703125</v>
      </c>
      <c r="R39">
        <v>206.86</v>
      </c>
      <c r="S39">
        <v>207.48000000000002</v>
      </c>
      <c r="T39">
        <v>206.39</v>
      </c>
      <c r="U39">
        <v>206.54</v>
      </c>
      <c r="V39">
        <v>207.95000000000002</v>
      </c>
      <c r="W39">
        <v>209.20000000000002</v>
      </c>
      <c r="X39">
        <v>202.95999999999998</v>
      </c>
      <c r="Y39">
        <v>208.1</v>
      </c>
      <c r="Z39">
        <v>205.76</v>
      </c>
      <c r="AA39">
        <v>203.27</v>
      </c>
    </row>
    <row r="40" spans="1:27" x14ac:dyDescent="0.25">
      <c r="A40">
        <v>1287</v>
      </c>
      <c r="B40" t="e">
        <f t="shared" si="1"/>
        <v>#DIV/0!</v>
      </c>
      <c r="C40">
        <f t="shared" si="2"/>
        <v>224.84299999999999</v>
      </c>
      <c r="E40">
        <f t="shared" si="3"/>
        <v>42.693145751953125</v>
      </c>
      <c r="R40">
        <v>222.60999999999999</v>
      </c>
      <c r="S40">
        <v>228.70000000000002</v>
      </c>
      <c r="T40">
        <v>224.8</v>
      </c>
      <c r="U40">
        <v>219.18</v>
      </c>
      <c r="V40">
        <v>224.02</v>
      </c>
      <c r="W40">
        <v>226.51</v>
      </c>
      <c r="X40">
        <v>226.20000000000002</v>
      </c>
      <c r="Y40">
        <v>225.26</v>
      </c>
      <c r="Z40">
        <v>226.98000000000002</v>
      </c>
      <c r="AA40">
        <v>224.17000000000002</v>
      </c>
    </row>
    <row r="41" spans="1:27" x14ac:dyDescent="0.25">
      <c r="A41">
        <v>1320</v>
      </c>
      <c r="B41" t="e">
        <f t="shared" si="1"/>
        <v>#DIV/0!</v>
      </c>
      <c r="C41">
        <f t="shared" si="2"/>
        <v>219.429</v>
      </c>
      <c r="E41">
        <f t="shared" si="3"/>
        <v>43.787841796875</v>
      </c>
      <c r="R41">
        <v>227.76</v>
      </c>
      <c r="S41">
        <v>214.5</v>
      </c>
      <c r="T41">
        <v>215.59</v>
      </c>
      <c r="U41">
        <v>214.97</v>
      </c>
      <c r="V41">
        <v>225.26</v>
      </c>
      <c r="W41">
        <v>217.93</v>
      </c>
      <c r="X41">
        <v>217</v>
      </c>
      <c r="Y41">
        <v>219.18</v>
      </c>
      <c r="Z41">
        <v>218.4</v>
      </c>
      <c r="AA41">
        <v>223.70000000000002</v>
      </c>
    </row>
    <row r="42" spans="1:27" x14ac:dyDescent="0.25">
      <c r="A42">
        <v>1353</v>
      </c>
      <c r="B42" t="e">
        <f t="shared" si="1"/>
        <v>#DIV/0!</v>
      </c>
      <c r="C42">
        <f t="shared" si="2"/>
        <v>232.77699999999996</v>
      </c>
      <c r="E42">
        <f t="shared" si="3"/>
        <v>44.882537841796875</v>
      </c>
      <c r="R42">
        <v>226.52999999999997</v>
      </c>
      <c r="S42">
        <v>231.35999999999999</v>
      </c>
      <c r="T42">
        <v>235.89</v>
      </c>
      <c r="U42">
        <v>231.05</v>
      </c>
      <c r="V42">
        <v>235.10000000000002</v>
      </c>
      <c r="W42">
        <v>231.51</v>
      </c>
      <c r="X42">
        <v>236.81</v>
      </c>
      <c r="Y42">
        <v>231.35000000000002</v>
      </c>
      <c r="Z42">
        <v>238.22</v>
      </c>
      <c r="AA42">
        <v>229.95000000000002</v>
      </c>
    </row>
    <row r="43" spans="1:27" x14ac:dyDescent="0.25">
      <c r="A43">
        <v>1386</v>
      </c>
      <c r="B43" t="e">
        <f t="shared" si="1"/>
        <v>#DIV/0!</v>
      </c>
      <c r="C43">
        <f t="shared" si="2"/>
        <v>246.34100000000004</v>
      </c>
      <c r="E43">
        <f t="shared" si="3"/>
        <v>45.97723388671875</v>
      </c>
      <c r="R43">
        <v>248.35999999999999</v>
      </c>
      <c r="S43">
        <v>240.39999999999998</v>
      </c>
      <c r="T43">
        <v>244.14000000000001</v>
      </c>
      <c r="U43">
        <v>252.26</v>
      </c>
      <c r="V43">
        <v>245.55</v>
      </c>
      <c r="W43">
        <v>246.95</v>
      </c>
      <c r="X43">
        <v>247.88</v>
      </c>
      <c r="Y43">
        <v>242.42000000000002</v>
      </c>
      <c r="Z43">
        <v>246.32000000000002</v>
      </c>
      <c r="AA43">
        <v>249.13</v>
      </c>
    </row>
    <row r="44" spans="1:27" x14ac:dyDescent="0.25">
      <c r="A44">
        <v>1419</v>
      </c>
      <c r="B44" t="e">
        <f t="shared" si="1"/>
        <v>#DIV/0!</v>
      </c>
      <c r="C44">
        <f t="shared" si="2"/>
        <v>256.27499999999998</v>
      </c>
      <c r="E44">
        <f t="shared" si="3"/>
        <v>47.071929931640625</v>
      </c>
      <c r="R44">
        <v>258.49</v>
      </c>
      <c r="S44">
        <v>253.96999999999997</v>
      </c>
      <c r="T44">
        <v>258.8</v>
      </c>
      <c r="U44">
        <v>251</v>
      </c>
      <c r="V44">
        <v>257.87</v>
      </c>
      <c r="W44">
        <v>261.14</v>
      </c>
      <c r="X44">
        <v>253.81</v>
      </c>
      <c r="Y44">
        <v>250.21999999999997</v>
      </c>
      <c r="Z44">
        <v>260.99</v>
      </c>
      <c r="AA44">
        <v>256.46000000000004</v>
      </c>
    </row>
    <row r="45" spans="1:27" x14ac:dyDescent="0.25">
      <c r="A45">
        <v>1452</v>
      </c>
      <c r="B45" t="e">
        <f t="shared" si="1"/>
        <v>#DIV/0!</v>
      </c>
      <c r="C45">
        <f t="shared" si="2"/>
        <v>273.5</v>
      </c>
      <c r="E45">
        <f t="shared" si="3"/>
        <v>48.1666259765625</v>
      </c>
      <c r="R45">
        <v>270.35000000000002</v>
      </c>
      <c r="S45">
        <v>272.69</v>
      </c>
      <c r="T45">
        <v>275.02999999999997</v>
      </c>
      <c r="U45">
        <v>274.87</v>
      </c>
      <c r="V45">
        <v>273.77999999999997</v>
      </c>
      <c r="W45">
        <v>273.15999999999997</v>
      </c>
      <c r="X45">
        <v>274.25</v>
      </c>
      <c r="Y45">
        <v>273.94</v>
      </c>
      <c r="Z45">
        <v>270.19</v>
      </c>
      <c r="AA45">
        <v>276.74</v>
      </c>
    </row>
    <row r="46" spans="1:27" x14ac:dyDescent="0.25">
      <c r="A46">
        <v>1485</v>
      </c>
      <c r="B46" t="e">
        <f t="shared" si="1"/>
        <v>#DIV/0!</v>
      </c>
      <c r="C46">
        <f t="shared" si="2"/>
        <v>268.46000000000004</v>
      </c>
      <c r="E46">
        <f t="shared" si="3"/>
        <v>49.261322021484375</v>
      </c>
      <c r="R46">
        <v>265.36</v>
      </c>
      <c r="S46">
        <v>272.22000000000003</v>
      </c>
      <c r="T46">
        <v>264.26</v>
      </c>
      <c r="U46">
        <v>266.14</v>
      </c>
      <c r="V46">
        <v>264.26</v>
      </c>
      <c r="W46">
        <v>269.72000000000003</v>
      </c>
      <c r="X46">
        <v>268.79000000000002</v>
      </c>
      <c r="Y46">
        <v>270.97000000000003</v>
      </c>
      <c r="Z46">
        <v>268.01</v>
      </c>
      <c r="AA46">
        <v>274.87</v>
      </c>
    </row>
    <row r="47" spans="1:27" x14ac:dyDescent="0.25">
      <c r="A47">
        <v>1518</v>
      </c>
      <c r="B47" t="e">
        <f t="shared" si="1"/>
        <v>#DIV/0!</v>
      </c>
      <c r="C47">
        <f t="shared" si="2"/>
        <v>296.25999999999993</v>
      </c>
      <c r="E47">
        <f t="shared" si="3"/>
        <v>50.35601806640625</v>
      </c>
      <c r="R47">
        <v>293.12</v>
      </c>
      <c r="S47">
        <v>298.43</v>
      </c>
      <c r="T47">
        <v>297.18</v>
      </c>
      <c r="U47">
        <v>297.64999999999998</v>
      </c>
      <c r="V47">
        <v>297.34000000000003</v>
      </c>
      <c r="W47">
        <v>295.62</v>
      </c>
      <c r="X47">
        <v>297.49</v>
      </c>
      <c r="Y47">
        <v>297.49</v>
      </c>
      <c r="Z47">
        <v>294.52999999999997</v>
      </c>
      <c r="AA47">
        <v>293.75</v>
      </c>
    </row>
    <row r="48" spans="1:27" x14ac:dyDescent="0.25">
      <c r="A48">
        <v>1551</v>
      </c>
      <c r="B48" t="e">
        <f t="shared" si="1"/>
        <v>#DIV/0!</v>
      </c>
      <c r="C48">
        <f t="shared" si="2"/>
        <v>304.48099999999999</v>
      </c>
      <c r="E48">
        <f t="shared" si="3"/>
        <v>51.450714111328125</v>
      </c>
      <c r="R48">
        <v>303.11</v>
      </c>
      <c r="S48">
        <v>308.72000000000003</v>
      </c>
      <c r="T48">
        <v>307.16000000000003</v>
      </c>
      <c r="U48">
        <v>306.38</v>
      </c>
      <c r="V48">
        <v>305.29000000000002</v>
      </c>
      <c r="W48">
        <v>305.59999999999997</v>
      </c>
      <c r="X48">
        <v>301.55</v>
      </c>
      <c r="Y48">
        <v>306.54000000000002</v>
      </c>
      <c r="Z48">
        <v>300.62</v>
      </c>
      <c r="AA48">
        <v>299.84000000000003</v>
      </c>
    </row>
    <row r="49" spans="1:27" x14ac:dyDescent="0.25">
      <c r="A49">
        <v>1584</v>
      </c>
      <c r="B49" t="e">
        <f t="shared" si="1"/>
        <v>#DIV/0!</v>
      </c>
      <c r="C49">
        <f t="shared" si="2"/>
        <v>328.75600000000003</v>
      </c>
      <c r="E49">
        <f t="shared" si="3"/>
        <v>52.54541015625</v>
      </c>
      <c r="R49">
        <v>324.95</v>
      </c>
      <c r="S49">
        <v>330.72</v>
      </c>
      <c r="T49">
        <v>335.55999999999995</v>
      </c>
      <c r="U49">
        <v>328.53999999999996</v>
      </c>
      <c r="V49">
        <v>329.63</v>
      </c>
      <c r="W49">
        <v>326.34999999999997</v>
      </c>
      <c r="X49">
        <v>331.34999999999997</v>
      </c>
      <c r="Y49">
        <v>325.57000000000005</v>
      </c>
      <c r="Z49">
        <v>325.42</v>
      </c>
      <c r="AA49">
        <v>329.47</v>
      </c>
    </row>
    <row r="50" spans="1:27" x14ac:dyDescent="0.25">
      <c r="A50">
        <v>1617</v>
      </c>
      <c r="B50" t="e">
        <f t="shared" si="1"/>
        <v>#DIV/0!</v>
      </c>
      <c r="C50">
        <f t="shared" si="2"/>
        <v>341.89</v>
      </c>
      <c r="E50">
        <f t="shared" si="3"/>
        <v>53.640106201171875</v>
      </c>
      <c r="R50">
        <v>339.14</v>
      </c>
      <c r="S50">
        <v>341.02</v>
      </c>
      <c r="T50">
        <v>346.79</v>
      </c>
      <c r="U50">
        <v>342.73</v>
      </c>
      <c r="V50">
        <v>338.21</v>
      </c>
      <c r="W50">
        <v>350.53</v>
      </c>
      <c r="X50">
        <v>334</v>
      </c>
      <c r="Y50">
        <v>342.26</v>
      </c>
      <c r="Z50">
        <v>344.45</v>
      </c>
      <c r="AA50">
        <v>339.77</v>
      </c>
    </row>
    <row r="51" spans="1:27" x14ac:dyDescent="0.25">
      <c r="A51">
        <v>1650</v>
      </c>
      <c r="B51" t="e">
        <f t="shared" si="1"/>
        <v>#DIV/0!</v>
      </c>
      <c r="C51">
        <f t="shared" si="2"/>
        <v>383.59</v>
      </c>
      <c r="E51">
        <f t="shared" si="3"/>
        <v>54.73480224609375</v>
      </c>
      <c r="R51">
        <v>376.74</v>
      </c>
      <c r="S51">
        <v>381.89</v>
      </c>
      <c r="T51">
        <v>381.89</v>
      </c>
      <c r="U51">
        <v>391.71999999999997</v>
      </c>
      <c r="V51">
        <v>379.24</v>
      </c>
      <c r="W51">
        <v>390.31</v>
      </c>
      <c r="X51">
        <v>389.69</v>
      </c>
      <c r="Y51">
        <v>380.79999999999995</v>
      </c>
      <c r="Z51">
        <v>392.96</v>
      </c>
      <c r="AA51">
        <v>370.66</v>
      </c>
    </row>
    <row r="52" spans="1:27" x14ac:dyDescent="0.25">
      <c r="A52">
        <v>1683</v>
      </c>
      <c r="B52" t="e">
        <f t="shared" si="1"/>
        <v>#DIV/0!</v>
      </c>
      <c r="C52">
        <f t="shared" si="2"/>
        <v>390.31299999999999</v>
      </c>
      <c r="E52">
        <f t="shared" si="3"/>
        <v>55.829498291015625</v>
      </c>
      <c r="R52">
        <v>394.21</v>
      </c>
      <c r="S52">
        <v>397.49</v>
      </c>
      <c r="T52">
        <v>384.7</v>
      </c>
      <c r="U52">
        <v>387.35</v>
      </c>
      <c r="V52">
        <v>400.76</v>
      </c>
      <c r="W52">
        <v>389.38</v>
      </c>
      <c r="X52">
        <v>385.31999999999994</v>
      </c>
      <c r="Y52">
        <v>390.15999999999997</v>
      </c>
      <c r="Z52">
        <v>381.58000000000004</v>
      </c>
      <c r="AA52">
        <v>392.18000000000006</v>
      </c>
    </row>
    <row r="53" spans="1:27" x14ac:dyDescent="0.25">
      <c r="A53">
        <v>1716</v>
      </c>
      <c r="B53" t="e">
        <f t="shared" si="1"/>
        <v>#DIV/0!</v>
      </c>
      <c r="C53">
        <f t="shared" si="2"/>
        <v>395.11700000000008</v>
      </c>
      <c r="E53">
        <f t="shared" si="3"/>
        <v>56.9241943359375</v>
      </c>
      <c r="R53">
        <v>399.97999999999996</v>
      </c>
      <c r="S53">
        <v>395.46</v>
      </c>
      <c r="T53">
        <v>395.62</v>
      </c>
      <c r="U53">
        <v>396.24</v>
      </c>
      <c r="V53">
        <v>397.64000000000004</v>
      </c>
      <c r="W53">
        <v>392.65</v>
      </c>
      <c r="X53">
        <v>389.38</v>
      </c>
      <c r="Y53">
        <v>395.15</v>
      </c>
      <c r="Z53">
        <v>394.84000000000003</v>
      </c>
      <c r="AA53">
        <v>394.21</v>
      </c>
    </row>
    <row r="54" spans="1:27" x14ac:dyDescent="0.25">
      <c r="A54">
        <v>1749</v>
      </c>
      <c r="B54" t="e">
        <f t="shared" si="1"/>
        <v>#DIV/0!</v>
      </c>
      <c r="C54">
        <f t="shared" si="2"/>
        <v>436.78800000000001</v>
      </c>
      <c r="E54">
        <f t="shared" si="3"/>
        <v>58.018890380859375</v>
      </c>
      <c r="R54">
        <v>451.65</v>
      </c>
      <c r="S54">
        <v>433.54999999999995</v>
      </c>
      <c r="T54">
        <v>441.82000000000005</v>
      </c>
      <c r="U54">
        <v>434.49</v>
      </c>
      <c r="V54">
        <v>443.84000000000003</v>
      </c>
      <c r="W54">
        <v>437.12</v>
      </c>
      <c r="X54">
        <v>432.28999999999996</v>
      </c>
      <c r="Y54">
        <v>430.73</v>
      </c>
      <c r="Z54">
        <v>426.51000000000005</v>
      </c>
      <c r="AA54">
        <v>435.88</v>
      </c>
    </row>
    <row r="55" spans="1:27" x14ac:dyDescent="0.25">
      <c r="A55">
        <v>1782</v>
      </c>
      <c r="B55" t="e">
        <f t="shared" si="1"/>
        <v>#DIV/0!</v>
      </c>
      <c r="C55">
        <f t="shared" si="2"/>
        <v>487.471</v>
      </c>
      <c r="E55">
        <f t="shared" si="3"/>
        <v>59.11358642578125</v>
      </c>
      <c r="R55">
        <v>486.40999999999997</v>
      </c>
      <c r="S55">
        <v>483.76</v>
      </c>
      <c r="T55">
        <v>486.71999999999997</v>
      </c>
      <c r="U55">
        <v>487.19</v>
      </c>
      <c r="V55">
        <v>487.04</v>
      </c>
      <c r="W55">
        <v>496.55</v>
      </c>
      <c r="X55">
        <v>490</v>
      </c>
      <c r="Y55">
        <v>477.67</v>
      </c>
      <c r="Z55">
        <v>484.69</v>
      </c>
      <c r="AA55">
        <v>494.68000000000006</v>
      </c>
    </row>
    <row r="56" spans="1:27" x14ac:dyDescent="0.25">
      <c r="A56">
        <v>1815</v>
      </c>
      <c r="B56" t="e">
        <f t="shared" si="1"/>
        <v>#DIV/0!</v>
      </c>
      <c r="C56">
        <f t="shared" si="2"/>
        <v>476.83000000000004</v>
      </c>
      <c r="E56">
        <f t="shared" si="3"/>
        <v>60.208282470703125</v>
      </c>
      <c r="R56">
        <v>474.24</v>
      </c>
      <c r="S56">
        <v>490.46</v>
      </c>
      <c r="T56">
        <v>460.36</v>
      </c>
      <c r="U56">
        <v>462.84999999999997</v>
      </c>
      <c r="V56">
        <v>480.79</v>
      </c>
      <c r="W56">
        <v>460.36</v>
      </c>
      <c r="X56">
        <v>467.38</v>
      </c>
      <c r="Y56">
        <v>496.08</v>
      </c>
      <c r="Z56">
        <v>484.85</v>
      </c>
      <c r="AA56">
        <v>490.93000000000006</v>
      </c>
    </row>
    <row r="57" spans="1:27" x14ac:dyDescent="0.25">
      <c r="A57">
        <v>1848</v>
      </c>
      <c r="B57" t="e">
        <f t="shared" si="1"/>
        <v>#DIV/0!</v>
      </c>
      <c r="C57">
        <f t="shared" si="2"/>
        <v>485.89299999999992</v>
      </c>
      <c r="E57">
        <f t="shared" si="3"/>
        <v>61.302978515625</v>
      </c>
      <c r="R57">
        <v>487.65999999999997</v>
      </c>
      <c r="S57">
        <v>480.17</v>
      </c>
      <c r="T57">
        <v>483.44</v>
      </c>
      <c r="U57">
        <v>486.88</v>
      </c>
      <c r="V57">
        <v>484.21999999999997</v>
      </c>
      <c r="W57">
        <v>482.35</v>
      </c>
      <c r="X57">
        <v>484.21999999999997</v>
      </c>
      <c r="Y57">
        <v>490.31</v>
      </c>
      <c r="Z57">
        <v>489.21999999999997</v>
      </c>
      <c r="AA57">
        <v>490.46</v>
      </c>
    </row>
    <row r="58" spans="1:27" x14ac:dyDescent="0.25">
      <c r="A58">
        <v>1881</v>
      </c>
      <c r="B58" t="e">
        <f t="shared" si="1"/>
        <v>#DIV/0!</v>
      </c>
      <c r="C58">
        <f t="shared" si="2"/>
        <v>537.22299999999996</v>
      </c>
      <c r="E58">
        <f t="shared" si="3"/>
        <v>62.397674560546875</v>
      </c>
      <c r="R58">
        <v>555.66999999999996</v>
      </c>
      <c r="S58">
        <v>538.51</v>
      </c>
      <c r="T58">
        <v>530.4</v>
      </c>
      <c r="U58">
        <v>528.53</v>
      </c>
      <c r="V58">
        <v>499.66999999999996</v>
      </c>
      <c r="W58">
        <v>564.72</v>
      </c>
      <c r="X58">
        <v>552.86</v>
      </c>
      <c r="Y58">
        <v>507.95000000000005</v>
      </c>
      <c r="Z58">
        <v>544.15</v>
      </c>
      <c r="AA58">
        <v>549.77</v>
      </c>
    </row>
    <row r="59" spans="1:27" x14ac:dyDescent="0.25">
      <c r="A59">
        <v>1914</v>
      </c>
      <c r="B59" t="e">
        <f t="shared" si="1"/>
        <v>#DIV/0!</v>
      </c>
      <c r="C59">
        <f t="shared" si="2"/>
        <v>543.78600000000006</v>
      </c>
      <c r="E59">
        <f t="shared" si="3"/>
        <v>63.49237060546875</v>
      </c>
      <c r="R59">
        <v>536.64</v>
      </c>
      <c r="S59">
        <v>545.69000000000005</v>
      </c>
      <c r="T59">
        <v>544.44000000000005</v>
      </c>
      <c r="U59">
        <v>544.6</v>
      </c>
      <c r="V59">
        <v>545.22</v>
      </c>
      <c r="W59">
        <v>540.39</v>
      </c>
      <c r="X59">
        <v>554.57999999999993</v>
      </c>
      <c r="Y59">
        <v>538.66999999999996</v>
      </c>
      <c r="Z59">
        <v>541.94000000000005</v>
      </c>
      <c r="AA59">
        <v>545.69000000000005</v>
      </c>
    </row>
    <row r="60" spans="1:27" x14ac:dyDescent="0.25">
      <c r="A60">
        <v>1947</v>
      </c>
      <c r="B60" t="e">
        <f t="shared" si="1"/>
        <v>#DIV/0!</v>
      </c>
      <c r="C60">
        <f t="shared" si="2"/>
        <v>564.42499999999995</v>
      </c>
      <c r="E60">
        <f t="shared" si="3"/>
        <v>64.587066650390625</v>
      </c>
      <c r="R60">
        <v>585.47</v>
      </c>
      <c r="S60">
        <v>565.66000000000008</v>
      </c>
      <c r="T60">
        <v>564.09999999999991</v>
      </c>
      <c r="U60">
        <v>565.81000000000006</v>
      </c>
      <c r="V60">
        <v>558.32000000000005</v>
      </c>
      <c r="W60">
        <v>561.29</v>
      </c>
      <c r="X60">
        <v>561.29</v>
      </c>
      <c r="Y60">
        <v>562.38</v>
      </c>
      <c r="Z60">
        <v>561.29</v>
      </c>
      <c r="AA60">
        <v>558.64</v>
      </c>
    </row>
    <row r="61" spans="1:27" x14ac:dyDescent="0.25">
      <c r="A61">
        <v>1980</v>
      </c>
      <c r="B61" t="e">
        <f t="shared" si="1"/>
        <v>#DIV/0!</v>
      </c>
      <c r="C61">
        <f t="shared" si="2"/>
        <v>608.72700000000009</v>
      </c>
      <c r="E61">
        <f t="shared" si="3"/>
        <v>65.6817626953125</v>
      </c>
      <c r="R61">
        <v>612.29999999999995</v>
      </c>
      <c r="S61">
        <v>603.72</v>
      </c>
      <c r="T61">
        <v>597.16999999999996</v>
      </c>
      <c r="U61">
        <v>610.12</v>
      </c>
      <c r="V61">
        <v>604.81000000000006</v>
      </c>
      <c r="W61">
        <v>610.58000000000004</v>
      </c>
      <c r="X61">
        <v>628.05999999999995</v>
      </c>
      <c r="Y61">
        <v>609.02</v>
      </c>
      <c r="Z61">
        <v>604.33999999999992</v>
      </c>
      <c r="AA61">
        <v>607.15000000000009</v>
      </c>
    </row>
    <row r="64" spans="1:27" x14ac:dyDescent="0.25">
      <c r="A64" s="1" t="s">
        <v>22</v>
      </c>
    </row>
    <row r="65" spans="1:20" x14ac:dyDescent="0.25">
      <c r="A65" t="s">
        <v>1</v>
      </c>
      <c r="F65" s="1" t="s">
        <v>5</v>
      </c>
      <c r="G65">
        <v>8</v>
      </c>
    </row>
    <row r="66" spans="1:20" x14ac:dyDescent="0.25">
      <c r="A66" t="s">
        <v>2</v>
      </c>
      <c r="F66" s="1" t="s">
        <v>7</v>
      </c>
      <c r="G66">
        <v>2</v>
      </c>
    </row>
    <row r="67" spans="1:20" x14ac:dyDescent="0.25">
      <c r="A67" t="s">
        <v>3</v>
      </c>
      <c r="F67" s="1" t="s">
        <v>8</v>
      </c>
      <c r="G67">
        <v>1</v>
      </c>
    </row>
    <row r="70" spans="1:20" x14ac:dyDescent="0.25">
      <c r="A70" s="1" t="s">
        <v>51</v>
      </c>
      <c r="H70" s="1" t="s">
        <v>14</v>
      </c>
      <c r="I70" s="1" t="s">
        <v>15</v>
      </c>
      <c r="S70" s="1" t="s">
        <v>14</v>
      </c>
      <c r="T70" s="1" t="s">
        <v>15</v>
      </c>
    </row>
    <row r="71" spans="1:20" x14ac:dyDescent="0.25">
      <c r="A71" s="1" t="s">
        <v>4</v>
      </c>
      <c r="B71" s="1" t="s">
        <v>5</v>
      </c>
      <c r="C71" t="s">
        <v>6</v>
      </c>
      <c r="F71" s="1" t="s">
        <v>10</v>
      </c>
      <c r="G71" s="1" t="s">
        <v>5</v>
      </c>
      <c r="H71">
        <f>33*8 + 69</f>
        <v>333</v>
      </c>
      <c r="I71">
        <f>H71*G65</f>
        <v>2664</v>
      </c>
      <c r="L71" s="1" t="s">
        <v>9</v>
      </c>
      <c r="M71" s="1" t="s">
        <v>7</v>
      </c>
      <c r="N71">
        <v>4</v>
      </c>
      <c r="Q71" s="1" t="s">
        <v>11</v>
      </c>
      <c r="R71" s="1" t="s">
        <v>7</v>
      </c>
      <c r="S71">
        <f>34*4</f>
        <v>136</v>
      </c>
      <c r="T71">
        <f>S71*G66</f>
        <v>272</v>
      </c>
    </row>
    <row r="72" spans="1:20" x14ac:dyDescent="0.25">
      <c r="B72" s="1" t="s">
        <v>7</v>
      </c>
      <c r="C72">
        <v>1</v>
      </c>
      <c r="G72" s="1" t="s">
        <v>7</v>
      </c>
      <c r="H72">
        <f>33*1</f>
        <v>33</v>
      </c>
      <c r="I72">
        <f>H72*G66</f>
        <v>66</v>
      </c>
      <c r="M72" s="1" t="s">
        <v>5</v>
      </c>
      <c r="N72" t="s">
        <v>12</v>
      </c>
      <c r="R72" s="1" t="s">
        <v>5</v>
      </c>
      <c r="S72">
        <f>34*6 + 635*200</f>
        <v>127204</v>
      </c>
      <c r="T72">
        <f>S72*G65</f>
        <v>1017632</v>
      </c>
    </row>
    <row r="73" spans="1:20" x14ac:dyDescent="0.25">
      <c r="G73" s="1" t="s">
        <v>16</v>
      </c>
      <c r="I73">
        <f>SUM(I71:I72)</f>
        <v>2730</v>
      </c>
      <c r="M73" s="1" t="s">
        <v>8</v>
      </c>
      <c r="N73" t="s">
        <v>13</v>
      </c>
      <c r="R73" s="1" t="s">
        <v>8</v>
      </c>
      <c r="S73">
        <f>34*7 + 635*200</f>
        <v>127238</v>
      </c>
      <c r="T73">
        <f>S73*G67</f>
        <v>127238</v>
      </c>
    </row>
    <row r="74" spans="1:20" x14ac:dyDescent="0.25">
      <c r="R74" s="1" t="s">
        <v>16</v>
      </c>
      <c r="T74">
        <f>SUM(T71:T73)</f>
        <v>1145142</v>
      </c>
    </row>
    <row r="75" spans="1:20" x14ac:dyDescent="0.25">
      <c r="A75" s="1" t="s">
        <v>16</v>
      </c>
      <c r="B75">
        <f>I73+T74</f>
        <v>1147872</v>
      </c>
      <c r="D75" s="2" t="s">
        <v>20</v>
      </c>
      <c r="E75">
        <f>114892*1024</f>
        <v>117649408</v>
      </c>
      <c r="J75" s="1" t="s">
        <v>17</v>
      </c>
      <c r="K75">
        <f>8*1024*1024</f>
        <v>8388608</v>
      </c>
    </row>
    <row r="76" spans="1:20" x14ac:dyDescent="0.25">
      <c r="A76" s="1" t="s">
        <v>19</v>
      </c>
      <c r="B76">
        <f>B75/33</f>
        <v>34784</v>
      </c>
      <c r="D76" s="2" t="s">
        <v>21</v>
      </c>
      <c r="E76">
        <f>E75/3300</f>
        <v>35651.335757575755</v>
      </c>
      <c r="J76" s="1" t="s">
        <v>18</v>
      </c>
      <c r="K76">
        <f>K75/B76</f>
        <v>241.16283348666053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"/>
  <sheetViews>
    <sheetView tabSelected="1" workbookViewId="0">
      <selection activeCell="G6" sqref="G6"/>
    </sheetView>
  </sheetViews>
  <sheetFormatPr defaultRowHeight="15" x14ac:dyDescent="0.25"/>
  <cols>
    <col min="4" max="4" width="9.140625" customWidth="1"/>
  </cols>
  <sheetData>
    <row r="1" spans="1:40" x14ac:dyDescent="0.25">
      <c r="B1" t="s">
        <v>23</v>
      </c>
      <c r="C1" t="s">
        <v>52</v>
      </c>
      <c r="D1" t="s">
        <v>53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</row>
    <row r="2" spans="1:40" x14ac:dyDescent="0.25">
      <c r="A2" t="s">
        <v>74</v>
      </c>
      <c r="B2" s="3" t="e">
        <f>AVERAGE(I2:R2)</f>
        <v>#DIV/0!</v>
      </c>
      <c r="C2" s="3">
        <f>AVERAGE(T2:AC2)</f>
        <v>118.7</v>
      </c>
      <c r="D2" s="3">
        <f>AVERAGE(AE2:AN2)</f>
        <v>285.89999999999998</v>
      </c>
      <c r="F2" s="1" t="s">
        <v>22</v>
      </c>
      <c r="T2">
        <v>129</v>
      </c>
      <c r="U2">
        <v>88</v>
      </c>
      <c r="V2">
        <v>117</v>
      </c>
      <c r="W2">
        <v>106</v>
      </c>
      <c r="X2">
        <v>124</v>
      </c>
      <c r="Y2">
        <v>119</v>
      </c>
      <c r="Z2">
        <v>122</v>
      </c>
      <c r="AA2">
        <v>119</v>
      </c>
      <c r="AB2">
        <v>133</v>
      </c>
      <c r="AC2">
        <v>130</v>
      </c>
      <c r="AE2">
        <v>285</v>
      </c>
      <c r="AF2">
        <v>263</v>
      </c>
      <c r="AG2">
        <v>286</v>
      </c>
      <c r="AH2">
        <v>288</v>
      </c>
      <c r="AI2">
        <v>275</v>
      </c>
      <c r="AJ2">
        <v>295</v>
      </c>
      <c r="AK2">
        <v>276</v>
      </c>
      <c r="AL2">
        <v>289</v>
      </c>
      <c r="AM2">
        <v>303</v>
      </c>
      <c r="AN2">
        <v>299</v>
      </c>
    </row>
    <row r="3" spans="1:40" x14ac:dyDescent="0.25">
      <c r="A3" t="s">
        <v>46</v>
      </c>
      <c r="B3" s="3">
        <f t="shared" ref="B3:B6" si="0">AVERAGE(I3:R3)</f>
        <v>13709.3</v>
      </c>
      <c r="C3" s="3">
        <f t="shared" ref="C3:C4" si="1">AVERAGE(T3:AC3)</f>
        <v>676.2</v>
      </c>
      <c r="D3" s="3">
        <f t="shared" ref="D3:D4" si="2">AVERAGE(AE3:AN3)</f>
        <v>1644.9</v>
      </c>
      <c r="F3" t="s">
        <v>1</v>
      </c>
      <c r="I3">
        <v>13873</v>
      </c>
      <c r="J3">
        <v>13626</v>
      </c>
      <c r="K3">
        <v>13756</v>
      </c>
      <c r="L3">
        <v>13757</v>
      </c>
      <c r="M3">
        <v>13636</v>
      </c>
      <c r="N3">
        <v>13795</v>
      </c>
      <c r="O3">
        <v>13593</v>
      </c>
      <c r="P3">
        <v>13639</v>
      </c>
      <c r="Q3">
        <v>13631</v>
      </c>
      <c r="R3">
        <v>13787</v>
      </c>
      <c r="T3">
        <v>689</v>
      </c>
      <c r="U3">
        <v>678</v>
      </c>
      <c r="V3">
        <v>669</v>
      </c>
      <c r="W3">
        <v>685</v>
      </c>
      <c r="X3">
        <v>662</v>
      </c>
      <c r="Y3">
        <v>668</v>
      </c>
      <c r="Z3">
        <v>685</v>
      </c>
      <c r="AA3">
        <v>670</v>
      </c>
      <c r="AB3">
        <v>671</v>
      </c>
      <c r="AC3">
        <v>685</v>
      </c>
      <c r="AE3">
        <v>1630</v>
      </c>
      <c r="AF3">
        <v>1653</v>
      </c>
      <c r="AG3">
        <v>1650</v>
      </c>
      <c r="AH3">
        <v>1645</v>
      </c>
      <c r="AI3">
        <v>1663</v>
      </c>
      <c r="AJ3">
        <v>1641</v>
      </c>
      <c r="AK3">
        <v>1638</v>
      </c>
      <c r="AL3">
        <v>1643</v>
      </c>
      <c r="AM3">
        <v>1617</v>
      </c>
      <c r="AN3">
        <v>1669</v>
      </c>
    </row>
    <row r="4" spans="1:40" x14ac:dyDescent="0.25">
      <c r="A4" t="s">
        <v>47</v>
      </c>
      <c r="B4" s="3" t="e">
        <f t="shared" si="0"/>
        <v>#DIV/0!</v>
      </c>
      <c r="C4" s="3">
        <f t="shared" si="1"/>
        <v>134.5</v>
      </c>
      <c r="D4" s="3">
        <f t="shared" si="2"/>
        <v>320.8</v>
      </c>
      <c r="F4" t="s">
        <v>2</v>
      </c>
      <c r="T4">
        <v>131</v>
      </c>
      <c r="U4">
        <v>117</v>
      </c>
      <c r="V4">
        <v>133</v>
      </c>
      <c r="W4">
        <v>143</v>
      </c>
      <c r="X4">
        <v>135</v>
      </c>
      <c r="Y4">
        <v>138</v>
      </c>
      <c r="Z4">
        <v>137</v>
      </c>
      <c r="AA4">
        <v>121</v>
      </c>
      <c r="AB4">
        <v>140</v>
      </c>
      <c r="AC4">
        <v>150</v>
      </c>
      <c r="AE4">
        <v>323</v>
      </c>
      <c r="AF4">
        <v>333</v>
      </c>
      <c r="AG4">
        <v>294</v>
      </c>
      <c r="AH4">
        <v>318</v>
      </c>
      <c r="AI4">
        <v>317</v>
      </c>
      <c r="AJ4">
        <v>311</v>
      </c>
      <c r="AK4">
        <v>326</v>
      </c>
      <c r="AL4">
        <v>318</v>
      </c>
      <c r="AM4">
        <v>332</v>
      </c>
      <c r="AN4">
        <v>336</v>
      </c>
    </row>
    <row r="5" spans="1:40" x14ac:dyDescent="0.25">
      <c r="A5" t="s">
        <v>48</v>
      </c>
      <c r="B5" s="3" t="e">
        <f t="shared" si="0"/>
        <v>#DIV/0!</v>
      </c>
      <c r="C5" s="3">
        <f>AVERAGE(T5:AC5)</f>
        <v>100.7</v>
      </c>
      <c r="D5" s="3">
        <f>AVERAGE(AE5:AN5)</f>
        <v>255.7</v>
      </c>
      <c r="F5" t="s">
        <v>3</v>
      </c>
      <c r="T5">
        <v>100</v>
      </c>
      <c r="U5">
        <v>92</v>
      </c>
      <c r="V5">
        <v>109</v>
      </c>
      <c r="W5">
        <v>108</v>
      </c>
      <c r="X5">
        <v>86</v>
      </c>
      <c r="Y5">
        <v>102</v>
      </c>
      <c r="Z5">
        <v>91</v>
      </c>
      <c r="AA5">
        <v>103</v>
      </c>
      <c r="AB5">
        <v>112</v>
      </c>
      <c r="AC5">
        <v>104</v>
      </c>
      <c r="AE5">
        <v>246</v>
      </c>
      <c r="AF5">
        <v>263</v>
      </c>
      <c r="AG5">
        <v>269</v>
      </c>
      <c r="AH5">
        <v>262</v>
      </c>
      <c r="AI5">
        <v>263</v>
      </c>
      <c r="AJ5">
        <v>257</v>
      </c>
      <c r="AK5">
        <v>254</v>
      </c>
      <c r="AL5">
        <v>235</v>
      </c>
      <c r="AM5">
        <v>247</v>
      </c>
      <c r="AN5">
        <v>261</v>
      </c>
    </row>
    <row r="6" spans="1:40" x14ac:dyDescent="0.25">
      <c r="A6" t="s">
        <v>49</v>
      </c>
      <c r="B6" s="3" t="e">
        <f t="shared" si="0"/>
        <v>#DIV/0!</v>
      </c>
      <c r="C6" s="3">
        <f>AVERAGE(T6:AC6)</f>
        <v>157</v>
      </c>
      <c r="D6" s="3">
        <f>AVERAGE(AE6:AN6)</f>
        <v>458.7</v>
      </c>
      <c r="T6">
        <v>164</v>
      </c>
      <c r="U6">
        <v>144</v>
      </c>
      <c r="V6">
        <v>156</v>
      </c>
      <c r="W6">
        <v>155</v>
      </c>
      <c r="X6">
        <v>156</v>
      </c>
      <c r="Y6">
        <v>154</v>
      </c>
      <c r="Z6">
        <v>164</v>
      </c>
      <c r="AA6">
        <v>165</v>
      </c>
      <c r="AB6">
        <v>157</v>
      </c>
      <c r="AC6">
        <v>155</v>
      </c>
      <c r="AE6">
        <v>482</v>
      </c>
      <c r="AF6">
        <v>431</v>
      </c>
      <c r="AG6">
        <v>456</v>
      </c>
      <c r="AH6">
        <v>456</v>
      </c>
      <c r="AI6">
        <v>460</v>
      </c>
      <c r="AJ6">
        <v>459</v>
      </c>
      <c r="AK6">
        <v>464</v>
      </c>
      <c r="AL6">
        <v>455</v>
      </c>
      <c r="AM6">
        <v>468</v>
      </c>
      <c r="AN6">
        <v>456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workbookViewId="0">
      <selection activeCell="F14" sqref="F14"/>
    </sheetView>
  </sheetViews>
  <sheetFormatPr defaultRowHeight="15" x14ac:dyDescent="0.25"/>
  <sheetData>
    <row r="1" spans="1:28" x14ac:dyDescent="0.25">
      <c r="B1" t="s">
        <v>23</v>
      </c>
      <c r="C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</row>
    <row r="2" spans="1:28" x14ac:dyDescent="0.25">
      <c r="A2" t="s">
        <v>45</v>
      </c>
      <c r="B2" t="e">
        <f>AVERAGE(H2:Q2)</f>
        <v>#DIV/0!</v>
      </c>
      <c r="C2" t="e">
        <f>AVERAGE(S2:AB2)</f>
        <v>#DIV/0!</v>
      </c>
      <c r="E2" s="1" t="s">
        <v>22</v>
      </c>
    </row>
    <row r="3" spans="1:28" x14ac:dyDescent="0.25">
      <c r="A3" t="s">
        <v>46</v>
      </c>
      <c r="B3" t="e">
        <f t="shared" ref="B3:B5" si="0">AVERAGE(H3:Q3)</f>
        <v>#DIV/0!</v>
      </c>
      <c r="C3" t="e">
        <f t="shared" ref="C3:C5" si="1">AVERAGE(S3:AB3)</f>
        <v>#DIV/0!</v>
      </c>
      <c r="E3" t="s">
        <v>1</v>
      </c>
    </row>
    <row r="4" spans="1:28" x14ac:dyDescent="0.25">
      <c r="A4" t="s">
        <v>47</v>
      </c>
      <c r="B4" t="e">
        <f t="shared" si="0"/>
        <v>#DIV/0!</v>
      </c>
      <c r="C4" t="e">
        <f t="shared" si="1"/>
        <v>#DIV/0!</v>
      </c>
      <c r="E4" t="s">
        <v>2</v>
      </c>
    </row>
    <row r="5" spans="1:28" x14ac:dyDescent="0.25">
      <c r="A5" t="s">
        <v>48</v>
      </c>
      <c r="B5" t="e">
        <f t="shared" si="0"/>
        <v>#DIV/0!</v>
      </c>
      <c r="C5" t="e">
        <f t="shared" si="1"/>
        <v>#DIV/0!</v>
      </c>
      <c r="E5" t="s">
        <v>3</v>
      </c>
    </row>
    <row r="6" spans="1:28" x14ac:dyDescent="0.25">
      <c r="A6" t="s">
        <v>49</v>
      </c>
      <c r="B6" t="e">
        <f>AVERAGE(H6:Q6)</f>
        <v>#DIV/0!</v>
      </c>
      <c r="C6" t="e">
        <f>AVERAGE(S6:AB6)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Scalability</vt:lpstr>
      <vt:lpstr>Simulation Time</vt:lpstr>
      <vt:lpstr>Memory Usage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2015-09-07T07:36:51Z</dcterms:modified>
</cp:coreProperties>
</file>