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3698" documentId="11_0C4960CD9ED4E780DF6DC377A018FCC687AFA1B0" xr6:coauthVersionLast="47" xr6:coauthVersionMax="47" xr10:uidLastSave="{4FF5CEFC-14F0-404B-8B0F-F8E34F5B0C73}"/>
  <bookViews>
    <workbookView xWindow="-120" yWindow="-120" windowWidth="38640" windowHeight="21120" activeTab="1" xr2:uid="{00000000-000D-0000-FFFF-FFFF00000000}"/>
  </bookViews>
  <sheets>
    <sheet name="Datensätze" sheetId="1" r:id="rId1"/>
    <sheet name="Aufgabe a)" sheetId="7" r:id="rId2"/>
    <sheet name="Aufgabe b)" sheetId="10" r:id="rId3"/>
  </sheets>
  <definedNames>
    <definedName name="_xlnm._FilterDatabase" localSheetId="0" hidden="1">Datensätze!$A$1:$D$1</definedName>
    <definedName name="_xlchart.v1.0" hidden="1">Datensätze!$A$2:$A$101</definedName>
    <definedName name="_xlchart.v1.1" hidden="1">Datensätze!$C$2:$C$101</definedName>
    <definedName name="solver_adj" localSheetId="1" hidden="1">'Aufgabe a)'!$B$2:$B$3</definedName>
    <definedName name="solver_adj" localSheetId="2" hidden="1">'Aufgabe b)'!$B$2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'Aufgabe a)'!$B$3</definedName>
    <definedName name="solver_lhs1" localSheetId="2" hidden="1">'Aufgabe b)'!#REF!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opt" localSheetId="1" hidden="1">'Aufgabe a)'!$E$16</definedName>
    <definedName name="solver_opt" localSheetId="2" hidden="1">'Aufgabe b)'!$E$18</definedName>
    <definedName name="solver_opt" localSheetId="0" hidden="1">Datensätze!$D$16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hs1" localSheetId="1" hidden="1">0</definedName>
    <definedName name="solver_rhs1" localSheetId="2" hidden="1">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0" l="1"/>
  <c r="B20" i="7"/>
  <c r="B18" i="10"/>
  <c r="C6" i="10"/>
  <c r="D4" i="1"/>
  <c r="D5" i="1" s="1"/>
  <c r="D6" i="1" s="1"/>
  <c r="D7" i="1" s="1"/>
  <c r="D8" i="1" s="1"/>
  <c r="D9" i="1" s="1"/>
  <c r="D10" i="1" s="1"/>
  <c r="D11" i="1" s="1"/>
  <c r="D12" i="1" s="1"/>
  <c r="A17" i="10"/>
  <c r="B16" i="7"/>
  <c r="C6" i="7"/>
  <c r="C7" i="7" s="1"/>
  <c r="C8" i="7" s="1"/>
  <c r="C9" i="7" s="1"/>
  <c r="A15" i="7"/>
  <c r="C7" i="10" l="1"/>
  <c r="D7" i="10" s="1"/>
  <c r="D6" i="7"/>
  <c r="D6" i="10"/>
  <c r="C10" i="7"/>
  <c r="E6" i="7" l="1"/>
  <c r="E6" i="10"/>
  <c r="C8" i="10"/>
  <c r="D8" i="10" s="1"/>
  <c r="E8" i="10" s="1"/>
  <c r="C11" i="7"/>
  <c r="E7" i="10"/>
  <c r="C9" i="10" l="1"/>
  <c r="C10" i="10" s="1"/>
  <c r="D10" i="10" s="1"/>
  <c r="E10" i="10" s="1"/>
  <c r="C12" i="7"/>
  <c r="C13" i="7" s="1"/>
  <c r="C14" i="7" s="1"/>
  <c r="D9" i="10" l="1"/>
  <c r="C11" i="10"/>
  <c r="C15" i="7"/>
  <c r="C12" i="10" l="1"/>
  <c r="C13" i="10" s="1"/>
  <c r="D13" i="10" s="1"/>
  <c r="E13" i="10" s="1"/>
  <c r="D11" i="10"/>
  <c r="E11" i="10" s="1"/>
  <c r="E9" i="10"/>
  <c r="C14" i="10" l="1"/>
  <c r="C15" i="10" s="1"/>
  <c r="D15" i="10" s="1"/>
  <c r="E15" i="10" s="1"/>
  <c r="D12" i="10"/>
  <c r="D14" i="10" l="1"/>
  <c r="E14" i="10" s="1"/>
  <c r="C16" i="10"/>
  <c r="C17" i="10" s="1"/>
  <c r="D16" i="10"/>
  <c r="E16" i="10" s="1"/>
  <c r="D17" i="10"/>
  <c r="C18" i="10"/>
  <c r="E12" i="10"/>
  <c r="E17" i="10" l="1"/>
  <c r="B23" i="10"/>
  <c r="B24" i="10" s="1"/>
  <c r="D18" i="10"/>
  <c r="E18" i="10"/>
  <c r="D7" i="7"/>
  <c r="E7" i="7" l="1"/>
  <c r="D9" i="7"/>
  <c r="E9" i="7" s="1"/>
  <c r="D8" i="7"/>
  <c r="D11" i="7" l="1"/>
  <c r="E11" i="7" s="1"/>
  <c r="E8" i="7"/>
  <c r="D15" i="7" l="1"/>
  <c r="E15" i="7" s="1"/>
  <c r="D10" i="7"/>
  <c r="D12" i="7"/>
  <c r="E12" i="7" s="1"/>
  <c r="D13" i="7"/>
  <c r="E13" i="7" s="1"/>
  <c r="E10" i="7" l="1"/>
  <c r="D14" i="7"/>
  <c r="B21" i="7" s="1"/>
  <c r="B22" i="7" s="1"/>
  <c r="C16" i="7"/>
  <c r="E14" i="7"/>
  <c r="D16" i="7"/>
  <c r="E16" i="7" l="1"/>
</calcChain>
</file>

<file path=xl/sharedStrings.xml><?xml version="1.0" encoding="utf-8"?>
<sst xmlns="http://schemas.openxmlformats.org/spreadsheetml/2006/main" count="33" uniqueCount="20">
  <si>
    <t>Datensatz 1</t>
  </si>
  <si>
    <t>Datensatz 2</t>
  </si>
  <si>
    <t>Klassen 1</t>
  </si>
  <si>
    <t>Häufigkeit</t>
  </si>
  <si>
    <t>Klassen 2</t>
  </si>
  <si>
    <t>Σ</t>
  </si>
  <si>
    <t>Erwartet</t>
  </si>
  <si>
    <t>μ</t>
  </si>
  <si>
    <t>σ</t>
  </si>
  <si>
    <t>quadr. Abw.</t>
  </si>
  <si>
    <t>Parameter für N(μ;σ)</t>
  </si>
  <si>
    <t>α</t>
  </si>
  <si>
    <t>W'lichkeit</t>
  </si>
  <si>
    <t>Folgt N(μ;σ)</t>
  </si>
  <si>
    <t>Parameter für Exp(λ)</t>
  </si>
  <si>
    <t>λ</t>
  </si>
  <si>
    <t>Χ²-Anpassungstest</t>
  </si>
  <si>
    <t>p</t>
  </si>
  <si>
    <t>Χ²(Prüfwert)</t>
  </si>
  <si>
    <t>Parametrisierung erfolgte über Solver via Minimierung der summierten quadratischen 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</si>
</sst>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3" xfId="0" applyBorder="1"/>
    <xf numFmtId="10" fontId="0" fillId="0" borderId="0" xfId="2" applyNumberFormat="1" applyFont="1"/>
    <xf numFmtId="10" fontId="0" fillId="0" borderId="3" xfId="2" applyNumberFormat="1" applyFont="1" applyBorder="1"/>
    <xf numFmtId="43" fontId="0" fillId="0" borderId="0" xfId="1" applyFont="1"/>
    <xf numFmtId="43" fontId="0" fillId="0" borderId="3" xfId="1" applyFont="1" applyBorder="1"/>
    <xf numFmtId="0" fontId="5" fillId="0" borderId="4" xfId="0" applyFont="1" applyBorder="1" applyAlignment="1">
      <alignment horizontal="center"/>
    </xf>
    <xf numFmtId="0" fontId="0" fillId="0" borderId="8" xfId="0" applyBorder="1"/>
    <xf numFmtId="0" fontId="6" fillId="0" borderId="3" xfId="0" applyFont="1" applyBorder="1" applyAlignment="1">
      <alignment horizontal="center"/>
    </xf>
    <xf numFmtId="0" fontId="4" fillId="3" borderId="5" xfId="0" applyFont="1" applyFill="1" applyBorder="1"/>
    <xf numFmtId="165" fontId="0" fillId="0" borderId="6" xfId="0" applyNumberFormat="1" applyBorder="1"/>
    <xf numFmtId="0" fontId="4" fillId="3" borderId="7" xfId="0" applyFont="1" applyFill="1" applyBorder="1"/>
    <xf numFmtId="165" fontId="0" fillId="0" borderId="8" xfId="0" applyNumberFormat="1" applyBorder="1"/>
    <xf numFmtId="10" fontId="0" fillId="0" borderId="6" xfId="2" applyNumberFormat="1" applyFont="1" applyBorder="1"/>
    <xf numFmtId="0" fontId="0" fillId="3" borderId="17" xfId="0" applyFill="1" applyBorder="1"/>
    <xf numFmtId="0" fontId="0" fillId="3" borderId="7" xfId="0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10" fontId="0" fillId="0" borderId="18" xfId="2" applyNumberFormat="1" applyFont="1" applyBorder="1"/>
    <xf numFmtId="10" fontId="0" fillId="0" borderId="18" xfId="1" applyNumberFormat="1" applyFont="1" applyBorder="1"/>
    <xf numFmtId="0" fontId="3" fillId="4" borderId="0" xfId="0" applyFont="1" applyFill="1" applyBorder="1" applyAlignment="1">
      <alignment horizontal="center" vertical="center" wrapText="1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'Aufgabe a)'!$B$5</c:f>
              <c:strCache>
                <c:ptCount val="1"/>
                <c:pt idx="0">
                  <c:v>Häufigkeit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'Aufgabe a)'!$B$6:$B$15</c:f>
              <c:numCache>
                <c:formatCode>General</c:formatCode>
                <c:ptCount val="10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17</c:v>
                </c:pt>
                <c:pt idx="5">
                  <c:v>19</c:v>
                </c:pt>
                <c:pt idx="6">
                  <c:v>9</c:v>
                </c:pt>
                <c:pt idx="7">
                  <c:v>5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9-460C-80BB-19A3C3C00CE1}"/>
            </c:ext>
          </c:extLst>
        </c:ser>
        <c:ser>
          <c:idx val="1"/>
          <c:order val="1"/>
          <c:tx>
            <c:strRef>
              <c:f>'Aufgabe a)'!$D$5</c:f>
              <c:strCache>
                <c:ptCount val="1"/>
                <c:pt idx="0">
                  <c:v>Erwartet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'Aufgabe a)'!$D$6:$D$15</c:f>
              <c:numCache>
                <c:formatCode>_(* #,##0.00_);_(* \(#,##0.00\);_(* "-"??_);_(@_)</c:formatCode>
                <c:ptCount val="10"/>
                <c:pt idx="0">
                  <c:v>5.6330459348821957</c:v>
                </c:pt>
                <c:pt idx="1">
                  <c:v>8.1831425777482547</c:v>
                </c:pt>
                <c:pt idx="2">
                  <c:v>13.913718416778748</c:v>
                </c:pt>
                <c:pt idx="3">
                  <c:v>18.559186285353967</c:v>
                </c:pt>
                <c:pt idx="4">
                  <c:v>19.42150691080635</c:v>
                </c:pt>
                <c:pt idx="5">
                  <c:v>15.944748391865692</c:v>
                </c:pt>
                <c:pt idx="6">
                  <c:v>10.269573853154023</c:v>
                </c:pt>
                <c:pt idx="7">
                  <c:v>5.1887590703061264</c:v>
                </c:pt>
                <c:pt idx="8">
                  <c:v>2.0564349852737029</c:v>
                </c:pt>
                <c:pt idx="9">
                  <c:v>0.82988357383093625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9-460C-80BB-19A3C3C00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2715711"/>
        <c:axId val="1012716127"/>
        <c:axId val="1286280031"/>
      </c:bar3DChart>
      <c:catAx>
        <c:axId val="1012715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2716127"/>
        <c:crosses val="autoZero"/>
        <c:auto val="1"/>
        <c:lblAlgn val="ctr"/>
        <c:lblOffset val="100"/>
        <c:noMultiLvlLbl val="0"/>
      </c:catAx>
      <c:valAx>
        <c:axId val="10127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2715711"/>
        <c:crosses val="autoZero"/>
        <c:crossBetween val="between"/>
      </c:valAx>
      <c:serAx>
        <c:axId val="1286280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271612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'Aufgabe b)'!$B$5</c:f>
              <c:strCache>
                <c:ptCount val="1"/>
                <c:pt idx="0">
                  <c:v>Häufigkeit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'Aufgabe b)'!$B$7:$B$16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13</c:v>
                </c:pt>
                <c:pt idx="3">
                  <c:v>16</c:v>
                </c:pt>
                <c:pt idx="4">
                  <c:v>11</c:v>
                </c:pt>
                <c:pt idx="5">
                  <c:v>12</c:v>
                </c:pt>
                <c:pt idx="6">
                  <c:v>4</c:v>
                </c:pt>
                <c:pt idx="7">
                  <c:v>9</c:v>
                </c:pt>
                <c:pt idx="8">
                  <c:v>13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9-4D90-90A1-D48EEF3F87BE}"/>
            </c:ext>
          </c:extLst>
        </c:ser>
        <c:ser>
          <c:idx val="1"/>
          <c:order val="1"/>
          <c:tx>
            <c:strRef>
              <c:f>'Aufgabe b)'!$D$5</c:f>
              <c:strCache>
                <c:ptCount val="1"/>
                <c:pt idx="0">
                  <c:v>Erwartet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'Aufgabe b)'!$D$7:$D$16</c:f>
              <c:numCache>
                <c:formatCode>_(* #,##0.00_);_(* \(#,##0.00\);_(* "-"??_);_(@_)</c:formatCode>
                <c:ptCount val="10"/>
                <c:pt idx="0">
                  <c:v>18.779915018714938</c:v>
                </c:pt>
                <c:pt idx="1">
                  <c:v>15.245702122028737</c:v>
                </c:pt>
                <c:pt idx="2">
                  <c:v>12.37659664391475</c:v>
                </c:pt>
                <c:pt idx="3">
                  <c:v>10.047431286541375</c:v>
                </c:pt>
                <c:pt idx="4">
                  <c:v>8.1565941237493167</c:v>
                </c:pt>
                <c:pt idx="5">
                  <c:v>6.6215956897062389</c:v>
                </c:pt>
                <c:pt idx="6">
                  <c:v>5.3754703020311272</c:v>
                </c:pt>
                <c:pt idx="7">
                  <c:v>4.363854623884567</c:v>
                </c:pt>
                <c:pt idx="8">
                  <c:v>3.5426160146775021</c:v>
                </c:pt>
                <c:pt idx="9">
                  <c:v>2.8759272040730144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9-4D90-90A1-D48EEF3F8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1756191"/>
        <c:axId val="1291773247"/>
        <c:axId val="1158110687"/>
      </c:bar3DChart>
      <c:catAx>
        <c:axId val="1291756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1773247"/>
        <c:crosses val="autoZero"/>
        <c:auto val="1"/>
        <c:lblAlgn val="ctr"/>
        <c:lblOffset val="100"/>
        <c:noMultiLvlLbl val="0"/>
      </c:catAx>
      <c:valAx>
        <c:axId val="129177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1756191"/>
        <c:crosses val="autoZero"/>
        <c:crossBetween val="between"/>
      </c:valAx>
      <c:serAx>
        <c:axId val="1158110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177324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Häufigkeit von "Datensatz 1"</cx:v>
        </cx:txData>
      </cx:tx>
    </cx:title>
    <cx:plotArea>
      <cx:plotAreaRegion>
        <cx:series layoutId="clusteredColumn" uniqueId="{87BDAD78-CF01-4A4F-9B0E-CBF5E0996280}">
          <cx:spPr>
            <a:solidFill>
              <a:srgbClr val="595959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330000013"/>
        <cx:title>
          <cx:tx>
            <cx:txData>
              <cx:v>Datensatz 1</cx:v>
            </cx:txData>
          </cx:tx>
        </cx:title>
        <cx:tickLabels/>
      </cx:axis>
      <cx:axis id="1">
        <cx:valScaling/>
        <cx:title>
          <cx:tx>
            <cx:txData>
              <cx:v>Häufigkeit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Häufigkeit von "Datensatz 2"</cx:v>
        </cx:txData>
      </cx:tx>
    </cx:title>
    <cx:plotArea>
      <cx:plotAreaRegion>
        <cx:series layoutId="clusteredColumn" uniqueId="{086E2FB8-0946-4432-AB8A-7E66CA6EF4A2}">
          <cx:spPr>
            <a:solidFill>
              <a:srgbClr val="595959"/>
            </a:solidFill>
          </cx:spPr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330000013"/>
        <cx:title>
          <cx:tx>
            <cx:txData>
              <cx:v>Datensatz 2</cx:v>
            </cx:txData>
          </cx:tx>
        </cx:title>
        <cx:tickLabels/>
      </cx:axis>
      <cx:axis id="1">
        <cx:valScaling/>
        <cx:title>
          <cx:tx>
            <cx:txData>
              <cx:v>Häufigkeit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1</xdr:row>
      <xdr:rowOff>3175</xdr:rowOff>
    </xdr:from>
    <xdr:to>
      <xdr:col>11</xdr:col>
      <xdr:colOff>3175</xdr:colOff>
      <xdr:row>15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 descr="Diagrammtyp: Histogramm. Häufigkeit von &quot;Datensatz 1&quot;&#10;&#10;Beschreibung automatisch generiert.">
              <a:extLst>
                <a:ext uri="{FF2B5EF4-FFF2-40B4-BE49-F238E27FC236}">
                  <a16:creationId xmlns:a16="http://schemas.microsoft.com/office/drawing/2014/main" id="{7BC9150E-9B85-23DC-7C69-7D7F47C7E3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3175" y="193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5</xdr:col>
      <xdr:colOff>3175</xdr:colOff>
      <xdr:row>16</xdr:row>
      <xdr:rowOff>3175</xdr:rowOff>
    </xdr:from>
    <xdr:to>
      <xdr:col>11</xdr:col>
      <xdr:colOff>3175</xdr:colOff>
      <xdr:row>30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 descr="Diagrammtyp: Histogramm. Häufigkeit von &quot;Datensatz 2&quot;&#10;&#10;Beschreibung automatisch generiert.">
              <a:extLst>
                <a:ext uri="{FF2B5EF4-FFF2-40B4-BE49-F238E27FC236}">
                  <a16:creationId xmlns:a16="http://schemas.microsoft.com/office/drawing/2014/main" id="{0E0DBAD6-0C19-6998-2059-E4C4EC2F7A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3175" y="3051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0</xdr:colOff>
      <xdr:row>16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DDBCFF9-C005-F0C0-1253-13C784C71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4762</xdr:rowOff>
    </xdr:from>
    <xdr:to>
      <xdr:col>12</xdr:col>
      <xdr:colOff>0</xdr:colOff>
      <xdr:row>17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C7C2248-9EDA-FF26-308B-5B4902E25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G43" sqref="G43"/>
    </sheetView>
  </sheetViews>
  <sheetFormatPr baseColWidth="10" defaultColWidth="11.42578125" defaultRowHeight="1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/>
    </row>
    <row r="2" spans="1:7" x14ac:dyDescent="0.25">
      <c r="A2" s="2">
        <v>10</v>
      </c>
      <c r="B2">
        <v>10</v>
      </c>
      <c r="C2">
        <v>1E-3</v>
      </c>
      <c r="D2">
        <v>1E-3</v>
      </c>
      <c r="G2" s="3"/>
    </row>
    <row r="3" spans="1:7" x14ac:dyDescent="0.25">
      <c r="A3" s="2">
        <v>10</v>
      </c>
      <c r="B3">
        <v>15</v>
      </c>
      <c r="C3">
        <v>3.0000000000000001E-3</v>
      </c>
      <c r="D3">
        <v>0.10100000000000001</v>
      </c>
      <c r="G3" s="3"/>
    </row>
    <row r="4" spans="1:7" x14ac:dyDescent="0.25">
      <c r="A4" s="2">
        <v>10</v>
      </c>
      <c r="B4">
        <v>20</v>
      </c>
      <c r="C4">
        <v>0.01</v>
      </c>
      <c r="D4">
        <f>D3+0.1</f>
        <v>0.20100000000000001</v>
      </c>
      <c r="G4" s="3"/>
    </row>
    <row r="5" spans="1:7" x14ac:dyDescent="0.25">
      <c r="A5" s="2">
        <v>10</v>
      </c>
      <c r="B5">
        <v>25</v>
      </c>
      <c r="C5">
        <v>4.1000000000000002E-2</v>
      </c>
      <c r="D5">
        <f t="shared" ref="D5:D11" si="0">D4+0.1</f>
        <v>0.30100000000000005</v>
      </c>
      <c r="G5" s="3"/>
    </row>
    <row r="6" spans="1:7" x14ac:dyDescent="0.25">
      <c r="A6" s="2">
        <v>11</v>
      </c>
      <c r="B6">
        <v>30</v>
      </c>
      <c r="C6">
        <v>8.3000000000000004E-2</v>
      </c>
      <c r="D6">
        <f t="shared" si="0"/>
        <v>0.40100000000000002</v>
      </c>
      <c r="G6" s="3"/>
    </row>
    <row r="7" spans="1:7" x14ac:dyDescent="0.25">
      <c r="A7" s="2">
        <v>11</v>
      </c>
      <c r="B7">
        <v>35</v>
      </c>
      <c r="C7">
        <v>9.5000000000000001E-2</v>
      </c>
      <c r="D7">
        <f t="shared" si="0"/>
        <v>0.501</v>
      </c>
      <c r="G7" s="3"/>
    </row>
    <row r="8" spans="1:7" x14ac:dyDescent="0.25">
      <c r="A8" s="2">
        <v>11</v>
      </c>
      <c r="B8">
        <v>40</v>
      </c>
      <c r="C8">
        <v>0.1</v>
      </c>
      <c r="D8">
        <f t="shared" si="0"/>
        <v>0.60099999999999998</v>
      </c>
      <c r="G8" s="3"/>
    </row>
    <row r="9" spans="1:7" x14ac:dyDescent="0.25">
      <c r="A9" s="2">
        <v>12</v>
      </c>
      <c r="B9">
        <v>45</v>
      </c>
      <c r="C9">
        <v>0.107</v>
      </c>
      <c r="D9">
        <f t="shared" si="0"/>
        <v>0.70099999999999996</v>
      </c>
      <c r="G9" s="3"/>
    </row>
    <row r="10" spans="1:7" x14ac:dyDescent="0.25">
      <c r="A10" s="2">
        <v>12</v>
      </c>
      <c r="B10">
        <v>50</v>
      </c>
      <c r="C10">
        <v>0.109</v>
      </c>
      <c r="D10">
        <f t="shared" si="0"/>
        <v>0.80099999999999993</v>
      </c>
      <c r="G10" s="3"/>
    </row>
    <row r="11" spans="1:7" x14ac:dyDescent="0.25">
      <c r="A11" s="2">
        <v>13</v>
      </c>
      <c r="C11">
        <v>0.113</v>
      </c>
      <c r="D11">
        <f t="shared" si="0"/>
        <v>0.90099999999999991</v>
      </c>
      <c r="G11" s="3"/>
    </row>
    <row r="12" spans="1:7" x14ac:dyDescent="0.25">
      <c r="A12" s="2">
        <v>14</v>
      </c>
      <c r="C12">
        <v>0.11600000000000001</v>
      </c>
      <c r="D12">
        <f>D11+0.1</f>
        <v>1.0009999999999999</v>
      </c>
      <c r="G12" s="3"/>
    </row>
    <row r="13" spans="1:7" x14ac:dyDescent="0.25">
      <c r="A13" s="2">
        <v>14</v>
      </c>
      <c r="C13">
        <v>0.124</v>
      </c>
      <c r="G13" s="3"/>
    </row>
    <row r="14" spans="1:7" x14ac:dyDescent="0.25">
      <c r="A14" s="2">
        <v>14</v>
      </c>
      <c r="C14">
        <v>0.14699999999999999</v>
      </c>
      <c r="G14" s="3"/>
    </row>
    <row r="15" spans="1:7" x14ac:dyDescent="0.25">
      <c r="A15" s="2">
        <v>15</v>
      </c>
      <c r="C15">
        <v>0.17499999999999999</v>
      </c>
      <c r="G15" s="3"/>
    </row>
    <row r="16" spans="1:7" x14ac:dyDescent="0.25">
      <c r="A16" s="2">
        <v>16</v>
      </c>
      <c r="C16">
        <v>0.19600000000000001</v>
      </c>
      <c r="G16" s="3"/>
    </row>
    <row r="17" spans="1:7" x14ac:dyDescent="0.25">
      <c r="A17" s="2">
        <v>16</v>
      </c>
      <c r="C17">
        <v>0.215</v>
      </c>
      <c r="G17" s="3"/>
    </row>
    <row r="18" spans="1:7" x14ac:dyDescent="0.25">
      <c r="A18" s="2">
        <v>17</v>
      </c>
      <c r="C18">
        <v>0.223</v>
      </c>
      <c r="G18" s="3"/>
    </row>
    <row r="19" spans="1:7" x14ac:dyDescent="0.25">
      <c r="A19" s="2">
        <v>17</v>
      </c>
      <c r="C19">
        <v>0.22800000000000001</v>
      </c>
      <c r="G19" s="3"/>
    </row>
    <row r="20" spans="1:7" x14ac:dyDescent="0.25">
      <c r="A20" s="2">
        <v>17</v>
      </c>
      <c r="C20">
        <v>0.22900000000000001</v>
      </c>
      <c r="G20" s="3"/>
    </row>
    <row r="21" spans="1:7" x14ac:dyDescent="0.25">
      <c r="A21" s="2">
        <v>18</v>
      </c>
      <c r="C21">
        <v>0.23300000000000001</v>
      </c>
      <c r="G21" s="3"/>
    </row>
    <row r="22" spans="1:7" x14ac:dyDescent="0.25">
      <c r="A22" s="2">
        <v>18</v>
      </c>
      <c r="C22">
        <v>0.23400000000000001</v>
      </c>
      <c r="G22" s="3"/>
    </row>
    <row r="23" spans="1:7" x14ac:dyDescent="0.25">
      <c r="A23" s="2">
        <v>18</v>
      </c>
      <c r="C23">
        <v>0.24099999999999999</v>
      </c>
      <c r="G23" s="3"/>
    </row>
    <row r="24" spans="1:7" x14ac:dyDescent="0.25">
      <c r="A24" s="2">
        <v>19</v>
      </c>
      <c r="C24">
        <v>0.246</v>
      </c>
      <c r="G24" s="3"/>
    </row>
    <row r="25" spans="1:7" x14ac:dyDescent="0.25">
      <c r="A25" s="2">
        <v>19</v>
      </c>
      <c r="C25">
        <v>0.248</v>
      </c>
      <c r="G25" s="3"/>
    </row>
    <row r="26" spans="1:7" x14ac:dyDescent="0.25">
      <c r="A26" s="2">
        <v>19</v>
      </c>
      <c r="C26">
        <v>0.27700000000000002</v>
      </c>
      <c r="G26" s="3"/>
    </row>
    <row r="27" spans="1:7" x14ac:dyDescent="0.25">
      <c r="A27" s="2">
        <v>20</v>
      </c>
      <c r="C27">
        <v>0.28100000000000003</v>
      </c>
      <c r="G27" s="3"/>
    </row>
    <row r="28" spans="1:7" x14ac:dyDescent="0.25">
      <c r="A28" s="2">
        <v>20</v>
      </c>
      <c r="C28">
        <v>0.28599999999999998</v>
      </c>
      <c r="G28" s="3"/>
    </row>
    <row r="29" spans="1:7" x14ac:dyDescent="0.25">
      <c r="A29" s="2">
        <v>20</v>
      </c>
      <c r="C29">
        <v>0.29199999999999998</v>
      </c>
      <c r="G29" s="3"/>
    </row>
    <row r="30" spans="1:7" x14ac:dyDescent="0.25">
      <c r="A30" s="2">
        <v>20</v>
      </c>
      <c r="C30">
        <v>0.309</v>
      </c>
      <c r="G30" s="3"/>
    </row>
    <row r="31" spans="1:7" x14ac:dyDescent="0.25">
      <c r="A31" s="2">
        <v>21</v>
      </c>
      <c r="C31">
        <v>0.314</v>
      </c>
      <c r="G31" s="3"/>
    </row>
    <row r="32" spans="1:7" x14ac:dyDescent="0.25">
      <c r="A32" s="2">
        <v>21</v>
      </c>
      <c r="C32">
        <v>0.317</v>
      </c>
      <c r="G32" s="3"/>
    </row>
    <row r="33" spans="1:7" x14ac:dyDescent="0.25">
      <c r="A33" s="2">
        <v>22</v>
      </c>
      <c r="C33">
        <v>0.32100000000000001</v>
      </c>
      <c r="G33" s="3"/>
    </row>
    <row r="34" spans="1:7" x14ac:dyDescent="0.25">
      <c r="A34" s="2">
        <v>22</v>
      </c>
      <c r="C34">
        <v>0.32600000000000001</v>
      </c>
      <c r="G34" s="3"/>
    </row>
    <row r="35" spans="1:7" x14ac:dyDescent="0.25">
      <c r="A35" s="2">
        <v>22</v>
      </c>
      <c r="C35">
        <v>0.33700000000000002</v>
      </c>
      <c r="G35" s="3"/>
    </row>
    <row r="36" spans="1:7" x14ac:dyDescent="0.25">
      <c r="A36" s="2">
        <v>22</v>
      </c>
      <c r="C36">
        <v>0.34300000000000003</v>
      </c>
      <c r="G36" s="3"/>
    </row>
    <row r="37" spans="1:7" x14ac:dyDescent="0.25">
      <c r="A37" s="2">
        <v>23</v>
      </c>
      <c r="C37">
        <v>0.34899999999999998</v>
      </c>
      <c r="G37" s="3"/>
    </row>
    <row r="38" spans="1:7" x14ac:dyDescent="0.25">
      <c r="A38" s="2">
        <v>23</v>
      </c>
      <c r="C38">
        <v>0.35099999999999998</v>
      </c>
      <c r="G38" s="3"/>
    </row>
    <row r="39" spans="1:7" x14ac:dyDescent="0.25">
      <c r="A39" s="2">
        <v>23</v>
      </c>
      <c r="C39">
        <v>0.36899999999999999</v>
      </c>
      <c r="G39" s="3"/>
    </row>
    <row r="40" spans="1:7" x14ac:dyDescent="0.25">
      <c r="A40" s="2">
        <v>24</v>
      </c>
      <c r="C40">
        <v>0.371</v>
      </c>
      <c r="G40" s="3"/>
    </row>
    <row r="41" spans="1:7" x14ac:dyDescent="0.25">
      <c r="A41" s="2">
        <v>24</v>
      </c>
      <c r="C41">
        <v>0.39</v>
      </c>
      <c r="G41" s="3"/>
    </row>
    <row r="42" spans="1:7" x14ac:dyDescent="0.25">
      <c r="A42" s="2">
        <v>24</v>
      </c>
      <c r="C42">
        <v>0.39100000000000001</v>
      </c>
      <c r="G42" s="3"/>
    </row>
    <row r="43" spans="1:7" x14ac:dyDescent="0.25">
      <c r="A43" s="2">
        <v>24</v>
      </c>
      <c r="C43">
        <v>0.39400000000000002</v>
      </c>
      <c r="G43" s="3"/>
    </row>
    <row r="44" spans="1:7" x14ac:dyDescent="0.25">
      <c r="A44" s="2">
        <v>25</v>
      </c>
      <c r="C44">
        <v>0.39600000000000002</v>
      </c>
      <c r="G44" s="3"/>
    </row>
    <row r="45" spans="1:7" x14ac:dyDescent="0.25">
      <c r="A45" s="2">
        <v>25</v>
      </c>
      <c r="C45">
        <v>0.4</v>
      </c>
      <c r="G45" s="3"/>
    </row>
    <row r="46" spans="1:7" x14ac:dyDescent="0.25">
      <c r="A46" s="2">
        <v>25</v>
      </c>
      <c r="C46">
        <v>0.40799999999999997</v>
      </c>
      <c r="G46" s="3"/>
    </row>
    <row r="47" spans="1:7" x14ac:dyDescent="0.25">
      <c r="A47" s="2">
        <v>25</v>
      </c>
      <c r="C47">
        <v>0.41899999999999998</v>
      </c>
      <c r="G47" s="3"/>
    </row>
    <row r="48" spans="1:7" x14ac:dyDescent="0.25">
      <c r="A48" s="2">
        <v>25</v>
      </c>
      <c r="C48">
        <v>0.42099999999999999</v>
      </c>
      <c r="G48" s="3"/>
    </row>
    <row r="49" spans="1:7" x14ac:dyDescent="0.25">
      <c r="A49" s="2">
        <v>26</v>
      </c>
      <c r="C49">
        <v>0.433</v>
      </c>
      <c r="G49" s="3"/>
    </row>
    <row r="50" spans="1:7" x14ac:dyDescent="0.25">
      <c r="A50" s="2">
        <v>26</v>
      </c>
      <c r="C50">
        <v>0.438</v>
      </c>
      <c r="G50" s="3"/>
    </row>
    <row r="51" spans="1:7" x14ac:dyDescent="0.25">
      <c r="A51" s="2">
        <v>26</v>
      </c>
      <c r="C51">
        <v>0.46800000000000003</v>
      </c>
      <c r="G51" s="3"/>
    </row>
    <row r="52" spans="1:7" x14ac:dyDescent="0.25">
      <c r="A52" s="2">
        <v>26</v>
      </c>
      <c r="C52">
        <v>0.47499999999999998</v>
      </c>
      <c r="G52" s="3"/>
    </row>
    <row r="53" spans="1:7" x14ac:dyDescent="0.25">
      <c r="A53" s="2">
        <v>27</v>
      </c>
      <c r="C53">
        <v>0.47499999999999998</v>
      </c>
      <c r="G53" s="3"/>
    </row>
    <row r="54" spans="1:7" x14ac:dyDescent="0.25">
      <c r="A54" s="2">
        <v>27</v>
      </c>
      <c r="C54">
        <v>0.48299999999999998</v>
      </c>
      <c r="G54" s="3"/>
    </row>
    <row r="55" spans="1:7" x14ac:dyDescent="0.25">
      <c r="A55" s="2">
        <v>27</v>
      </c>
      <c r="C55">
        <v>0.48399999999999999</v>
      </c>
      <c r="G55" s="3"/>
    </row>
    <row r="56" spans="1:7" x14ac:dyDescent="0.25">
      <c r="A56" s="2">
        <v>27</v>
      </c>
      <c r="C56">
        <v>0.49</v>
      </c>
      <c r="G56" s="3"/>
    </row>
    <row r="57" spans="1:7" x14ac:dyDescent="0.25">
      <c r="A57" s="2">
        <v>28</v>
      </c>
      <c r="C57">
        <v>0.50700000000000001</v>
      </c>
      <c r="G57" s="3"/>
    </row>
    <row r="58" spans="1:7" x14ac:dyDescent="0.25">
      <c r="A58" s="2">
        <v>28</v>
      </c>
      <c r="C58">
        <v>0.52300000000000002</v>
      </c>
      <c r="G58" s="3"/>
    </row>
    <row r="59" spans="1:7" x14ac:dyDescent="0.25">
      <c r="A59" s="2">
        <v>28</v>
      </c>
      <c r="C59">
        <v>0.53200000000000003</v>
      </c>
      <c r="G59" s="3"/>
    </row>
    <row r="60" spans="1:7" x14ac:dyDescent="0.25">
      <c r="A60" s="2">
        <v>28</v>
      </c>
      <c r="C60">
        <v>0.53400000000000003</v>
      </c>
      <c r="G60" s="3"/>
    </row>
    <row r="61" spans="1:7" x14ac:dyDescent="0.25">
      <c r="A61" s="2">
        <v>28</v>
      </c>
      <c r="C61">
        <v>0.54300000000000004</v>
      </c>
      <c r="G61" s="3"/>
    </row>
    <row r="62" spans="1:7" x14ac:dyDescent="0.25">
      <c r="A62" s="2">
        <v>28</v>
      </c>
      <c r="C62">
        <v>0.54900000000000004</v>
      </c>
      <c r="G62" s="3"/>
    </row>
    <row r="63" spans="1:7" x14ac:dyDescent="0.25">
      <c r="A63" s="2">
        <v>28</v>
      </c>
      <c r="C63">
        <v>0.56200000000000006</v>
      </c>
      <c r="G63" s="3"/>
    </row>
    <row r="64" spans="1:7" x14ac:dyDescent="0.25">
      <c r="A64" s="2">
        <v>30</v>
      </c>
      <c r="C64">
        <v>0.56299999999999994</v>
      </c>
      <c r="G64" s="3"/>
    </row>
    <row r="65" spans="1:7" x14ac:dyDescent="0.25">
      <c r="A65" s="2">
        <v>30</v>
      </c>
      <c r="C65">
        <v>0.56899999999999995</v>
      </c>
      <c r="G65" s="3"/>
    </row>
    <row r="66" spans="1:7" x14ac:dyDescent="0.25">
      <c r="A66" s="2">
        <v>31</v>
      </c>
      <c r="C66">
        <v>0.58899999999999997</v>
      </c>
      <c r="G66" s="3"/>
    </row>
    <row r="67" spans="1:7" x14ac:dyDescent="0.25">
      <c r="A67" s="2">
        <v>31</v>
      </c>
      <c r="C67">
        <v>0.59299999999999997</v>
      </c>
      <c r="G67" s="3"/>
    </row>
    <row r="68" spans="1:7" x14ac:dyDescent="0.25">
      <c r="A68" s="2">
        <v>31</v>
      </c>
      <c r="C68">
        <v>0.59699999999999998</v>
      </c>
      <c r="G68" s="3"/>
    </row>
    <row r="69" spans="1:7" x14ac:dyDescent="0.25">
      <c r="A69" s="2">
        <v>32</v>
      </c>
      <c r="C69">
        <v>0.60699999999999998</v>
      </c>
      <c r="G69" s="3"/>
    </row>
    <row r="70" spans="1:7" x14ac:dyDescent="0.25">
      <c r="A70" s="2">
        <v>32</v>
      </c>
      <c r="C70">
        <v>0.61899999999999999</v>
      </c>
      <c r="G70" s="3"/>
    </row>
    <row r="71" spans="1:7" x14ac:dyDescent="0.25">
      <c r="A71" s="2">
        <v>32</v>
      </c>
      <c r="C71">
        <v>0.66900000000000004</v>
      </c>
      <c r="G71" s="3"/>
    </row>
    <row r="72" spans="1:7" x14ac:dyDescent="0.25">
      <c r="A72" s="2">
        <v>33</v>
      </c>
      <c r="C72">
        <v>0.68100000000000005</v>
      </c>
      <c r="G72" s="3"/>
    </row>
    <row r="73" spans="1:7" x14ac:dyDescent="0.25">
      <c r="A73" s="2">
        <v>33</v>
      </c>
      <c r="C73">
        <v>0.71799999999999997</v>
      </c>
      <c r="G73" s="3"/>
    </row>
    <row r="74" spans="1:7" x14ac:dyDescent="0.25">
      <c r="A74" s="2">
        <v>33</v>
      </c>
      <c r="C74">
        <v>0.73299999999999998</v>
      </c>
      <c r="G74" s="3"/>
    </row>
    <row r="75" spans="1:7" x14ac:dyDescent="0.25">
      <c r="A75" s="2">
        <v>33</v>
      </c>
      <c r="C75">
        <v>0.73899999999999999</v>
      </c>
      <c r="G75" s="3"/>
    </row>
    <row r="76" spans="1:7" x14ac:dyDescent="0.25">
      <c r="A76" s="2">
        <v>33</v>
      </c>
      <c r="C76">
        <v>0.75800000000000001</v>
      </c>
      <c r="G76" s="3"/>
    </row>
    <row r="77" spans="1:7" x14ac:dyDescent="0.25">
      <c r="A77" s="2">
        <v>34</v>
      </c>
      <c r="C77">
        <v>0.76900000000000002</v>
      </c>
      <c r="G77" s="3"/>
    </row>
    <row r="78" spans="1:7" x14ac:dyDescent="0.25">
      <c r="A78" s="2">
        <v>34</v>
      </c>
      <c r="C78">
        <v>0.77400000000000002</v>
      </c>
      <c r="G78" s="3"/>
    </row>
    <row r="79" spans="1:7" x14ac:dyDescent="0.25">
      <c r="A79" s="2">
        <v>34</v>
      </c>
      <c r="C79">
        <v>0.78100000000000003</v>
      </c>
      <c r="G79" s="3"/>
    </row>
    <row r="80" spans="1:7" x14ac:dyDescent="0.25">
      <c r="A80" s="2">
        <v>34</v>
      </c>
      <c r="C80">
        <v>0.79200000000000004</v>
      </c>
      <c r="G80" s="3"/>
    </row>
    <row r="81" spans="1:7" x14ac:dyDescent="0.25">
      <c r="A81" s="2">
        <v>34</v>
      </c>
      <c r="C81">
        <v>0.79300000000000004</v>
      </c>
      <c r="G81" s="3"/>
    </row>
    <row r="82" spans="1:7" x14ac:dyDescent="0.25">
      <c r="A82" s="2">
        <v>35</v>
      </c>
      <c r="C82">
        <v>0.80800000000000005</v>
      </c>
      <c r="G82" s="3"/>
    </row>
    <row r="83" spans="1:7" x14ac:dyDescent="0.25">
      <c r="A83" s="2">
        <v>35</v>
      </c>
      <c r="C83">
        <v>0.81100000000000005</v>
      </c>
      <c r="G83" s="3"/>
    </row>
    <row r="84" spans="1:7" x14ac:dyDescent="0.25">
      <c r="A84" s="2">
        <v>35</v>
      </c>
      <c r="C84">
        <v>0.82699999999999996</v>
      </c>
      <c r="G84" s="3"/>
    </row>
    <row r="85" spans="1:7" x14ac:dyDescent="0.25">
      <c r="A85" s="2">
        <v>36</v>
      </c>
      <c r="C85">
        <v>0.83399999999999996</v>
      </c>
      <c r="G85" s="3"/>
    </row>
    <row r="86" spans="1:7" x14ac:dyDescent="0.25">
      <c r="A86" s="2">
        <v>36</v>
      </c>
      <c r="C86">
        <v>0.83599999999999997</v>
      </c>
      <c r="G86" s="3"/>
    </row>
    <row r="87" spans="1:7" x14ac:dyDescent="0.25">
      <c r="A87" s="2">
        <v>37</v>
      </c>
      <c r="C87">
        <v>0.83699999999999997</v>
      </c>
      <c r="G87" s="3"/>
    </row>
    <row r="88" spans="1:7" x14ac:dyDescent="0.25">
      <c r="A88" s="2">
        <v>38</v>
      </c>
      <c r="C88">
        <v>0.86099999999999999</v>
      </c>
      <c r="G88" s="3"/>
    </row>
    <row r="89" spans="1:7" x14ac:dyDescent="0.25">
      <c r="A89" s="2">
        <v>38</v>
      </c>
      <c r="C89">
        <v>0.86099999999999999</v>
      </c>
      <c r="G89" s="3"/>
    </row>
    <row r="90" spans="1:7" x14ac:dyDescent="0.25">
      <c r="A90" s="2">
        <v>38</v>
      </c>
      <c r="C90">
        <v>0.875</v>
      </c>
      <c r="G90" s="3"/>
    </row>
    <row r="91" spans="1:7" x14ac:dyDescent="0.25">
      <c r="A91" s="2">
        <v>38</v>
      </c>
      <c r="C91">
        <v>0.877</v>
      </c>
      <c r="G91" s="3"/>
    </row>
    <row r="92" spans="1:7" x14ac:dyDescent="0.25">
      <c r="A92" s="2">
        <v>40</v>
      </c>
      <c r="C92">
        <v>0.88900000000000001</v>
      </c>
      <c r="G92" s="3"/>
    </row>
    <row r="93" spans="1:7" x14ac:dyDescent="0.25">
      <c r="A93" s="2">
        <v>40</v>
      </c>
      <c r="C93">
        <v>0.89200000000000002</v>
      </c>
      <c r="G93" s="3"/>
    </row>
    <row r="94" spans="1:7" x14ac:dyDescent="0.25">
      <c r="A94" s="2">
        <v>41</v>
      </c>
      <c r="C94">
        <v>0.89200000000000002</v>
      </c>
      <c r="G94" s="3"/>
    </row>
    <row r="95" spans="1:7" x14ac:dyDescent="0.25">
      <c r="A95" s="2">
        <v>42</v>
      </c>
      <c r="C95">
        <v>0.93600000000000005</v>
      </c>
      <c r="G95" s="3"/>
    </row>
    <row r="96" spans="1:7" x14ac:dyDescent="0.25">
      <c r="A96" s="2">
        <v>44</v>
      </c>
      <c r="C96">
        <v>0.93899999999999995</v>
      </c>
      <c r="G96" s="3"/>
    </row>
    <row r="97" spans="1:7" x14ac:dyDescent="0.25">
      <c r="A97" s="2">
        <v>44</v>
      </c>
      <c r="C97">
        <v>0.94399999999999995</v>
      </c>
      <c r="G97" s="3"/>
    </row>
    <row r="98" spans="1:7" x14ac:dyDescent="0.25">
      <c r="A98" s="2">
        <v>45</v>
      </c>
      <c r="C98">
        <v>0.95499999999999996</v>
      </c>
      <c r="G98" s="3"/>
    </row>
    <row r="99" spans="1:7" x14ac:dyDescent="0.25">
      <c r="A99" s="2">
        <v>46</v>
      </c>
      <c r="C99">
        <v>0.96099999999999997</v>
      </c>
      <c r="G99" s="3"/>
    </row>
    <row r="100" spans="1:7" x14ac:dyDescent="0.25">
      <c r="A100" s="2">
        <v>47</v>
      </c>
      <c r="C100">
        <v>0.96299999999999997</v>
      </c>
      <c r="G100" s="3"/>
    </row>
    <row r="101" spans="1:7" x14ac:dyDescent="0.25">
      <c r="A101" s="2">
        <v>48</v>
      </c>
      <c r="C101">
        <v>0.98399999999999999</v>
      </c>
      <c r="G101" s="3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1651-8ECA-4BE6-BD58-C4242B9F4786}">
  <dimension ref="A1:E22"/>
  <sheetViews>
    <sheetView tabSelected="1" workbookViewId="0">
      <selection activeCell="F31" sqref="F31"/>
    </sheetView>
  </sheetViews>
  <sheetFormatPr baseColWidth="10" defaultRowHeight="15" x14ac:dyDescent="0.25"/>
  <cols>
    <col min="1" max="1" width="13.28515625" bestFit="1" customWidth="1"/>
  </cols>
  <sheetData>
    <row r="1" spans="1:5" ht="15.75" customHeight="1" thickBot="1" x14ac:dyDescent="0.3">
      <c r="A1" s="19" t="s">
        <v>10</v>
      </c>
      <c r="B1" s="20"/>
      <c r="C1" s="23" t="s">
        <v>19</v>
      </c>
      <c r="D1" s="24"/>
      <c r="E1" s="25"/>
    </row>
    <row r="2" spans="1:5" x14ac:dyDescent="0.25">
      <c r="A2" s="12" t="s">
        <v>7</v>
      </c>
      <c r="B2" s="13">
        <v>25.93577875516009</v>
      </c>
      <c r="C2" s="26"/>
      <c r="D2" s="33"/>
      <c r="E2" s="27"/>
    </row>
    <row r="3" spans="1:5" ht="15.75" thickBot="1" x14ac:dyDescent="0.3">
      <c r="A3" s="14" t="s">
        <v>8</v>
      </c>
      <c r="B3" s="15">
        <v>10.045590380599204</v>
      </c>
      <c r="C3" s="28"/>
      <c r="D3" s="29"/>
      <c r="E3" s="30"/>
    </row>
    <row r="4" spans="1:5" ht="15.75" thickBot="1" x14ac:dyDescent="0.3"/>
    <row r="5" spans="1:5" x14ac:dyDescent="0.25">
      <c r="A5" s="9" t="s">
        <v>2</v>
      </c>
      <c r="B5" s="9" t="s">
        <v>3</v>
      </c>
      <c r="C5" s="9" t="s">
        <v>12</v>
      </c>
      <c r="D5" s="9" t="s">
        <v>6</v>
      </c>
      <c r="E5" s="9" t="s">
        <v>9</v>
      </c>
    </row>
    <row r="6" spans="1:5" x14ac:dyDescent="0.25">
      <c r="A6" s="1">
        <v>10</v>
      </c>
      <c r="B6">
        <v>4</v>
      </c>
      <c r="C6" s="5">
        <f>_xlfn.NORM.DIST(A6,$B$2,$B$3,TRUE)</f>
        <v>5.6330459348821957E-2</v>
      </c>
      <c r="D6" s="7">
        <f t="shared" ref="D6:D15" si="0">C6*$B$16</f>
        <v>5.6330459348821957</v>
      </c>
      <c r="E6" s="7">
        <f t="shared" ref="E6:E15" si="1">(B6-D6)^2</f>
        <v>2.6668390254352645</v>
      </c>
    </row>
    <row r="7" spans="1:5" x14ac:dyDescent="0.25">
      <c r="A7" s="1">
        <v>15</v>
      </c>
      <c r="B7">
        <v>10</v>
      </c>
      <c r="C7" s="5">
        <f>_xlfn.NORM.DIST(A7,$B$2,$B$3,TRUE)-SUM($C$6:C6)</f>
        <v>8.183142577748255E-2</v>
      </c>
      <c r="D7" s="7">
        <f t="shared" si="0"/>
        <v>8.1831425777482547</v>
      </c>
      <c r="E7" s="7">
        <f t="shared" si="1"/>
        <v>3.3009708927912569</v>
      </c>
    </row>
    <row r="8" spans="1:5" x14ac:dyDescent="0.25">
      <c r="A8" s="1">
        <v>20</v>
      </c>
      <c r="B8">
        <v>15</v>
      </c>
      <c r="C8" s="5">
        <f>_xlfn.NORM.DIST(A8,$B$2,$B$3,TRUE)-SUM($C$6:C7)</f>
        <v>0.13913718416778748</v>
      </c>
      <c r="D8" s="7">
        <f t="shared" si="0"/>
        <v>13.913718416778748</v>
      </c>
      <c r="E8" s="7">
        <f t="shared" si="1"/>
        <v>1.1800076780456703</v>
      </c>
    </row>
    <row r="9" spans="1:5" x14ac:dyDescent="0.25">
      <c r="A9" s="1">
        <v>25</v>
      </c>
      <c r="B9">
        <v>18</v>
      </c>
      <c r="C9" s="5">
        <f>_xlfn.NORM.DIST(A9,$B$2,$B$3,TRUE)-SUM($C$6:C8)</f>
        <v>0.18559186285353968</v>
      </c>
      <c r="D9" s="7">
        <f t="shared" si="0"/>
        <v>18.559186285353967</v>
      </c>
      <c r="E9" s="7">
        <f t="shared" si="1"/>
        <v>0.31268930172796783</v>
      </c>
    </row>
    <row r="10" spans="1:5" x14ac:dyDescent="0.25">
      <c r="A10" s="1">
        <v>30</v>
      </c>
      <c r="B10">
        <v>17</v>
      </c>
      <c r="C10" s="5">
        <f>_xlfn.NORM.DIST(A10,$B$2,$B$3,TRUE)-SUM($C$6:C9)</f>
        <v>0.19421506910806352</v>
      </c>
      <c r="D10" s="7">
        <f t="shared" si="0"/>
        <v>19.42150691080635</v>
      </c>
      <c r="E10" s="7">
        <f t="shared" si="1"/>
        <v>5.863695719082914</v>
      </c>
    </row>
    <row r="11" spans="1:5" x14ac:dyDescent="0.25">
      <c r="A11" s="1">
        <v>35</v>
      </c>
      <c r="B11">
        <v>19</v>
      </c>
      <c r="C11" s="5">
        <f>_xlfn.NORM.DIST(A11,$B$2,$B$3,TRUE)-SUM($C$6:C10)</f>
        <v>0.15944748391865693</v>
      </c>
      <c r="D11" s="7">
        <f t="shared" si="0"/>
        <v>15.944748391865692</v>
      </c>
      <c r="E11" s="7">
        <f t="shared" si="1"/>
        <v>9.3345623890072726</v>
      </c>
    </row>
    <row r="12" spans="1:5" x14ac:dyDescent="0.25">
      <c r="A12" s="1">
        <v>40</v>
      </c>
      <c r="B12">
        <v>9</v>
      </c>
      <c r="C12" s="5">
        <f>_xlfn.NORM.DIST(A12,$B$2,$B$3,TRUE)-SUM($C$6:C11)</f>
        <v>0.10269573853154024</v>
      </c>
      <c r="D12" s="7">
        <f t="shared" si="0"/>
        <v>10.269573853154023</v>
      </c>
      <c r="E12" s="7">
        <f t="shared" si="1"/>
        <v>1.6118177686123534</v>
      </c>
    </row>
    <row r="13" spans="1:5" x14ac:dyDescent="0.25">
      <c r="A13" s="1">
        <v>45</v>
      </c>
      <c r="B13">
        <v>5</v>
      </c>
      <c r="C13" s="5">
        <f>_xlfn.NORM.DIST(A13,$B$2,$B$3,TRUE)-SUM($C$6:C12)</f>
        <v>5.1887590703061259E-2</v>
      </c>
      <c r="D13" s="7">
        <f t="shared" si="0"/>
        <v>5.1887590703061264</v>
      </c>
      <c r="E13" s="7">
        <f t="shared" si="1"/>
        <v>3.5629986622833162E-2</v>
      </c>
    </row>
    <row r="14" spans="1:5" x14ac:dyDescent="0.25">
      <c r="A14" s="1">
        <v>50</v>
      </c>
      <c r="B14">
        <v>3</v>
      </c>
      <c r="C14" s="5">
        <f>_xlfn.NORM.DIST(A14,$B$2,$B$3,TRUE)-SUM($C$6:C13)</f>
        <v>2.0564349852737029E-2</v>
      </c>
      <c r="D14" s="7">
        <f t="shared" si="0"/>
        <v>2.0564349852737029</v>
      </c>
      <c r="E14" s="7">
        <f t="shared" si="1"/>
        <v>0.89031493701543718</v>
      </c>
    </row>
    <row r="15" spans="1:5" x14ac:dyDescent="0.25">
      <c r="A15" s="1">
        <f>2^64</f>
        <v>1.8446744073709552E+19</v>
      </c>
      <c r="B15">
        <v>0</v>
      </c>
      <c r="C15" s="5">
        <f>_xlfn.NORM.DIST(A15,$B$2,$B$3,TRUE)-SUM($C$6:C14)</f>
        <v>8.2988357383093625E-3</v>
      </c>
      <c r="D15" s="7">
        <f t="shared" si="0"/>
        <v>0.82988357383093625</v>
      </c>
      <c r="E15" s="7">
        <f t="shared" si="1"/>
        <v>0.68870674611440696</v>
      </c>
    </row>
    <row r="16" spans="1:5" x14ac:dyDescent="0.25">
      <c r="A16" s="11" t="s">
        <v>5</v>
      </c>
      <c r="B16" s="4">
        <f>SUM(B6:B15)</f>
        <v>100</v>
      </c>
      <c r="C16" s="6">
        <f t="shared" ref="C16:E16" si="2">SUM(C6:C15)</f>
        <v>1</v>
      </c>
      <c r="D16" s="8">
        <f t="shared" si="2"/>
        <v>100</v>
      </c>
      <c r="E16" s="8">
        <f t="shared" si="2"/>
        <v>25.885234444455378</v>
      </c>
    </row>
    <row r="17" spans="1:2" ht="15.75" thickBot="1" x14ac:dyDescent="0.3"/>
    <row r="18" spans="1:2" ht="15.75" thickBot="1" x14ac:dyDescent="0.3">
      <c r="A18" s="21" t="s">
        <v>16</v>
      </c>
      <c r="B18" s="22"/>
    </row>
    <row r="19" spans="1:2" x14ac:dyDescent="0.25">
      <c r="A19" s="12" t="s">
        <v>11</v>
      </c>
      <c r="B19" s="16">
        <v>0.05</v>
      </c>
    </row>
    <row r="20" spans="1:2" x14ac:dyDescent="0.25">
      <c r="A20" s="17" t="s">
        <v>17</v>
      </c>
      <c r="B20" s="32">
        <f>1-B19</f>
        <v>0.95</v>
      </c>
    </row>
    <row r="21" spans="1:2" x14ac:dyDescent="0.25">
      <c r="A21" s="17" t="s">
        <v>18</v>
      </c>
      <c r="B21" s="31">
        <f>_xlfn.CHISQ.TEST(B6:B15,D6:D15)</f>
        <v>0.95156296754536041</v>
      </c>
    </row>
    <row r="22" spans="1:2" ht="15.75" thickBot="1" x14ac:dyDescent="0.3">
      <c r="A22" s="18" t="s">
        <v>13</v>
      </c>
      <c r="B22" s="10" t="b">
        <f>B21&gt;=B20</f>
        <v>1</v>
      </c>
    </row>
  </sheetData>
  <mergeCells count="3">
    <mergeCell ref="A1:B1"/>
    <mergeCell ref="A18:B18"/>
    <mergeCell ref="C1:E3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56AF-18E5-4ED0-8E08-2D996937DD51}">
  <dimension ref="A1:E24"/>
  <sheetViews>
    <sheetView workbookViewId="0">
      <selection activeCell="J31" sqref="J31"/>
    </sheetView>
  </sheetViews>
  <sheetFormatPr baseColWidth="10" defaultRowHeight="15" x14ac:dyDescent="0.25"/>
  <cols>
    <col min="1" max="1" width="13.28515625" bestFit="1" customWidth="1"/>
  </cols>
  <sheetData>
    <row r="1" spans="1:5" ht="15.75" thickBot="1" x14ac:dyDescent="0.3">
      <c r="A1" s="19" t="s">
        <v>14</v>
      </c>
      <c r="B1" s="20"/>
      <c r="C1" s="23" t="s">
        <v>19</v>
      </c>
      <c r="D1" s="24"/>
      <c r="E1" s="25"/>
    </row>
    <row r="2" spans="1:5" x14ac:dyDescent="0.25">
      <c r="A2" s="12" t="s">
        <v>15</v>
      </c>
      <c r="B2" s="13">
        <v>2.0849031340608808</v>
      </c>
      <c r="C2" s="26"/>
      <c r="D2" s="33"/>
      <c r="E2" s="27"/>
    </row>
    <row r="3" spans="1:5" ht="15.75" thickBot="1" x14ac:dyDescent="0.3">
      <c r="A3" s="14"/>
      <c r="B3" s="15"/>
      <c r="C3" s="28"/>
      <c r="D3" s="29"/>
      <c r="E3" s="30"/>
    </row>
    <row r="4" spans="1:5" ht="15.75" thickBot="1" x14ac:dyDescent="0.3"/>
    <row r="5" spans="1:5" x14ac:dyDescent="0.25">
      <c r="A5" s="9" t="s">
        <v>2</v>
      </c>
      <c r="B5" s="9" t="s">
        <v>3</v>
      </c>
      <c r="C5" s="9" t="s">
        <v>12</v>
      </c>
      <c r="D5" s="9" t="s">
        <v>6</v>
      </c>
      <c r="E5" s="9" t="s">
        <v>9</v>
      </c>
    </row>
    <row r="6" spans="1:5" x14ac:dyDescent="0.25">
      <c r="A6" s="1">
        <v>1E-3</v>
      </c>
      <c r="B6">
        <v>1</v>
      </c>
      <c r="C6" s="5">
        <f>_xlfn.EXPON.DIST(A6,$B$2,TRUE)</f>
        <v>2.0827312331848633E-3</v>
      </c>
      <c r="D6" s="7">
        <f t="shared" ref="D6:D17" si="0">C6*$B$18</f>
        <v>0.20827312331848633</v>
      </c>
      <c r="E6" s="7">
        <f t="shared" ref="E6:E17" si="1">(B6-D6)^2</f>
        <v>0.62683144725986473</v>
      </c>
    </row>
    <row r="7" spans="1:5" x14ac:dyDescent="0.25">
      <c r="A7" s="1">
        <v>0.10100000000000001</v>
      </c>
      <c r="B7">
        <v>6</v>
      </c>
      <c r="C7" s="5">
        <f>_xlfn.EXPON.DIST(A7,$B$2,TRUE)-SUM($C$6:C6)</f>
        <v>0.18779915018714938</v>
      </c>
      <c r="D7" s="7">
        <f t="shared" si="0"/>
        <v>18.779915018714938</v>
      </c>
      <c r="E7" s="7">
        <f t="shared" si="1"/>
        <v>163.32622788557563</v>
      </c>
    </row>
    <row r="8" spans="1:5" x14ac:dyDescent="0.25">
      <c r="A8" s="1">
        <v>0.20100000000000001</v>
      </c>
      <c r="B8">
        <v>8</v>
      </c>
      <c r="C8" s="5">
        <f>_xlfn.EXPON.DIST(A8,$B$2,TRUE)-SUM($C$6:C7)</f>
        <v>0.15245702122028737</v>
      </c>
      <c r="D8" s="7">
        <f t="shared" si="0"/>
        <v>15.245702122028737</v>
      </c>
      <c r="E8" s="7">
        <f t="shared" si="1"/>
        <v>52.500199241171742</v>
      </c>
    </row>
    <row r="9" spans="1:5" x14ac:dyDescent="0.25">
      <c r="A9" s="1">
        <v>0.30100000000000005</v>
      </c>
      <c r="B9">
        <v>13</v>
      </c>
      <c r="C9" s="5">
        <f>_xlfn.EXPON.DIST(A9,$B$2,TRUE)-SUM($C$6:C8)</f>
        <v>0.1237659664391475</v>
      </c>
      <c r="D9" s="7">
        <f t="shared" si="0"/>
        <v>12.37659664391475</v>
      </c>
      <c r="E9" s="7">
        <f t="shared" si="1"/>
        <v>0.38863174437835285</v>
      </c>
    </row>
    <row r="10" spans="1:5" x14ac:dyDescent="0.25">
      <c r="A10" s="1">
        <v>0.40100000000000002</v>
      </c>
      <c r="B10">
        <v>16</v>
      </c>
      <c r="C10" s="5">
        <f>_xlfn.EXPON.DIST(A10,$B$2,TRUE)-SUM($C$6:C9)</f>
        <v>0.10047431286541375</v>
      </c>
      <c r="D10" s="7">
        <f t="shared" si="0"/>
        <v>10.047431286541375</v>
      </c>
      <c r="E10" s="7">
        <f t="shared" si="1"/>
        <v>35.43307428844647</v>
      </c>
    </row>
    <row r="11" spans="1:5" x14ac:dyDescent="0.25">
      <c r="A11" s="1">
        <v>0.501</v>
      </c>
      <c r="B11">
        <v>11</v>
      </c>
      <c r="C11" s="5">
        <f>_xlfn.EXPON.DIST(A11,$B$2,TRUE)-SUM($C$6:C10)</f>
        <v>8.1565941237493167E-2</v>
      </c>
      <c r="D11" s="7">
        <f t="shared" si="0"/>
        <v>8.1565941237493167</v>
      </c>
      <c r="E11" s="7">
        <f t="shared" si="1"/>
        <v>8.0849569770969154</v>
      </c>
    </row>
    <row r="12" spans="1:5" x14ac:dyDescent="0.25">
      <c r="A12" s="1">
        <v>0.60099999999999998</v>
      </c>
      <c r="B12">
        <v>12</v>
      </c>
      <c r="C12" s="5">
        <f>_xlfn.EXPON.DIST(A12,$B$2,TRUE)-SUM($C$6:C11)</f>
        <v>6.6215956897062389E-2</v>
      </c>
      <c r="D12" s="7">
        <f t="shared" si="0"/>
        <v>6.6215956897062389</v>
      </c>
      <c r="E12" s="7">
        <f t="shared" si="1"/>
        <v>28.927232924986509</v>
      </c>
    </row>
    <row r="13" spans="1:5" x14ac:dyDescent="0.25">
      <c r="A13" s="1">
        <v>0.70099999999999996</v>
      </c>
      <c r="B13">
        <v>4</v>
      </c>
      <c r="C13" s="5">
        <f>_xlfn.EXPON.DIST(A13,$B$2,TRUE)-SUM($C$6:C12)</f>
        <v>5.3754703020311267E-2</v>
      </c>
      <c r="D13" s="7">
        <f t="shared" si="0"/>
        <v>5.3754703020311272</v>
      </c>
      <c r="E13" s="7">
        <f t="shared" si="1"/>
        <v>1.8919185517696002</v>
      </c>
    </row>
    <row r="14" spans="1:5" x14ac:dyDescent="0.25">
      <c r="A14" s="1">
        <v>0.80099999999999993</v>
      </c>
      <c r="B14">
        <v>9</v>
      </c>
      <c r="C14" s="5">
        <f>_xlfn.EXPON.DIST(A14,$B$2,TRUE)-SUM($C$6:C13)</f>
        <v>4.3638546238845666E-2</v>
      </c>
      <c r="D14" s="7">
        <f t="shared" si="0"/>
        <v>4.363854623884567</v>
      </c>
      <c r="E14" s="7">
        <f t="shared" si="1"/>
        <v>21.49384394847651</v>
      </c>
    </row>
    <row r="15" spans="1:5" x14ac:dyDescent="0.25">
      <c r="A15" s="1">
        <v>0.90099999999999991</v>
      </c>
      <c r="B15">
        <v>13</v>
      </c>
      <c r="C15" s="5">
        <f>_xlfn.EXPON.DIST(A15,$B$2,TRUE)-SUM($C$6:C14)</f>
        <v>3.5426160146775021E-2</v>
      </c>
      <c r="D15" s="7">
        <f t="shared" si="0"/>
        <v>3.5426160146775021</v>
      </c>
      <c r="E15" s="7">
        <f t="shared" si="1"/>
        <v>89.442111845834447</v>
      </c>
    </row>
    <row r="16" spans="1:5" x14ac:dyDescent="0.25">
      <c r="A16" s="1">
        <v>1.0009999999999999</v>
      </c>
      <c r="B16">
        <v>7</v>
      </c>
      <c r="C16" s="5">
        <f>_xlfn.EXPON.DIST(A16,$B$2,TRUE)-SUM($C$6:C15)</f>
        <v>2.8759272040730144E-2</v>
      </c>
      <c r="D16" s="7">
        <f t="shared" si="0"/>
        <v>2.8759272040730144</v>
      </c>
      <c r="E16" s="7">
        <f t="shared" si="1"/>
        <v>17.007976426105024</v>
      </c>
    </row>
    <row r="17" spans="1:5" x14ac:dyDescent="0.25">
      <c r="A17" s="1">
        <f>2^64</f>
        <v>1.8446744073709552E+19</v>
      </c>
      <c r="B17">
        <v>0</v>
      </c>
      <c r="C17" s="5">
        <f>_xlfn.EXPON.DIST(A17,$B$2,TRUE)-SUM($C$6:C16)</f>
        <v>0.12406023847359948</v>
      </c>
      <c r="D17" s="7">
        <f t="shared" si="0"/>
        <v>12.406023847359949</v>
      </c>
      <c r="E17" s="7">
        <f t="shared" si="1"/>
        <v>153.90942770126375</v>
      </c>
    </row>
    <row r="18" spans="1:5" x14ac:dyDescent="0.25">
      <c r="A18" s="11" t="s">
        <v>5</v>
      </c>
      <c r="B18" s="4">
        <f>SUM(B6:B17)</f>
        <v>100</v>
      </c>
      <c r="C18" s="6">
        <f t="shared" ref="C18:E18" si="2">SUM(C6:C17)</f>
        <v>1</v>
      </c>
      <c r="D18" s="8">
        <f t="shared" si="2"/>
        <v>100</v>
      </c>
      <c r="E18" s="8">
        <f t="shared" si="2"/>
        <v>573.03243298236487</v>
      </c>
    </row>
    <row r="19" spans="1:5" ht="15.75" thickBot="1" x14ac:dyDescent="0.3"/>
    <row r="20" spans="1:5" ht="15.75" thickBot="1" x14ac:dyDescent="0.3">
      <c r="A20" s="21" t="s">
        <v>16</v>
      </c>
      <c r="B20" s="22"/>
    </row>
    <row r="21" spans="1:5" x14ac:dyDescent="0.25">
      <c r="A21" s="12" t="s">
        <v>11</v>
      </c>
      <c r="B21" s="16">
        <v>0.05</v>
      </c>
    </row>
    <row r="22" spans="1:5" x14ac:dyDescent="0.25">
      <c r="A22" s="17" t="s">
        <v>17</v>
      </c>
      <c r="B22" s="32">
        <f>1-B21</f>
        <v>0.95</v>
      </c>
    </row>
    <row r="23" spans="1:5" x14ac:dyDescent="0.25">
      <c r="A23" s="17" t="s">
        <v>18</v>
      </c>
      <c r="B23" s="31">
        <f>_xlfn.CHISQ.TEST(B6:B17,D6:D17)</f>
        <v>3.4021516525979354E-11</v>
      </c>
    </row>
    <row r="24" spans="1:5" ht="15.75" thickBot="1" x14ac:dyDescent="0.3">
      <c r="A24" s="18" t="s">
        <v>13</v>
      </c>
      <c r="B24" s="10" t="b">
        <f>B23&gt;=B22</f>
        <v>0</v>
      </c>
    </row>
  </sheetData>
  <mergeCells count="3">
    <mergeCell ref="A1:B1"/>
    <mergeCell ref="C1:E3"/>
    <mergeCell ref="A20:B20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Datensätze</vt:lpstr>
      <vt:lpstr>Aufgabe a)</vt:lpstr>
      <vt:lpstr>Aufgabe 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2022-10-15T14:56:05Z</dcterms:modified>
</cp:coreProperties>
</file>