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6320B74-36F3-4490-9801-7AE5A03B217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alaryHistory" sheetId="1" r:id="rId1"/>
    <sheet name="formul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" i="2" l="1"/>
  <c r="AJ4" i="2"/>
  <c r="AJ5" i="2"/>
  <c r="AJ6" i="2"/>
  <c r="AJ7" i="2"/>
  <c r="AJ8" i="2"/>
  <c r="AJ9" i="2"/>
  <c r="AJ10" i="2"/>
  <c r="AJ2" i="2"/>
  <c r="AI3" i="2"/>
  <c r="AI4" i="2"/>
  <c r="AI5" i="2"/>
  <c r="AI6" i="2"/>
  <c r="AI7" i="2"/>
  <c r="AI8" i="2"/>
  <c r="AI9" i="2"/>
  <c r="AI10" i="2"/>
  <c r="AI2" i="2"/>
  <c r="Z3" i="2"/>
  <c r="Z4" i="2"/>
  <c r="Z5" i="2"/>
  <c r="Z6" i="2"/>
  <c r="Z7" i="2"/>
  <c r="Z8" i="2"/>
  <c r="Z9" i="2"/>
  <c r="Z10" i="2"/>
  <c r="AF2" i="2"/>
  <c r="AE2" i="2"/>
  <c r="AD2" i="2"/>
  <c r="AC3" i="2"/>
  <c r="AC4" i="2"/>
  <c r="AC5" i="2"/>
  <c r="AC6" i="2"/>
  <c r="AC7" i="2"/>
  <c r="AC8" i="2"/>
  <c r="AC9" i="2"/>
  <c r="AC10" i="2"/>
  <c r="AC2" i="2"/>
  <c r="AB3" i="2"/>
  <c r="AB4" i="2"/>
  <c r="AB5" i="2"/>
  <c r="AB6" i="2"/>
  <c r="AB7" i="2"/>
  <c r="AB8" i="2"/>
  <c r="AB9" i="2"/>
  <c r="AB10" i="2"/>
  <c r="AB2" i="2"/>
  <c r="AA2" i="2"/>
  <c r="Z2" i="2"/>
  <c r="Y2" i="2"/>
  <c r="Y3" i="2"/>
  <c r="Y4" i="2"/>
  <c r="Y5" i="2"/>
  <c r="Y6" i="2"/>
  <c r="Y7" i="2"/>
  <c r="Y8" i="2"/>
  <c r="Y9" i="2"/>
  <c r="Y10" i="2"/>
  <c r="X2" i="2"/>
  <c r="X3" i="2"/>
  <c r="X4" i="2"/>
  <c r="X5" i="2"/>
  <c r="X6" i="2"/>
  <c r="X7" i="2"/>
  <c r="X8" i="2"/>
  <c r="X9" i="2"/>
  <c r="X10" i="2"/>
  <c r="V3" i="2"/>
  <c r="V4" i="2"/>
  <c r="V5" i="2"/>
  <c r="V6" i="2"/>
  <c r="V7" i="2"/>
  <c r="V8" i="2"/>
  <c r="V9" i="2"/>
  <c r="V10" i="2"/>
  <c r="V2" i="2"/>
  <c r="U2" i="2"/>
  <c r="U3" i="2"/>
  <c r="U4" i="2"/>
  <c r="U5" i="2"/>
  <c r="U6" i="2"/>
  <c r="U7" i="2"/>
  <c r="U8" i="2"/>
  <c r="U9" i="2"/>
  <c r="U10" i="2"/>
  <c r="T3" i="2"/>
  <c r="T4" i="2"/>
  <c r="T5" i="2"/>
  <c r="T6" i="2"/>
  <c r="T7" i="2"/>
  <c r="T8" i="2"/>
  <c r="T9" i="2"/>
  <c r="T10" i="2"/>
  <c r="T2" i="2"/>
  <c r="R3" i="2"/>
  <c r="S3" i="2" s="1"/>
  <c r="R4" i="2"/>
  <c r="S4" i="2" s="1"/>
  <c r="R5" i="2"/>
  <c r="S5" i="2" s="1"/>
  <c r="R6" i="2"/>
  <c r="S6" i="2" s="1"/>
  <c r="R7" i="2"/>
  <c r="S7" i="2" s="1"/>
  <c r="R8" i="2"/>
  <c r="S8" i="2" s="1"/>
  <c r="R9" i="2"/>
  <c r="S9" i="2" s="1"/>
  <c r="R10" i="2"/>
  <c r="S10" i="2" s="1"/>
  <c r="R2" i="2"/>
  <c r="S2" i="2" s="1"/>
  <c r="Q2" i="2"/>
  <c r="P2" i="2"/>
  <c r="Q3" i="2"/>
  <c r="Q4" i="2"/>
  <c r="Q5" i="2"/>
  <c r="Q6" i="2"/>
  <c r="Q7" i="2"/>
  <c r="Q8" i="2"/>
  <c r="Q9" i="2"/>
  <c r="Q10" i="2"/>
  <c r="P3" i="2"/>
  <c r="P4" i="2"/>
  <c r="P5" i="2"/>
  <c r="P6" i="2"/>
  <c r="P7" i="2"/>
  <c r="P8" i="2"/>
  <c r="P9" i="2"/>
  <c r="P10" i="2"/>
  <c r="N7" i="2"/>
  <c r="O3" i="2"/>
  <c r="O4" i="2"/>
  <c r="O5" i="2"/>
  <c r="O6" i="2"/>
  <c r="O7" i="2"/>
  <c r="O8" i="2"/>
  <c r="O9" i="2"/>
  <c r="O10" i="2"/>
  <c r="O2" i="2"/>
  <c r="N3" i="2"/>
  <c r="N4" i="2"/>
  <c r="N5" i="2"/>
  <c r="N6" i="2"/>
  <c r="N8" i="2"/>
  <c r="N9" i="2"/>
  <c r="N10" i="2"/>
  <c r="N2" i="2"/>
  <c r="M2" i="2"/>
  <c r="M3" i="2"/>
  <c r="M4" i="2"/>
  <c r="M5" i="2"/>
  <c r="M6" i="2"/>
  <c r="M7" i="2"/>
  <c r="M8" i="2"/>
  <c r="M9" i="2"/>
  <c r="M10" i="2"/>
  <c r="L3" i="2"/>
  <c r="K3" i="2"/>
  <c r="L2" i="2"/>
  <c r="K2" i="2"/>
</calcChain>
</file>

<file path=xl/sharedStrings.xml><?xml version="1.0" encoding="utf-8"?>
<sst xmlns="http://schemas.openxmlformats.org/spreadsheetml/2006/main" count="154" uniqueCount="89">
  <si>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</si>
  <si>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</si>
  <si>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</si>
  <si>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</si>
  <si>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</si>
  <si>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</si>
  <si>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</si>
  <si>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</si>
  <si>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</si>
  <si>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</si>
  <si>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</si>
  <si>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</si>
  <si>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</si>
  <si>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</si>
  <si>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</si>
  <si>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</si>
  <si>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</si>
  <si>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</si>
  <si>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</si>
  <si>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</si>
  <si>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</si>
  <si>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</si>
  <si>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</si>
  <si>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</si>
  <si>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</si>
  <si>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</si>
  <si>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</si>
  <si>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</si>
  <si>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</si>
  <si>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</si>
  <si>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</si>
  <si>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</si>
  <si>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</si>
  <si>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</si>
  <si>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</si>
  <si>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Max</t>
  </si>
  <si>
    <t>Min</t>
  </si>
  <si>
    <t>IF</t>
  </si>
  <si>
    <t>IFS</t>
  </si>
  <si>
    <t>value should be a part of ifs condition then it will show value</t>
  </si>
  <si>
    <t>Length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</si>
  <si>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</si>
  <si>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</si>
  <si>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</si>
  <si>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</si>
  <si>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</si>
  <si>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</si>
  <si>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</si>
  <si>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</si>
  <si>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</si>
  <si>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</si>
  <si>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Left</t>
  </si>
  <si>
    <t>Right</t>
  </si>
  <si>
    <t>Text</t>
  </si>
  <si>
    <t>Trim</t>
  </si>
  <si>
    <t>Concatenet</t>
  </si>
  <si>
    <t>FullName_To_Email</t>
  </si>
  <si>
    <t>No Instance</t>
  </si>
  <si>
    <t>Example</t>
  </si>
  <si>
    <t>with 1 instance</t>
  </si>
  <si>
    <t>11-03-2009</t>
  </si>
  <si>
    <t>with 2 instance</t>
  </si>
  <si>
    <t>Sum</t>
  </si>
  <si>
    <t>sumif</t>
  </si>
  <si>
    <t>sumifs</t>
  </si>
  <si>
    <t>count</t>
  </si>
  <si>
    <t>countif</t>
  </si>
  <si>
    <t>countuifs</t>
  </si>
  <si>
    <t>11-03-2010</t>
  </si>
  <si>
    <t>11-03-2011</t>
  </si>
  <si>
    <t>11-03-2012</t>
  </si>
  <si>
    <t>11-03-2013</t>
  </si>
  <si>
    <t>11-03-2014</t>
  </si>
  <si>
    <t>11-03-2015</t>
  </si>
  <si>
    <t>11-03-2016</t>
  </si>
  <si>
    <t>11-03-2017</t>
  </si>
  <si>
    <t>days</t>
  </si>
  <si>
    <t>Example1</t>
  </si>
  <si>
    <t>Example 2</t>
  </si>
  <si>
    <t>10-09-1919</t>
  </si>
  <si>
    <t>10-09-1920</t>
  </si>
  <si>
    <t>10-09-1921</t>
  </si>
  <si>
    <t>10-09-1922</t>
  </si>
  <si>
    <t>10-09-1923</t>
  </si>
  <si>
    <t>10-09-1924</t>
  </si>
  <si>
    <t>10-09-1925</t>
  </si>
  <si>
    <t>10-09-1926</t>
  </si>
  <si>
    <t>10-09-1927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</si>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</sst>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C1" workbookViewId="0">
      <selection activeCell="E17" sqref="E17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3">
        <v>37197</v>
      </c>
      <c r="I2" s="3">
        <v>42253</v>
      </c>
      <c r="J2" s="3"/>
      <c r="K2" s="3"/>
    </row>
    <row r="3" spans="1:11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3">
        <v>36436</v>
      </c>
      <c r="I3" s="3">
        <v>42287</v>
      </c>
      <c r="J3" s="1"/>
      <c r="K3" s="1"/>
    </row>
    <row r="4" spans="1:11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3">
        <v>36711</v>
      </c>
      <c r="I4" s="3">
        <v>42986</v>
      </c>
    </row>
    <row r="5" spans="1:11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3">
        <v>36530</v>
      </c>
      <c r="I5" s="3">
        <v>42341</v>
      </c>
    </row>
    <row r="6" spans="1:11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3">
        <v>37017</v>
      </c>
      <c r="I6" s="3">
        <v>42977</v>
      </c>
    </row>
    <row r="7" spans="1:11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3">
        <v>35040</v>
      </c>
      <c r="I7" s="3">
        <v>41528</v>
      </c>
    </row>
    <row r="8" spans="1:11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3">
        <v>37933</v>
      </c>
      <c r="I8" s="3">
        <v>41551</v>
      </c>
    </row>
    <row r="9" spans="1:11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3">
        <v>37416</v>
      </c>
      <c r="I9" s="3">
        <v>42116</v>
      </c>
    </row>
    <row r="10" spans="1:11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3">
        <v>37843</v>
      </c>
      <c r="I10" s="3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1CAD-CC9D-4BED-BB48-08AE0D7A8400}">
  <dimension ref="A1:AJ12"/>
  <sheetViews>
    <sheetView topLeftCell="AF1" workbookViewId="0">
      <selection activeCell="AH22" sqref="AH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32.33203125" bestFit="1" customWidth="1"/>
    <col min="21" max="21" width="16.88671875" customWidth="1"/>
    <col min="23" max="23" width="13.6640625" style="2"/>
    <col min="33" max="33" width="13.6640625" style="2"/>
  </cols>
  <sheetData>
    <row r="1" spans="1:3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41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40</v>
      </c>
      <c r="P1" s="4" t="s">
        <v>51</v>
      </c>
      <c r="Q1" s="4" t="s">
        <v>52</v>
      </c>
      <c r="R1" s="4" t="s">
        <v>53</v>
      </c>
      <c r="S1" s="4" t="s">
        <v>52</v>
      </c>
      <c r="T1" s="4" t="s">
        <v>54</v>
      </c>
      <c r="U1" s="4" t="s">
        <v>55</v>
      </c>
      <c r="V1" s="4" t="s">
        <v>56</v>
      </c>
      <c r="W1" s="7" t="s">
        <v>58</v>
      </c>
      <c r="X1" s="4" t="s">
        <v>57</v>
      </c>
      <c r="Y1" s="4" t="s">
        <v>59</v>
      </c>
      <c r="Z1" s="4" t="s">
        <v>61</v>
      </c>
      <c r="AA1" t="s">
        <v>62</v>
      </c>
      <c r="AB1" t="s">
        <v>63</v>
      </c>
      <c r="AC1" s="4" t="s">
        <v>64</v>
      </c>
      <c r="AD1" s="4" t="s">
        <v>65</v>
      </c>
      <c r="AE1" s="4" t="s">
        <v>66</v>
      </c>
      <c r="AF1" s="4" t="s">
        <v>67</v>
      </c>
      <c r="AG1" s="7" t="s">
        <v>77</v>
      </c>
      <c r="AH1" s="4" t="s">
        <v>78</v>
      </c>
      <c r="AI1" s="4" t="s">
        <v>76</v>
      </c>
      <c r="AJ1" s="4" t="s">
        <v>88</v>
      </c>
    </row>
    <row r="2" spans="1:36" x14ac:dyDescent="0.3">
      <c r="A2" s="4">
        <v>1001</v>
      </c>
      <c r="B2" s="4" t="s">
        <v>9</v>
      </c>
      <c r="C2" s="4" t="s">
        <v>10</v>
      </c>
      <c r="D2" s="4">
        <v>30</v>
      </c>
      <c r="E2" s="4" t="s">
        <v>11</v>
      </c>
      <c r="F2" s="4" t="s">
        <v>12</v>
      </c>
      <c r="G2" s="4">
        <v>45000</v>
      </c>
      <c r="H2" s="5">
        <v>37197</v>
      </c>
      <c r="I2" s="5">
        <v>42253</v>
      </c>
      <c r="J2" s="5" t="s">
        <v>42</v>
      </c>
      <c r="K2" s="5">
        <f>MAX(H2:H10)</f>
        <v>37933</v>
      </c>
      <c r="L2" s="5">
        <f>MIN(H:H)</f>
        <v>35040</v>
      </c>
      <c r="M2" s="4" t="str">
        <f>IF(D2:D10&gt;30,"Old","Young")</f>
        <v>Young</v>
      </c>
      <c r="N2" s="4" t="str">
        <f>_xlfn.IFS(F:F = "Salesman","Sales",F:F="HR","Fire Immediately",F:F="Regional Manager","Give Eid Bonus")</f>
        <v>Sales</v>
      </c>
      <c r="O2" s="4">
        <f>LEN(C:C)</f>
        <v>7</v>
      </c>
      <c r="P2" s="4" t="str">
        <f>LEFT(B:B,3)</f>
        <v>Jim</v>
      </c>
      <c r="Q2" s="6" t="str">
        <f>RIGHT(A:A,1)</f>
        <v>1</v>
      </c>
      <c r="R2" s="4" t="str">
        <f>TEXT(H:H,"dd/mm/yyyy")</f>
        <v>02/11/2001</v>
      </c>
      <c r="S2" s="4" t="str">
        <f>RIGHT(R:R,4)</f>
        <v>2001</v>
      </c>
      <c r="T2" t="str">
        <f>TRIM(C:C)</f>
        <v>Halpert</v>
      </c>
      <c r="U2" t="str">
        <f>_xlfn.CONCAT(B2," ",C2)</f>
        <v>Jim Halpert</v>
      </c>
      <c r="V2" t="str">
        <f>_xlfn.CONCAT(B2,".",C2,"@gmail.com")</f>
        <v>Jim.Halpert@gmail.com</v>
      </c>
      <c r="W2" s="2" t="s">
        <v>60</v>
      </c>
      <c r="X2" s="3" t="str">
        <f>SUBSTITUTE(W:W,"-","/")</f>
        <v>11/03/2009</v>
      </c>
      <c r="Y2" t="str">
        <f>SUBSTITUTE(W:W,"/","-",1)</f>
        <v>11-03-2009</v>
      </c>
      <c r="Z2" t="str">
        <f>SUBSTITUTE(W:W,"/","-",2)</f>
        <v>11-03-2009</v>
      </c>
      <c r="AA2">
        <f>SUM(G:G)</f>
        <v>437000</v>
      </c>
      <c r="AB2">
        <f>SUMIF(G2:G10,"&gt;50000")</f>
        <v>128000</v>
      </c>
      <c r="AC2">
        <f>SUMIFS(G2:G10,E2:E10,"Female",D2:D10,"&gt;30")</f>
        <v>88000</v>
      </c>
      <c r="AD2">
        <f>COUNT(G:G)</f>
        <v>9</v>
      </c>
      <c r="AE2">
        <f>COUNTIF(G:G,"&gt;45000")</f>
        <v>5</v>
      </c>
      <c r="AF2">
        <f>COUNTIFS(A:A,"&gt;1005",E:E,"Male")</f>
        <v>3</v>
      </c>
      <c r="AG2" s="2" t="s">
        <v>60</v>
      </c>
      <c r="AH2" s="2" t="s">
        <v>79</v>
      </c>
      <c r="AI2">
        <f>_xlfn.DAYS(AG2,AH2)</f>
        <v>32898</v>
      </c>
      <c r="AJ2">
        <f>NETWORKDAYS(AH2,AG2)</f>
        <v>23499</v>
      </c>
    </row>
    <row r="3" spans="1:36" x14ac:dyDescent="0.3">
      <c r="A3" s="4">
        <v>1002</v>
      </c>
      <c r="B3" s="4" t="s">
        <v>13</v>
      </c>
      <c r="C3" s="4" t="s">
        <v>14</v>
      </c>
      <c r="D3" s="4">
        <v>30</v>
      </c>
      <c r="E3" s="4" t="s">
        <v>15</v>
      </c>
      <c r="F3" s="4" t="s">
        <v>16</v>
      </c>
      <c r="G3" s="4">
        <v>36000</v>
      </c>
      <c r="H3" s="5">
        <v>36436</v>
      </c>
      <c r="I3" s="5">
        <v>42287</v>
      </c>
      <c r="J3" s="5" t="s">
        <v>43</v>
      </c>
      <c r="K3" s="6">
        <f>MAX(G:G)</f>
        <v>65000</v>
      </c>
      <c r="L3" s="6">
        <f>MIN(G:G)</f>
        <v>36000</v>
      </c>
      <c r="M3" s="4" t="str">
        <f t="shared" ref="M3:M10" si="0">IF(D3:D11&gt;30,"Old","Young")</f>
        <v>Young</v>
      </c>
      <c r="N3" s="4" t="e">
        <f>_xlfn.IFS(F:F = "Salesman","Sales",F:F="HR","Fire Immediately",F:F="Regional Manager","Give Eid Bonus")</f>
        <v>#N/A</v>
      </c>
      <c r="O3" s="4">
        <f t="shared" ref="O3:O10" si="1">LEN(C:C)</f>
        <v>7</v>
      </c>
      <c r="P3" s="4" t="str">
        <f t="shared" ref="P3:P10" si="2">LEFT(B:B,3)</f>
        <v>Pam</v>
      </c>
      <c r="Q3" s="6" t="str">
        <f t="shared" ref="Q3:Q10" si="3">RIGHT(A:A,1)</f>
        <v>2</v>
      </c>
      <c r="R3" s="4" t="str">
        <f t="shared" ref="R3:R10" si="4">TEXT(H:H,"dd/mm/yyyy")</f>
        <v>03/10/1999</v>
      </c>
      <c r="S3" s="4" t="str">
        <f t="shared" ref="S3:S10" si="5">RIGHT(R:R,4)</f>
        <v>1999</v>
      </c>
      <c r="T3" t="str">
        <f t="shared" ref="T3:T10" si="6">TRIM(C:C)</f>
        <v>Beasley</v>
      </c>
      <c r="U3" t="str">
        <f t="shared" ref="U3:U10" si="7">_xlfn.CONCAT(B3," ",C3)</f>
        <v>Pam Beasley</v>
      </c>
      <c r="V3" t="str">
        <f t="shared" ref="V3:V10" si="8">_xlfn.CONCAT(B3,".",C3,"@gmail.com")</f>
        <v>Pam.Beasley@gmail.com</v>
      </c>
      <c r="W3" s="2" t="s">
        <v>68</v>
      </c>
      <c r="X3" s="3" t="str">
        <f t="shared" ref="X3:X10" si="9">SUBSTITUTE(W:W,"-","/")</f>
        <v>11/03/2010</v>
      </c>
      <c r="Y3" t="str">
        <f t="shared" ref="Y3:Y10" si="10">SUBSTITUTE(W:W,"/","-",1)</f>
        <v>11-03-2010</v>
      </c>
      <c r="Z3" t="str">
        <f>SUBSTITUTE(W:W,"/","-",2)</f>
        <v>11-03-2010</v>
      </c>
      <c r="AB3">
        <f t="shared" ref="AB3:AB10" si="11">SUMIF(G3:G11,"&gt;50000")</f>
        <v>128000</v>
      </c>
      <c r="AC3">
        <f t="shared" ref="AC3:AC10" si="12">SUMIFS(G3:G11,E3:E11,"Female",D3:D11,"&gt;30")</f>
        <v>88000</v>
      </c>
      <c r="AG3" s="2" t="s">
        <v>68</v>
      </c>
      <c r="AH3" s="2" t="s">
        <v>80</v>
      </c>
      <c r="AI3">
        <f t="shared" ref="AI3:AI10" si="13">_xlfn.DAYS(AG3,AH3)</f>
        <v>32897</v>
      </c>
      <c r="AJ3">
        <f t="shared" ref="AJ3:AJ10" si="14">NETWORKDAYS(AH3,AG3)</f>
        <v>23498</v>
      </c>
    </row>
    <row r="4" spans="1:36" x14ac:dyDescent="0.3">
      <c r="A4" s="4">
        <v>1003</v>
      </c>
      <c r="B4" s="4" t="s">
        <v>17</v>
      </c>
      <c r="C4" s="4" t="s">
        <v>18</v>
      </c>
      <c r="D4" s="4">
        <v>29</v>
      </c>
      <c r="E4" s="4" t="s">
        <v>11</v>
      </c>
      <c r="F4" s="4" t="s">
        <v>12</v>
      </c>
      <c r="G4" s="4">
        <v>63000</v>
      </c>
      <c r="H4" s="5">
        <v>36711</v>
      </c>
      <c r="I4" s="5">
        <v>42986</v>
      </c>
      <c r="J4" s="5" t="s">
        <v>44</v>
      </c>
      <c r="K4" s="4"/>
      <c r="L4" s="4"/>
      <c r="M4" s="4" t="str">
        <f t="shared" si="0"/>
        <v>Young</v>
      </c>
      <c r="N4" s="4" t="str">
        <f>_xlfn.IFS(F:F = "Salesman","Sales",F:F="HR","Fire Immediately",F:F="Regional Manager","Give Eid Bonus")</f>
        <v>Sales</v>
      </c>
      <c r="O4" s="4">
        <f t="shared" si="1"/>
        <v>7</v>
      </c>
      <c r="P4" s="4" t="str">
        <f t="shared" si="2"/>
        <v>Dwi</v>
      </c>
      <c r="Q4" s="6" t="str">
        <f t="shared" si="3"/>
        <v>3</v>
      </c>
      <c r="R4" s="4" t="str">
        <f t="shared" si="4"/>
        <v>04/07/2000</v>
      </c>
      <c r="S4" s="4" t="str">
        <f t="shared" si="5"/>
        <v>2000</v>
      </c>
      <c r="T4" t="str">
        <f t="shared" si="6"/>
        <v>Schrute</v>
      </c>
      <c r="U4" t="str">
        <f t="shared" si="7"/>
        <v>Dwight Schrute</v>
      </c>
      <c r="V4" t="str">
        <f t="shared" si="8"/>
        <v>Dwight.Schrute@gmail.com</v>
      </c>
      <c r="W4" s="2" t="s">
        <v>69</v>
      </c>
      <c r="X4" s="3" t="str">
        <f t="shared" si="9"/>
        <v>11/03/2011</v>
      </c>
      <c r="Y4" t="str">
        <f t="shared" si="10"/>
        <v>11-03-2011</v>
      </c>
      <c r="Z4" t="str">
        <f t="shared" ref="Z4:Z10" si="15">SUBSTITUTE(W:W,"/","-",2)</f>
        <v>11-03-2011</v>
      </c>
      <c r="AB4">
        <f t="shared" si="11"/>
        <v>128000</v>
      </c>
      <c r="AC4">
        <f t="shared" si="12"/>
        <v>88000</v>
      </c>
      <c r="AG4" s="2" t="s">
        <v>69</v>
      </c>
      <c r="AH4" s="2" t="s">
        <v>81</v>
      </c>
      <c r="AI4">
        <f t="shared" si="13"/>
        <v>32897</v>
      </c>
      <c r="AJ4">
        <f t="shared" si="14"/>
        <v>23499</v>
      </c>
    </row>
    <row r="5" spans="1:36" x14ac:dyDescent="0.3">
      <c r="A5" s="4">
        <v>1004</v>
      </c>
      <c r="B5" s="4" t="s">
        <v>19</v>
      </c>
      <c r="C5" s="4" t="s">
        <v>20</v>
      </c>
      <c r="D5" s="4">
        <v>31</v>
      </c>
      <c r="E5" s="4" t="s">
        <v>15</v>
      </c>
      <c r="F5" s="4" t="s">
        <v>21</v>
      </c>
      <c r="G5" s="4">
        <v>47000</v>
      </c>
      <c r="H5" s="5">
        <v>36530</v>
      </c>
      <c r="I5" s="5">
        <v>42341</v>
      </c>
      <c r="J5" s="5" t="s">
        <v>45</v>
      </c>
      <c r="K5" s="4"/>
      <c r="L5" s="4"/>
      <c r="M5" s="4" t="str">
        <f t="shared" si="0"/>
        <v>Old</v>
      </c>
      <c r="N5" s="4" t="e">
        <f>_xlfn.IFS(F:F = "Salesman","Sales",F:F="HR","Fire Immediately",F:F="Regional Manager","Give Eid Bonus")</f>
        <v>#N/A</v>
      </c>
      <c r="O5" s="4">
        <f t="shared" si="1"/>
        <v>6</v>
      </c>
      <c r="P5" s="4" t="str">
        <f t="shared" si="2"/>
        <v>Ang</v>
      </c>
      <c r="Q5" s="6" t="str">
        <f t="shared" si="3"/>
        <v>4</v>
      </c>
      <c r="R5" s="4" t="str">
        <f t="shared" si="4"/>
        <v>05/01/2000</v>
      </c>
      <c r="S5" s="4" t="str">
        <f t="shared" si="5"/>
        <v>2000</v>
      </c>
      <c r="T5" t="str">
        <f t="shared" si="6"/>
        <v>Martin</v>
      </c>
      <c r="U5" t="str">
        <f t="shared" si="7"/>
        <v>Angela Martin</v>
      </c>
      <c r="V5" t="str">
        <f t="shared" si="8"/>
        <v>Angela.Martin@gmail.com</v>
      </c>
      <c r="W5" s="2" t="s">
        <v>70</v>
      </c>
      <c r="X5" s="3" t="str">
        <f t="shared" si="9"/>
        <v>11/03/2012</v>
      </c>
      <c r="Y5" t="str">
        <f t="shared" si="10"/>
        <v>11-03-2012</v>
      </c>
      <c r="Z5" t="str">
        <f t="shared" si="15"/>
        <v>11-03-2012</v>
      </c>
      <c r="AB5">
        <f t="shared" si="11"/>
        <v>65000</v>
      </c>
      <c r="AC5">
        <f t="shared" si="12"/>
        <v>88000</v>
      </c>
      <c r="AG5" s="2" t="s">
        <v>70</v>
      </c>
      <c r="AH5" s="2" t="s">
        <v>82</v>
      </c>
      <c r="AI5">
        <f t="shared" si="13"/>
        <v>32898</v>
      </c>
      <c r="AJ5">
        <f t="shared" si="14"/>
        <v>23500</v>
      </c>
    </row>
    <row r="6" spans="1:36" x14ac:dyDescent="0.3">
      <c r="A6" s="4">
        <v>1005</v>
      </c>
      <c r="B6" s="4" t="s">
        <v>22</v>
      </c>
      <c r="C6" s="4" t="s">
        <v>23</v>
      </c>
      <c r="D6" s="4">
        <v>32</v>
      </c>
      <c r="E6" s="4" t="s">
        <v>11</v>
      </c>
      <c r="F6" s="4" t="s">
        <v>24</v>
      </c>
      <c r="G6" s="4">
        <v>50000</v>
      </c>
      <c r="H6" s="5">
        <v>37017</v>
      </c>
      <c r="I6" s="5">
        <v>42977</v>
      </c>
      <c r="J6" s="5" t="s">
        <v>46</v>
      </c>
      <c r="K6" s="4"/>
      <c r="L6" s="4"/>
      <c r="M6" s="4" t="str">
        <f t="shared" si="0"/>
        <v>Old</v>
      </c>
      <c r="N6" s="4" t="str">
        <f>_xlfn.IFS(F:F = "Salesman","Sales",F:F="HR","Fire Immediately",F:F="Regional Manager","Give Eid Bonus")</f>
        <v>Fire Immediately</v>
      </c>
      <c r="O6" s="4">
        <f t="shared" si="1"/>
        <v>10</v>
      </c>
      <c r="P6" s="4" t="str">
        <f t="shared" si="2"/>
        <v>Tob</v>
      </c>
      <c r="Q6" s="6" t="str">
        <f t="shared" si="3"/>
        <v>5</v>
      </c>
      <c r="R6" s="4" t="str">
        <f t="shared" si="4"/>
        <v>06/05/2001</v>
      </c>
      <c r="S6" s="4" t="str">
        <f t="shared" si="5"/>
        <v>2001</v>
      </c>
      <c r="T6" t="str">
        <f t="shared" si="6"/>
        <v>Flenderson</v>
      </c>
      <c r="U6" t="str">
        <f t="shared" si="7"/>
        <v>Toby Flenderson</v>
      </c>
      <c r="V6" t="str">
        <f t="shared" si="8"/>
        <v>Toby.Flenderson@gmail.com</v>
      </c>
      <c r="W6" s="2" t="s">
        <v>71</v>
      </c>
      <c r="X6" s="3" t="str">
        <f t="shared" si="9"/>
        <v>11/03/2013</v>
      </c>
      <c r="Y6" t="str">
        <f t="shared" si="10"/>
        <v>11-03-2013</v>
      </c>
      <c r="Z6" t="str">
        <f t="shared" si="15"/>
        <v>11-03-2013</v>
      </c>
      <c r="AB6">
        <f t="shared" si="11"/>
        <v>65000</v>
      </c>
      <c r="AC6">
        <f t="shared" si="12"/>
        <v>41000</v>
      </c>
      <c r="AG6" s="2" t="s">
        <v>71</v>
      </c>
      <c r="AH6" s="2" t="s">
        <v>83</v>
      </c>
      <c r="AI6">
        <f t="shared" si="13"/>
        <v>32898</v>
      </c>
      <c r="AJ6">
        <f t="shared" si="14"/>
        <v>23499</v>
      </c>
    </row>
    <row r="7" spans="1:36" x14ac:dyDescent="0.3">
      <c r="A7" s="4">
        <v>1006</v>
      </c>
      <c r="B7" s="4" t="s">
        <v>25</v>
      </c>
      <c r="C7" s="4" t="s">
        <v>26</v>
      </c>
      <c r="D7" s="4">
        <v>35</v>
      </c>
      <c r="E7" s="4" t="s">
        <v>11</v>
      </c>
      <c r="F7" s="4" t="s">
        <v>27</v>
      </c>
      <c r="G7" s="4">
        <v>65000</v>
      </c>
      <c r="H7" s="5">
        <v>35040</v>
      </c>
      <c r="I7" s="5">
        <v>41528</v>
      </c>
      <c r="J7" s="5" t="s">
        <v>47</v>
      </c>
      <c r="K7" s="4"/>
      <c r="L7" s="4"/>
      <c r="M7" s="4" t="str">
        <f t="shared" si="0"/>
        <v>Old</v>
      </c>
      <c r="N7" s="4" t="str">
        <f>_xlfn.IFS(F:F = "Salesman","Sales",F:F="HR","Fire Immediately",F:F="Regional Manager","Give Eid Bonus")</f>
        <v>Give Eid Bonus</v>
      </c>
      <c r="O7" s="4">
        <f t="shared" si="1"/>
        <v>5</v>
      </c>
      <c r="P7" s="4" t="str">
        <f t="shared" si="2"/>
        <v>Mic</v>
      </c>
      <c r="Q7" s="6" t="str">
        <f t="shared" si="3"/>
        <v>6</v>
      </c>
      <c r="R7" s="4" t="str">
        <f t="shared" si="4"/>
        <v>07/12/1995</v>
      </c>
      <c r="S7" s="4" t="str">
        <f t="shared" si="5"/>
        <v>1995</v>
      </c>
      <c r="T7" t="str">
        <f t="shared" si="6"/>
        <v>Scott</v>
      </c>
      <c r="U7" t="str">
        <f t="shared" si="7"/>
        <v>Michael Scott</v>
      </c>
      <c r="V7" t="str">
        <f t="shared" si="8"/>
        <v>Michael.Scott@gmail.com</v>
      </c>
      <c r="W7" s="2" t="s">
        <v>72</v>
      </c>
      <c r="X7" s="3" t="str">
        <f t="shared" si="9"/>
        <v>11/03/2014</v>
      </c>
      <c r="Y7" t="str">
        <f t="shared" si="10"/>
        <v>11-03-2014</v>
      </c>
      <c r="Z7" t="str">
        <f t="shared" si="15"/>
        <v>11-03-2014</v>
      </c>
      <c r="AB7">
        <f t="shared" si="11"/>
        <v>65000</v>
      </c>
      <c r="AC7">
        <f t="shared" si="12"/>
        <v>41000</v>
      </c>
      <c r="AG7" s="2" t="s">
        <v>72</v>
      </c>
      <c r="AH7" s="2" t="s">
        <v>84</v>
      </c>
      <c r="AI7">
        <f t="shared" si="13"/>
        <v>32897</v>
      </c>
      <c r="AJ7">
        <f t="shared" si="14"/>
        <v>23498</v>
      </c>
    </row>
    <row r="8" spans="1:36" x14ac:dyDescent="0.3">
      <c r="A8" s="4">
        <v>1007</v>
      </c>
      <c r="B8" s="4" t="s">
        <v>28</v>
      </c>
      <c r="C8" s="4" t="s">
        <v>29</v>
      </c>
      <c r="D8" s="4">
        <v>32</v>
      </c>
      <c r="E8" s="4" t="s">
        <v>15</v>
      </c>
      <c r="F8" s="4" t="s">
        <v>30</v>
      </c>
      <c r="G8" s="4">
        <v>41000</v>
      </c>
      <c r="H8" s="5">
        <v>37933</v>
      </c>
      <c r="I8" s="5">
        <v>41551</v>
      </c>
      <c r="J8" s="5" t="s">
        <v>48</v>
      </c>
      <c r="K8" s="4"/>
      <c r="L8" s="4"/>
      <c r="M8" s="4" t="str">
        <f t="shared" si="0"/>
        <v>Old</v>
      </c>
      <c r="N8" s="4" t="e">
        <f>_xlfn.IFS(F:F = "Salesman","Sales",F:F="HR","Fire Immediately",F:F="Regional Manager","Give Eid Bonus")</f>
        <v>#N/A</v>
      </c>
      <c r="O8" s="4">
        <f t="shared" si="1"/>
        <v>6</v>
      </c>
      <c r="P8" s="4" t="str">
        <f t="shared" si="2"/>
        <v>Mer</v>
      </c>
      <c r="Q8" s="6" t="str">
        <f t="shared" si="3"/>
        <v>7</v>
      </c>
      <c r="R8" s="4" t="str">
        <f t="shared" si="4"/>
        <v>08/11/2003</v>
      </c>
      <c r="S8" s="4" t="str">
        <f t="shared" si="5"/>
        <v>2003</v>
      </c>
      <c r="T8" t="str">
        <f t="shared" si="6"/>
        <v>Palmer</v>
      </c>
      <c r="U8" t="str">
        <f t="shared" si="7"/>
        <v>Meredith Palmer</v>
      </c>
      <c r="V8" t="str">
        <f t="shared" si="8"/>
        <v>Meredith.Palmer@gmail.com</v>
      </c>
      <c r="W8" s="2" t="s">
        <v>73</v>
      </c>
      <c r="X8" s="3" t="str">
        <f t="shared" si="9"/>
        <v>11/03/2015</v>
      </c>
      <c r="Y8" t="str">
        <f t="shared" si="10"/>
        <v>11-03-2015</v>
      </c>
      <c r="Z8" t="str">
        <f t="shared" si="15"/>
        <v>11-03-2015</v>
      </c>
      <c r="AB8">
        <f t="shared" si="11"/>
        <v>0</v>
      </c>
      <c r="AC8">
        <f t="shared" si="12"/>
        <v>41000</v>
      </c>
      <c r="AG8" s="2" t="s">
        <v>73</v>
      </c>
      <c r="AH8" s="2" t="s">
        <v>85</v>
      </c>
      <c r="AI8">
        <f t="shared" si="13"/>
        <v>32897</v>
      </c>
      <c r="AJ8">
        <f t="shared" si="14"/>
        <v>23498</v>
      </c>
    </row>
    <row r="9" spans="1:36" x14ac:dyDescent="0.3">
      <c r="A9" s="4">
        <v>1008</v>
      </c>
      <c r="B9" s="4" t="s">
        <v>31</v>
      </c>
      <c r="C9" s="4" t="s">
        <v>32</v>
      </c>
      <c r="D9" s="4">
        <v>38</v>
      </c>
      <c r="E9" s="4" t="s">
        <v>11</v>
      </c>
      <c r="F9" s="4" t="s">
        <v>12</v>
      </c>
      <c r="G9" s="4">
        <v>48000</v>
      </c>
      <c r="H9" s="5">
        <v>37416</v>
      </c>
      <c r="I9" s="5">
        <v>42116</v>
      </c>
      <c r="J9" s="5" t="s">
        <v>49</v>
      </c>
      <c r="K9" s="4"/>
      <c r="L9" s="4"/>
      <c r="M9" s="4" t="str">
        <f t="shared" si="0"/>
        <v>Old</v>
      </c>
      <c r="N9" s="4" t="str">
        <f>_xlfn.IFS(F:F = "Salesman","Sales",F:F="HR","Fire Immediately",F:F="Regional Manager","Give Eid Bonus")</f>
        <v>Sales</v>
      </c>
      <c r="O9" s="4">
        <f t="shared" si="1"/>
        <v>6</v>
      </c>
      <c r="P9" s="4" t="str">
        <f t="shared" si="2"/>
        <v>Sta</v>
      </c>
      <c r="Q9" s="6" t="str">
        <f t="shared" si="3"/>
        <v>8</v>
      </c>
      <c r="R9" s="4" t="str">
        <f t="shared" si="4"/>
        <v>09/06/2002</v>
      </c>
      <c r="S9" s="4" t="str">
        <f t="shared" si="5"/>
        <v>2002</v>
      </c>
      <c r="T9" t="str">
        <f t="shared" si="6"/>
        <v>Hudson</v>
      </c>
      <c r="U9" t="str">
        <f t="shared" si="7"/>
        <v>Stanley Hudson</v>
      </c>
      <c r="V9" t="str">
        <f t="shared" si="8"/>
        <v>Stanley.Hudson@gmail.com</v>
      </c>
      <c r="W9" s="2" t="s">
        <v>74</v>
      </c>
      <c r="X9" s="3" t="str">
        <f t="shared" si="9"/>
        <v>11/03/2016</v>
      </c>
      <c r="Y9" t="str">
        <f t="shared" si="10"/>
        <v>11-03-2016</v>
      </c>
      <c r="Z9" t="str">
        <f t="shared" si="15"/>
        <v>11-03-2016</v>
      </c>
      <c r="AB9">
        <f t="shared" si="11"/>
        <v>0</v>
      </c>
      <c r="AC9">
        <f t="shared" si="12"/>
        <v>0</v>
      </c>
      <c r="AG9" s="2" t="s">
        <v>74</v>
      </c>
      <c r="AH9" s="2" t="s">
        <v>86</v>
      </c>
      <c r="AI9">
        <f t="shared" si="13"/>
        <v>32898</v>
      </c>
      <c r="AJ9">
        <f t="shared" si="14"/>
        <v>23499</v>
      </c>
    </row>
    <row r="10" spans="1:36" x14ac:dyDescent="0.3">
      <c r="A10" s="4">
        <v>1009</v>
      </c>
      <c r="B10" s="4" t="s">
        <v>33</v>
      </c>
      <c r="C10" s="4" t="s">
        <v>34</v>
      </c>
      <c r="D10" s="4">
        <v>31</v>
      </c>
      <c r="E10" s="4" t="s">
        <v>11</v>
      </c>
      <c r="F10" s="4" t="s">
        <v>21</v>
      </c>
      <c r="G10" s="4">
        <v>42000</v>
      </c>
      <c r="H10" s="5">
        <v>37843</v>
      </c>
      <c r="I10" s="5">
        <v>40800</v>
      </c>
      <c r="J10" s="5" t="s">
        <v>50</v>
      </c>
      <c r="K10" s="4"/>
      <c r="L10" s="4"/>
      <c r="M10" s="4" t="str">
        <f t="shared" si="0"/>
        <v>Old</v>
      </c>
      <c r="N10" s="4" t="e">
        <f>_xlfn.IFS(F:F = "Salesman","Sales",F:F="HR","Fire Immediately",F:F="Regional Manager","Give Eid Bonus")</f>
        <v>#N/A</v>
      </c>
      <c r="O10" s="4">
        <f t="shared" si="1"/>
        <v>6</v>
      </c>
      <c r="P10" s="4" t="str">
        <f t="shared" si="2"/>
        <v>Kev</v>
      </c>
      <c r="Q10" s="6" t="str">
        <f t="shared" si="3"/>
        <v>9</v>
      </c>
      <c r="R10" s="4" t="str">
        <f t="shared" si="4"/>
        <v>10/08/2003</v>
      </c>
      <c r="S10" s="4" t="str">
        <f t="shared" si="5"/>
        <v>2003</v>
      </c>
      <c r="T10" t="str">
        <f t="shared" si="6"/>
        <v>Malone</v>
      </c>
      <c r="U10" t="str">
        <f t="shared" si="7"/>
        <v>Kevin Malone</v>
      </c>
      <c r="V10" t="str">
        <f t="shared" si="8"/>
        <v>Kevin.Malone@gmail.com</v>
      </c>
      <c r="W10" s="2" t="s">
        <v>75</v>
      </c>
      <c r="X10" s="3" t="str">
        <f t="shared" si="9"/>
        <v>11/03/2017</v>
      </c>
      <c r="Y10" t="str">
        <f t="shared" si="10"/>
        <v>11-03-2017</v>
      </c>
      <c r="Z10" t="str">
        <f t="shared" si="15"/>
        <v>11-03-2017</v>
      </c>
      <c r="AB10">
        <f t="shared" si="11"/>
        <v>0</v>
      </c>
      <c r="AC10">
        <f t="shared" si="12"/>
        <v>0</v>
      </c>
      <c r="AG10" s="2" t="s">
        <v>75</v>
      </c>
      <c r="AH10" s="2" t="s">
        <v>87</v>
      </c>
      <c r="AI10">
        <f t="shared" si="13"/>
        <v>32898</v>
      </c>
      <c r="AJ10">
        <f t="shared" si="14"/>
        <v>23500</v>
      </c>
    </row>
    <row r="12" spans="1:36" x14ac:dyDescent="0.3">
      <c r="N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salaryHistory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2024-03-15T20:53:44Z</dcterms:modified>
</cp:coreProperties>
</file>