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ottumu\Desktop\"/>
    </mc:Choice>
  </mc:AlternateContent>
  <xr:revisionPtr revIDLastSave="0" documentId="13_ncr:1_{DA8A0EE1-4C84-4432-A8D3-9FF55C475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(2)" sheetId="1" r:id="rId1"/>
  </sheets>
  <definedNames>
    <definedName name="_xlnm._FilterDatabase" localSheetId="0" hidden="1">'data (2)'!$A$1:$AC$245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9" i="1" l="1"/>
  <c r="W18" i="1"/>
  <c r="W17" i="1"/>
  <c r="W16" i="1"/>
  <c r="W15" i="1"/>
  <c r="W14" i="1"/>
  <c r="W13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W6" i="1"/>
  <c r="W7" i="1" s="1"/>
  <c r="W5" i="1" a="1"/>
  <c r="W5" i="1" s="1"/>
  <c r="Q245" i="1"/>
  <c r="L239" i="1"/>
  <c r="I245" i="1"/>
  <c r="K245" i="1" s="1"/>
  <c r="H245" i="1"/>
  <c r="J245" i="1" s="1"/>
  <c r="I244" i="1"/>
  <c r="H244" i="1"/>
  <c r="J244" i="1" s="1"/>
  <c r="I243" i="1"/>
  <c r="H243" i="1"/>
  <c r="L243" i="1" s="1"/>
  <c r="I242" i="1"/>
  <c r="H242" i="1"/>
  <c r="J242" i="1" s="1"/>
  <c r="I241" i="1"/>
  <c r="H241" i="1"/>
  <c r="J241" i="1" s="1"/>
  <c r="I240" i="1"/>
  <c r="K240" i="1" s="1"/>
  <c r="H240" i="1"/>
  <c r="I239" i="1"/>
  <c r="H239" i="1"/>
  <c r="J239" i="1" s="1"/>
  <c r="I238" i="1"/>
  <c r="K238" i="1" s="1"/>
  <c r="H238" i="1"/>
  <c r="I237" i="1"/>
  <c r="K237" i="1" s="1"/>
  <c r="H237" i="1"/>
  <c r="I236" i="1"/>
  <c r="H236" i="1"/>
  <c r="J236" i="1" s="1"/>
  <c r="I235" i="1"/>
  <c r="K235" i="1" s="1"/>
  <c r="H235" i="1"/>
  <c r="I234" i="1"/>
  <c r="H234" i="1"/>
  <c r="J234" i="1" s="1"/>
  <c r="I233" i="1"/>
  <c r="H233" i="1"/>
  <c r="J233" i="1" s="1"/>
  <c r="I232" i="1"/>
  <c r="K232" i="1" s="1"/>
  <c r="H232" i="1"/>
  <c r="I231" i="1"/>
  <c r="K231" i="1" s="1"/>
  <c r="H231" i="1"/>
  <c r="I230" i="1"/>
  <c r="K230" i="1" s="1"/>
  <c r="H230" i="1"/>
  <c r="I229" i="1"/>
  <c r="K229" i="1" s="1"/>
  <c r="H229" i="1"/>
  <c r="I228" i="1"/>
  <c r="H228" i="1"/>
  <c r="J228" i="1" s="1"/>
  <c r="I227" i="1"/>
  <c r="H227" i="1"/>
  <c r="J227" i="1" s="1"/>
  <c r="I226" i="1"/>
  <c r="H226" i="1"/>
  <c r="J226" i="1" s="1"/>
  <c r="I225" i="1"/>
  <c r="H225" i="1"/>
  <c r="J225" i="1" s="1"/>
  <c r="I224" i="1"/>
  <c r="H224" i="1"/>
  <c r="J224" i="1" s="1"/>
  <c r="I223" i="1"/>
  <c r="K223" i="1" s="1"/>
  <c r="H223" i="1"/>
  <c r="I222" i="1"/>
  <c r="H222" i="1"/>
  <c r="J222" i="1" s="1"/>
  <c r="I221" i="1"/>
  <c r="H221" i="1"/>
  <c r="J221" i="1" s="1"/>
  <c r="I220" i="1"/>
  <c r="K220" i="1" s="1"/>
  <c r="H220" i="1"/>
  <c r="I219" i="1"/>
  <c r="K219" i="1" s="1"/>
  <c r="H219" i="1"/>
  <c r="I218" i="1"/>
  <c r="K218" i="1" s="1"/>
  <c r="H218" i="1"/>
  <c r="I217" i="1"/>
  <c r="H217" i="1"/>
  <c r="J217" i="1" s="1"/>
  <c r="I216" i="1"/>
  <c r="K216" i="1" s="1"/>
  <c r="H216" i="1"/>
  <c r="I215" i="1"/>
  <c r="K215" i="1" s="1"/>
  <c r="H215" i="1"/>
  <c r="I214" i="1"/>
  <c r="H214" i="1"/>
  <c r="J214" i="1" s="1"/>
  <c r="I213" i="1"/>
  <c r="K213" i="1" s="1"/>
  <c r="H213" i="1"/>
  <c r="I212" i="1"/>
  <c r="K212" i="1" s="1"/>
  <c r="H212" i="1"/>
  <c r="I211" i="1"/>
  <c r="K211" i="1" s="1"/>
  <c r="H211" i="1"/>
  <c r="I210" i="1"/>
  <c r="K210" i="1" s="1"/>
  <c r="H210" i="1"/>
  <c r="I209" i="1"/>
  <c r="H209" i="1"/>
  <c r="J209" i="1" s="1"/>
  <c r="I208" i="1"/>
  <c r="K208" i="1" s="1"/>
  <c r="H208" i="1"/>
  <c r="I207" i="1"/>
  <c r="K207" i="1" s="1"/>
  <c r="H207" i="1"/>
  <c r="I206" i="1"/>
  <c r="K206" i="1" s="1"/>
  <c r="H206" i="1"/>
  <c r="I205" i="1"/>
  <c r="K205" i="1" s="1"/>
  <c r="H205" i="1"/>
  <c r="I204" i="1"/>
  <c r="K204" i="1" s="1"/>
  <c r="H204" i="1"/>
  <c r="I203" i="1"/>
  <c r="H203" i="1"/>
  <c r="J203" i="1" s="1"/>
  <c r="I202" i="1"/>
  <c r="K202" i="1" s="1"/>
  <c r="H202" i="1"/>
  <c r="I201" i="1"/>
  <c r="K201" i="1" s="1"/>
  <c r="H201" i="1"/>
  <c r="I200" i="1"/>
  <c r="K200" i="1" s="1"/>
  <c r="H200" i="1"/>
  <c r="I199" i="1"/>
  <c r="K199" i="1" s="1"/>
  <c r="H199" i="1"/>
  <c r="I198" i="1"/>
  <c r="K198" i="1" s="1"/>
  <c r="H198" i="1"/>
  <c r="I197" i="1"/>
  <c r="H197" i="1"/>
  <c r="J197" i="1" s="1"/>
  <c r="I196" i="1"/>
  <c r="K196" i="1" s="1"/>
  <c r="H196" i="1"/>
  <c r="I195" i="1"/>
  <c r="H195" i="1"/>
  <c r="J195" i="1" s="1"/>
  <c r="I194" i="1"/>
  <c r="K194" i="1" s="1"/>
  <c r="H194" i="1"/>
  <c r="I193" i="1"/>
  <c r="K193" i="1" s="1"/>
  <c r="H193" i="1"/>
  <c r="I192" i="1"/>
  <c r="K192" i="1" s="1"/>
  <c r="H192" i="1"/>
  <c r="I191" i="1"/>
  <c r="H191" i="1"/>
  <c r="J191" i="1" s="1"/>
  <c r="I190" i="1"/>
  <c r="K190" i="1" s="1"/>
  <c r="H190" i="1"/>
  <c r="I189" i="1"/>
  <c r="K189" i="1" s="1"/>
  <c r="H189" i="1"/>
  <c r="I188" i="1"/>
  <c r="K188" i="1" s="1"/>
  <c r="H188" i="1"/>
  <c r="I187" i="1"/>
  <c r="K187" i="1" s="1"/>
  <c r="H187" i="1"/>
  <c r="I186" i="1"/>
  <c r="K186" i="1" s="1"/>
  <c r="H186" i="1"/>
  <c r="I185" i="1"/>
  <c r="K185" i="1" s="1"/>
  <c r="H185" i="1"/>
  <c r="I184" i="1"/>
  <c r="K184" i="1" s="1"/>
  <c r="H184" i="1"/>
  <c r="I183" i="1"/>
  <c r="K183" i="1" s="1"/>
  <c r="H183" i="1"/>
  <c r="I182" i="1"/>
  <c r="K182" i="1" s="1"/>
  <c r="H182" i="1"/>
  <c r="I181" i="1"/>
  <c r="K181" i="1" s="1"/>
  <c r="H181" i="1"/>
  <c r="I180" i="1"/>
  <c r="H180" i="1"/>
  <c r="J180" i="1" s="1"/>
  <c r="I179" i="1"/>
  <c r="H179" i="1"/>
  <c r="J179" i="1" s="1"/>
  <c r="I178" i="1"/>
  <c r="K178" i="1" s="1"/>
  <c r="H178" i="1"/>
  <c r="I177" i="1"/>
  <c r="K177" i="1" s="1"/>
  <c r="H177" i="1"/>
  <c r="I176" i="1"/>
  <c r="K176" i="1" s="1"/>
  <c r="H176" i="1"/>
  <c r="I175" i="1"/>
  <c r="H175" i="1"/>
  <c r="J175" i="1" s="1"/>
  <c r="I174" i="1"/>
  <c r="H174" i="1"/>
  <c r="J174" i="1" s="1"/>
  <c r="I173" i="1"/>
  <c r="H173" i="1"/>
  <c r="J173" i="1" s="1"/>
  <c r="I172" i="1"/>
  <c r="K172" i="1" s="1"/>
  <c r="H172" i="1"/>
  <c r="I171" i="1"/>
  <c r="K171" i="1" s="1"/>
  <c r="H171" i="1"/>
  <c r="I170" i="1"/>
  <c r="H170" i="1"/>
  <c r="J170" i="1" s="1"/>
  <c r="I169" i="1"/>
  <c r="K169" i="1" s="1"/>
  <c r="H169" i="1"/>
  <c r="I168" i="1"/>
  <c r="H168" i="1"/>
  <c r="J168" i="1" s="1"/>
  <c r="I167" i="1"/>
  <c r="H167" i="1"/>
  <c r="J167" i="1" s="1"/>
  <c r="I166" i="1"/>
  <c r="H166" i="1"/>
  <c r="J166" i="1" s="1"/>
  <c r="I165" i="1"/>
  <c r="H165" i="1"/>
  <c r="J165" i="1" s="1"/>
  <c r="I164" i="1"/>
  <c r="H164" i="1"/>
  <c r="J164" i="1" s="1"/>
  <c r="I163" i="1"/>
  <c r="K163" i="1" s="1"/>
  <c r="H163" i="1"/>
  <c r="I162" i="1"/>
  <c r="K162" i="1" s="1"/>
  <c r="H162" i="1"/>
  <c r="I161" i="1"/>
  <c r="H161" i="1"/>
  <c r="J161" i="1" s="1"/>
  <c r="I160" i="1"/>
  <c r="K160" i="1" s="1"/>
  <c r="H160" i="1"/>
  <c r="I159" i="1"/>
  <c r="K159" i="1" s="1"/>
  <c r="H159" i="1"/>
  <c r="I158" i="1"/>
  <c r="K158" i="1" s="1"/>
  <c r="H158" i="1"/>
  <c r="I157" i="1"/>
  <c r="K157" i="1" s="1"/>
  <c r="H157" i="1"/>
  <c r="I156" i="1"/>
  <c r="H156" i="1"/>
  <c r="J156" i="1" s="1"/>
  <c r="I155" i="1"/>
  <c r="K155" i="1" s="1"/>
  <c r="H155" i="1"/>
  <c r="I154" i="1"/>
  <c r="K154" i="1" s="1"/>
  <c r="H154" i="1"/>
  <c r="I153" i="1"/>
  <c r="K153" i="1" s="1"/>
  <c r="H153" i="1"/>
  <c r="I152" i="1"/>
  <c r="K152" i="1" s="1"/>
  <c r="H152" i="1"/>
  <c r="I151" i="1"/>
  <c r="H151" i="1"/>
  <c r="J151" i="1" s="1"/>
  <c r="I150" i="1"/>
  <c r="K150" i="1" s="1"/>
  <c r="H150" i="1"/>
  <c r="I149" i="1"/>
  <c r="K149" i="1" s="1"/>
  <c r="H149" i="1"/>
  <c r="I148" i="1"/>
  <c r="H148" i="1"/>
  <c r="J148" i="1" s="1"/>
  <c r="I147" i="1"/>
  <c r="H147" i="1"/>
  <c r="J147" i="1" s="1"/>
  <c r="I146" i="1"/>
  <c r="K146" i="1" s="1"/>
  <c r="H146" i="1"/>
  <c r="I145" i="1"/>
  <c r="H145" i="1"/>
  <c r="J145" i="1" s="1"/>
  <c r="I144" i="1"/>
  <c r="H144" i="1"/>
  <c r="J144" i="1" s="1"/>
  <c r="I143" i="1"/>
  <c r="K143" i="1" s="1"/>
  <c r="H143" i="1"/>
  <c r="I142" i="1"/>
  <c r="K142" i="1" s="1"/>
  <c r="H142" i="1"/>
  <c r="I141" i="1"/>
  <c r="H141" i="1"/>
  <c r="J141" i="1" s="1"/>
  <c r="I140" i="1"/>
  <c r="K140" i="1" s="1"/>
  <c r="H140" i="1"/>
  <c r="I139" i="1"/>
  <c r="K139" i="1" s="1"/>
  <c r="H139" i="1"/>
  <c r="I138" i="1"/>
  <c r="K138" i="1" s="1"/>
  <c r="H138" i="1"/>
  <c r="I137" i="1"/>
  <c r="K137" i="1" s="1"/>
  <c r="H137" i="1"/>
  <c r="I136" i="1"/>
  <c r="H136" i="1"/>
  <c r="J136" i="1" s="1"/>
  <c r="I135" i="1"/>
  <c r="K135" i="1" s="1"/>
  <c r="H135" i="1"/>
  <c r="I134" i="1"/>
  <c r="H134" i="1"/>
  <c r="J134" i="1" s="1"/>
  <c r="I133" i="1"/>
  <c r="H133" i="1"/>
  <c r="J133" i="1" s="1"/>
  <c r="I132" i="1"/>
  <c r="M132" i="1" s="1"/>
  <c r="H132" i="1"/>
  <c r="I131" i="1"/>
  <c r="H131" i="1"/>
  <c r="J131" i="1" s="1"/>
  <c r="I130" i="1"/>
  <c r="H130" i="1"/>
  <c r="J130" i="1" s="1"/>
  <c r="I129" i="1"/>
  <c r="H129" i="1"/>
  <c r="J129" i="1" s="1"/>
  <c r="I128" i="1"/>
  <c r="H128" i="1"/>
  <c r="J128" i="1" s="1"/>
  <c r="I127" i="1"/>
  <c r="K127" i="1" s="1"/>
  <c r="H127" i="1"/>
  <c r="I126" i="1"/>
  <c r="H126" i="1"/>
  <c r="J126" i="1" s="1"/>
  <c r="I125" i="1"/>
  <c r="H125" i="1"/>
  <c r="J125" i="1" s="1"/>
  <c r="I124" i="1"/>
  <c r="K124" i="1" s="1"/>
  <c r="H124" i="1"/>
  <c r="I123" i="1"/>
  <c r="K123" i="1" s="1"/>
  <c r="H123" i="1"/>
  <c r="I122" i="1"/>
  <c r="K122" i="1" s="1"/>
  <c r="H122" i="1"/>
  <c r="I121" i="1"/>
  <c r="K121" i="1" s="1"/>
  <c r="H121" i="1"/>
  <c r="I120" i="1"/>
  <c r="H120" i="1"/>
  <c r="J120" i="1" s="1"/>
  <c r="I119" i="1"/>
  <c r="K119" i="1" s="1"/>
  <c r="H119" i="1"/>
  <c r="I118" i="1"/>
  <c r="K118" i="1" s="1"/>
  <c r="H118" i="1"/>
  <c r="I117" i="1"/>
  <c r="H117" i="1"/>
  <c r="J117" i="1" s="1"/>
  <c r="I116" i="1"/>
  <c r="H116" i="1"/>
  <c r="J116" i="1" s="1"/>
  <c r="I115" i="1"/>
  <c r="H115" i="1"/>
  <c r="J115" i="1" s="1"/>
  <c r="I114" i="1"/>
  <c r="H114" i="1"/>
  <c r="J114" i="1" s="1"/>
  <c r="I113" i="1"/>
  <c r="H113" i="1"/>
  <c r="J113" i="1" s="1"/>
  <c r="I112" i="1"/>
  <c r="K112" i="1" s="1"/>
  <c r="H112" i="1"/>
  <c r="I111" i="1"/>
  <c r="K111" i="1" s="1"/>
  <c r="H111" i="1"/>
  <c r="I110" i="1"/>
  <c r="K110" i="1" s="1"/>
  <c r="H110" i="1"/>
  <c r="I109" i="1"/>
  <c r="K109" i="1" s="1"/>
  <c r="H109" i="1"/>
  <c r="I108" i="1"/>
  <c r="K108" i="1" s="1"/>
  <c r="H108" i="1"/>
  <c r="I107" i="1"/>
  <c r="K107" i="1" s="1"/>
  <c r="H107" i="1"/>
  <c r="I106" i="1"/>
  <c r="K106" i="1" s="1"/>
  <c r="H106" i="1"/>
  <c r="I105" i="1"/>
  <c r="K105" i="1" s="1"/>
  <c r="H105" i="1"/>
  <c r="I104" i="1"/>
  <c r="H104" i="1"/>
  <c r="J104" i="1" s="1"/>
  <c r="I103" i="1"/>
  <c r="H103" i="1"/>
  <c r="J103" i="1" s="1"/>
  <c r="I102" i="1"/>
  <c r="K102" i="1" s="1"/>
  <c r="H102" i="1"/>
  <c r="I101" i="1"/>
  <c r="H101" i="1"/>
  <c r="J101" i="1" s="1"/>
  <c r="I100" i="1"/>
  <c r="H100" i="1"/>
  <c r="J100" i="1" s="1"/>
  <c r="I99" i="1"/>
  <c r="K99" i="1" s="1"/>
  <c r="H99" i="1"/>
  <c r="I98" i="1"/>
  <c r="K98" i="1" s="1"/>
  <c r="H98" i="1"/>
  <c r="I97" i="1"/>
  <c r="H97" i="1"/>
  <c r="J97" i="1" s="1"/>
  <c r="I96" i="1"/>
  <c r="H96" i="1"/>
  <c r="J96" i="1" s="1"/>
  <c r="I95" i="1"/>
  <c r="H95" i="1"/>
  <c r="J95" i="1" s="1"/>
  <c r="I94" i="1"/>
  <c r="K94" i="1" s="1"/>
  <c r="H94" i="1"/>
  <c r="I93" i="1"/>
  <c r="K93" i="1" s="1"/>
  <c r="H93" i="1"/>
  <c r="I92" i="1"/>
  <c r="K92" i="1" s="1"/>
  <c r="H92" i="1"/>
  <c r="I91" i="1"/>
  <c r="K91" i="1" s="1"/>
  <c r="H91" i="1"/>
  <c r="I90" i="1"/>
  <c r="K90" i="1" s="1"/>
  <c r="H90" i="1"/>
  <c r="I89" i="1"/>
  <c r="K89" i="1" s="1"/>
  <c r="H89" i="1"/>
  <c r="I88" i="1"/>
  <c r="H88" i="1"/>
  <c r="J88" i="1" s="1"/>
  <c r="I87" i="1"/>
  <c r="K87" i="1" s="1"/>
  <c r="H87" i="1"/>
  <c r="I86" i="1"/>
  <c r="K86" i="1" s="1"/>
  <c r="H86" i="1"/>
  <c r="I85" i="1"/>
  <c r="H85" i="1"/>
  <c r="J85" i="1" s="1"/>
  <c r="I84" i="1"/>
  <c r="H84" i="1"/>
  <c r="J84" i="1" s="1"/>
  <c r="I83" i="1"/>
  <c r="K83" i="1" s="1"/>
  <c r="H83" i="1"/>
  <c r="I82" i="1"/>
  <c r="K82" i="1" s="1"/>
  <c r="H82" i="1"/>
  <c r="I81" i="1"/>
  <c r="K81" i="1" s="1"/>
  <c r="H81" i="1"/>
  <c r="I80" i="1"/>
  <c r="K80" i="1" s="1"/>
  <c r="H80" i="1"/>
  <c r="I79" i="1"/>
  <c r="K79" i="1" s="1"/>
  <c r="H79" i="1"/>
  <c r="I78" i="1"/>
  <c r="H78" i="1"/>
  <c r="J78" i="1" s="1"/>
  <c r="I77" i="1"/>
  <c r="H77" i="1"/>
  <c r="J77" i="1" s="1"/>
  <c r="I76" i="1"/>
  <c r="K76" i="1" s="1"/>
  <c r="H76" i="1"/>
  <c r="I75" i="1"/>
  <c r="H75" i="1"/>
  <c r="J75" i="1" s="1"/>
  <c r="I74" i="1"/>
  <c r="H74" i="1"/>
  <c r="J74" i="1" s="1"/>
  <c r="I73" i="1"/>
  <c r="H73" i="1"/>
  <c r="J73" i="1" s="1"/>
  <c r="I72" i="1"/>
  <c r="K72" i="1" s="1"/>
  <c r="H72" i="1"/>
  <c r="I71" i="1"/>
  <c r="H71" i="1"/>
  <c r="J71" i="1" s="1"/>
  <c r="I70" i="1"/>
  <c r="H70" i="1"/>
  <c r="J70" i="1" s="1"/>
  <c r="I69" i="1"/>
  <c r="K69" i="1" s="1"/>
  <c r="H69" i="1"/>
  <c r="I68" i="1"/>
  <c r="K68" i="1" s="1"/>
  <c r="H68" i="1"/>
  <c r="I67" i="1"/>
  <c r="K67" i="1" s="1"/>
  <c r="H67" i="1"/>
  <c r="I66" i="1"/>
  <c r="K66" i="1" s="1"/>
  <c r="H66" i="1"/>
  <c r="I65" i="1"/>
  <c r="H65" i="1"/>
  <c r="J65" i="1" s="1"/>
  <c r="I64" i="1"/>
  <c r="H64" i="1"/>
  <c r="J64" i="1" s="1"/>
  <c r="I63" i="1"/>
  <c r="H63" i="1"/>
  <c r="J63" i="1" s="1"/>
  <c r="I62" i="1"/>
  <c r="K62" i="1" s="1"/>
  <c r="H62" i="1"/>
  <c r="I61" i="1"/>
  <c r="H61" i="1"/>
  <c r="J61" i="1" s="1"/>
  <c r="I60" i="1"/>
  <c r="K60" i="1" s="1"/>
  <c r="H60" i="1"/>
  <c r="I59" i="1"/>
  <c r="H59" i="1"/>
  <c r="J59" i="1" s="1"/>
  <c r="I58" i="1"/>
  <c r="H58" i="1"/>
  <c r="J58" i="1" s="1"/>
  <c r="I57" i="1"/>
  <c r="H57" i="1"/>
  <c r="J57" i="1" s="1"/>
  <c r="I56" i="1"/>
  <c r="K56" i="1" s="1"/>
  <c r="H56" i="1"/>
  <c r="I55" i="1"/>
  <c r="H55" i="1"/>
  <c r="J55" i="1" s="1"/>
  <c r="I54" i="1"/>
  <c r="K54" i="1" s="1"/>
  <c r="H54" i="1"/>
  <c r="I53" i="1"/>
  <c r="H53" i="1"/>
  <c r="J53" i="1" s="1"/>
  <c r="I52" i="1"/>
  <c r="H52" i="1"/>
  <c r="J52" i="1" s="1"/>
  <c r="I51" i="1"/>
  <c r="K51" i="1" s="1"/>
  <c r="H51" i="1"/>
  <c r="I50" i="1"/>
  <c r="K50" i="1" s="1"/>
  <c r="H50" i="1"/>
  <c r="I49" i="1"/>
  <c r="K49" i="1" s="1"/>
  <c r="H49" i="1"/>
  <c r="I48" i="1"/>
  <c r="K48" i="1" s="1"/>
  <c r="H48" i="1"/>
  <c r="I47" i="1"/>
  <c r="K47" i="1" s="1"/>
  <c r="H47" i="1"/>
  <c r="I46" i="1"/>
  <c r="H46" i="1"/>
  <c r="J46" i="1" s="1"/>
  <c r="I45" i="1"/>
  <c r="K45" i="1" s="1"/>
  <c r="H45" i="1"/>
  <c r="I44" i="1"/>
  <c r="K44" i="1" s="1"/>
  <c r="H44" i="1"/>
  <c r="I43" i="1"/>
  <c r="K43" i="1" s="1"/>
  <c r="H43" i="1"/>
  <c r="I42" i="1"/>
  <c r="K42" i="1" s="1"/>
  <c r="H42" i="1"/>
  <c r="I41" i="1"/>
  <c r="K41" i="1" s="1"/>
  <c r="H41" i="1"/>
  <c r="I40" i="1"/>
  <c r="K40" i="1" s="1"/>
  <c r="H40" i="1"/>
  <c r="I39" i="1"/>
  <c r="H39" i="1"/>
  <c r="J39" i="1" s="1"/>
  <c r="I38" i="1"/>
  <c r="K38" i="1" s="1"/>
  <c r="H38" i="1"/>
  <c r="I37" i="1"/>
  <c r="K37" i="1" s="1"/>
  <c r="H37" i="1"/>
  <c r="I36" i="1"/>
  <c r="K36" i="1" s="1"/>
  <c r="H36" i="1"/>
  <c r="I35" i="1"/>
  <c r="H35" i="1"/>
  <c r="J35" i="1" s="1"/>
  <c r="I34" i="1"/>
  <c r="K34" i="1" s="1"/>
  <c r="H34" i="1"/>
  <c r="I33" i="1"/>
  <c r="K33" i="1" s="1"/>
  <c r="H33" i="1"/>
  <c r="I32" i="1"/>
  <c r="H32" i="1"/>
  <c r="J32" i="1" s="1"/>
  <c r="I31" i="1"/>
  <c r="H31" i="1"/>
  <c r="J31" i="1" s="1"/>
  <c r="I30" i="1"/>
  <c r="K30" i="1" s="1"/>
  <c r="H30" i="1"/>
  <c r="I29" i="1"/>
  <c r="K29" i="1" s="1"/>
  <c r="H29" i="1"/>
  <c r="I28" i="1"/>
  <c r="K28" i="1" s="1"/>
  <c r="H28" i="1"/>
  <c r="I27" i="1"/>
  <c r="H27" i="1"/>
  <c r="J27" i="1" s="1"/>
  <c r="I26" i="1"/>
  <c r="K26" i="1" s="1"/>
  <c r="H26" i="1"/>
  <c r="I25" i="1"/>
  <c r="K25" i="1" s="1"/>
  <c r="H25" i="1"/>
  <c r="I24" i="1"/>
  <c r="K24" i="1" s="1"/>
  <c r="H24" i="1"/>
  <c r="I23" i="1"/>
  <c r="H23" i="1"/>
  <c r="J23" i="1" s="1"/>
  <c r="I22" i="1"/>
  <c r="H22" i="1"/>
  <c r="J22" i="1" s="1"/>
  <c r="I21" i="1"/>
  <c r="K21" i="1" s="1"/>
  <c r="H21" i="1"/>
  <c r="I20" i="1"/>
  <c r="K20" i="1" s="1"/>
  <c r="H20" i="1"/>
  <c r="I19" i="1"/>
  <c r="H19" i="1"/>
  <c r="J19" i="1" s="1"/>
  <c r="I18" i="1"/>
  <c r="H18" i="1"/>
  <c r="J18" i="1" s="1"/>
  <c r="I17" i="1"/>
  <c r="H17" i="1"/>
  <c r="J17" i="1" s="1"/>
  <c r="I16" i="1"/>
  <c r="K16" i="1" s="1"/>
  <c r="H16" i="1"/>
  <c r="I15" i="1"/>
  <c r="H15" i="1"/>
  <c r="J15" i="1" s="1"/>
  <c r="I14" i="1"/>
  <c r="H14" i="1"/>
  <c r="J14" i="1" s="1"/>
  <c r="I13" i="1"/>
  <c r="H13" i="1"/>
  <c r="J13" i="1" s="1"/>
  <c r="I12" i="1"/>
  <c r="H12" i="1"/>
  <c r="J12" i="1" s="1"/>
  <c r="I11" i="1"/>
  <c r="H11" i="1"/>
  <c r="J11" i="1" s="1"/>
  <c r="I10" i="1"/>
  <c r="K10" i="1" s="1"/>
  <c r="H10" i="1"/>
  <c r="I9" i="1"/>
  <c r="K9" i="1" s="1"/>
  <c r="H9" i="1"/>
  <c r="I8" i="1"/>
  <c r="K8" i="1" s="1"/>
  <c r="H8" i="1"/>
  <c r="I7" i="1"/>
  <c r="H7" i="1"/>
  <c r="J7" i="1" s="1"/>
  <c r="I6" i="1"/>
  <c r="H6" i="1"/>
  <c r="J6" i="1" s="1"/>
  <c r="I5" i="1"/>
  <c r="K5" i="1" s="1"/>
  <c r="H5" i="1"/>
  <c r="I4" i="1"/>
  <c r="K4" i="1" s="1"/>
  <c r="H4" i="1"/>
  <c r="I3" i="1"/>
  <c r="K3" i="1" s="1"/>
  <c r="H3" i="1"/>
  <c r="L241" i="1" l="1"/>
  <c r="L242" i="1"/>
  <c r="M89" i="1"/>
  <c r="M88" i="1" s="1"/>
  <c r="M152" i="1"/>
  <c r="M151" i="1" s="1"/>
  <c r="M154" i="1"/>
  <c r="M211" i="1"/>
  <c r="M212" i="1"/>
  <c r="L13" i="1"/>
  <c r="M131" i="1"/>
  <c r="M130" i="1" s="1"/>
  <c r="M129" i="1" s="1"/>
  <c r="M128" i="1" s="1"/>
  <c r="L161" i="1"/>
  <c r="L240" i="1"/>
  <c r="L31" i="1"/>
  <c r="L30" i="1" s="1"/>
  <c r="L29" i="1" s="1"/>
  <c r="M90" i="1"/>
  <c r="M162" i="1"/>
  <c r="M161" i="1" s="1"/>
  <c r="K78" i="1"/>
  <c r="K77" i="1" s="1"/>
  <c r="K120" i="1"/>
  <c r="K126" i="1"/>
  <c r="K125" i="1" s="1"/>
  <c r="K180" i="1"/>
  <c r="K179" i="1" s="1"/>
  <c r="K222" i="1"/>
  <c r="K234" i="1"/>
  <c r="L52" i="1"/>
  <c r="L164" i="1"/>
  <c r="L163" i="1" s="1"/>
  <c r="L162" i="1" s="1"/>
  <c r="M20" i="1"/>
  <c r="M19" i="1" s="1"/>
  <c r="M18" i="1" s="1"/>
  <c r="M17" i="1" s="1"/>
  <c r="M102" i="1"/>
  <c r="M101" i="1" s="1"/>
  <c r="M100" i="1" s="1"/>
  <c r="M229" i="1"/>
  <c r="M228" i="1" s="1"/>
  <c r="M227" i="1" s="1"/>
  <c r="M226" i="1" s="1"/>
  <c r="M225" i="1" s="1"/>
  <c r="M224" i="1" s="1"/>
  <c r="J169" i="1"/>
  <c r="J235" i="1"/>
  <c r="L53" i="1"/>
  <c r="L174" i="1"/>
  <c r="M24" i="1"/>
  <c r="M106" i="1"/>
  <c r="M169" i="1"/>
  <c r="M168" i="1" s="1"/>
  <c r="M167" i="1" s="1"/>
  <c r="M166" i="1" s="1"/>
  <c r="M165" i="1" s="1"/>
  <c r="M164" i="1" s="1"/>
  <c r="M240" i="1"/>
  <c r="L55" i="1"/>
  <c r="L54" i="1" s="1"/>
  <c r="L175" i="1"/>
  <c r="M36" i="1"/>
  <c r="M118" i="1"/>
  <c r="M184" i="1"/>
  <c r="M245" i="1"/>
  <c r="M244" i="1" s="1"/>
  <c r="M243" i="1" s="1"/>
  <c r="M242" i="1" s="1"/>
  <c r="M241" i="1" s="1"/>
  <c r="L126" i="1"/>
  <c r="L51" i="1"/>
  <c r="L50" i="1" s="1"/>
  <c r="L49" i="1" s="1"/>
  <c r="L48" i="1" s="1"/>
  <c r="L47" i="1" s="1"/>
  <c r="L84" i="1"/>
  <c r="L83" i="1" s="1"/>
  <c r="L82" i="1" s="1"/>
  <c r="L81" i="1" s="1"/>
  <c r="L80" i="1" s="1"/>
  <c r="L79" i="1" s="1"/>
  <c r="L179" i="1"/>
  <c r="L178" i="1" s="1"/>
  <c r="L177" i="1" s="1"/>
  <c r="L176" i="1" s="1"/>
  <c r="M37" i="1"/>
  <c r="M119" i="1"/>
  <c r="M185" i="1"/>
  <c r="N245" i="1"/>
  <c r="M117" i="1"/>
  <c r="M116" i="1" s="1"/>
  <c r="M115" i="1" s="1"/>
  <c r="M114" i="1" s="1"/>
  <c r="M113" i="1" s="1"/>
  <c r="L85" i="1"/>
  <c r="L180" i="1"/>
  <c r="M40" i="1"/>
  <c r="M39" i="1" s="1"/>
  <c r="M186" i="1"/>
  <c r="L160" i="1"/>
  <c r="L159" i="1" s="1"/>
  <c r="L158" i="1" s="1"/>
  <c r="L157" i="1" s="1"/>
  <c r="L103" i="1"/>
  <c r="L102" i="1" s="1"/>
  <c r="L209" i="1"/>
  <c r="L208" i="1" s="1"/>
  <c r="L207" i="1" s="1"/>
  <c r="L206" i="1" s="1"/>
  <c r="L205" i="1" s="1"/>
  <c r="L204" i="1" s="1"/>
  <c r="M51" i="1"/>
  <c r="M137" i="1"/>
  <c r="M136" i="1" s="1"/>
  <c r="M196" i="1"/>
  <c r="L12" i="1"/>
  <c r="L104" i="1"/>
  <c r="L222" i="1"/>
  <c r="M69" i="1"/>
  <c r="M138" i="1"/>
  <c r="M198" i="1"/>
  <c r="M197" i="1" s="1"/>
  <c r="L114" i="1"/>
  <c r="L224" i="1"/>
  <c r="L223" i="1" s="1"/>
  <c r="M72" i="1"/>
  <c r="M71" i="1" s="1"/>
  <c r="M70" i="1" s="1"/>
  <c r="M149" i="1"/>
  <c r="M148" i="1" s="1"/>
  <c r="M147" i="1" s="1"/>
  <c r="M199" i="1"/>
  <c r="K35" i="1"/>
  <c r="K203" i="1"/>
  <c r="L125" i="1"/>
  <c r="L124" i="1" s="1"/>
  <c r="L123" i="1" s="1"/>
  <c r="L122" i="1" s="1"/>
  <c r="L121" i="1" s="1"/>
  <c r="L228" i="1"/>
  <c r="M76" i="1"/>
  <c r="M75" i="1" s="1"/>
  <c r="M74" i="1" s="1"/>
  <c r="M73" i="1" s="1"/>
  <c r="M150" i="1"/>
  <c r="M210" i="1"/>
  <c r="M209" i="1" s="1"/>
  <c r="M180" i="1"/>
  <c r="M179" i="1" s="1"/>
  <c r="L15" i="1"/>
  <c r="L32" i="1"/>
  <c r="L70" i="1"/>
  <c r="L69" i="1" s="1"/>
  <c r="L68" i="1" s="1"/>
  <c r="L67" i="1" s="1"/>
  <c r="L66" i="1" s="1"/>
  <c r="L113" i="1"/>
  <c r="L112" i="1" s="1"/>
  <c r="L111" i="1" s="1"/>
  <c r="L110" i="1" s="1"/>
  <c r="L109" i="1" s="1"/>
  <c r="L108" i="1" s="1"/>
  <c r="L107" i="1" s="1"/>
  <c r="L106" i="1" s="1"/>
  <c r="L105" i="1" s="1"/>
  <c r="L128" i="1"/>
  <c r="L127" i="1" s="1"/>
  <c r="L144" i="1"/>
  <c r="L143" i="1" s="1"/>
  <c r="L142" i="1" s="1"/>
  <c r="L165" i="1"/>
  <c r="L191" i="1"/>
  <c r="L190" i="1" s="1"/>
  <c r="L189" i="1" s="1"/>
  <c r="L188" i="1" s="1"/>
  <c r="L187" i="1" s="1"/>
  <c r="L186" i="1" s="1"/>
  <c r="L185" i="1" s="1"/>
  <c r="L184" i="1" s="1"/>
  <c r="L183" i="1" s="1"/>
  <c r="L182" i="1" s="1"/>
  <c r="L181" i="1" s="1"/>
  <c r="L227" i="1"/>
  <c r="L244" i="1"/>
  <c r="M25" i="1"/>
  <c r="M41" i="1"/>
  <c r="M54" i="1"/>
  <c r="M53" i="1" s="1"/>
  <c r="M52" i="1" s="1"/>
  <c r="M91" i="1"/>
  <c r="M107" i="1"/>
  <c r="M122" i="1"/>
  <c r="M139" i="1"/>
  <c r="M155" i="1"/>
  <c r="M171" i="1"/>
  <c r="M170" i="1" s="1"/>
  <c r="M187" i="1"/>
  <c r="M201" i="1"/>
  <c r="M231" i="1"/>
  <c r="L225" i="1"/>
  <c r="L35" i="1"/>
  <c r="L34" i="1" s="1"/>
  <c r="L33" i="1" s="1"/>
  <c r="L57" i="1"/>
  <c r="L56" i="1" s="1"/>
  <c r="L71" i="1"/>
  <c r="L88" i="1"/>
  <c r="L87" i="1" s="1"/>
  <c r="L86" i="1" s="1"/>
  <c r="L129" i="1"/>
  <c r="L145" i="1"/>
  <c r="L166" i="1"/>
  <c r="L214" i="1"/>
  <c r="L213" i="1" s="1"/>
  <c r="L212" i="1" s="1"/>
  <c r="L211" i="1" s="1"/>
  <c r="L210" i="1" s="1"/>
  <c r="L245" i="1"/>
  <c r="M26" i="1"/>
  <c r="M42" i="1"/>
  <c r="M56" i="1"/>
  <c r="M55" i="1" s="1"/>
  <c r="M92" i="1"/>
  <c r="M108" i="1"/>
  <c r="M123" i="1"/>
  <c r="M140" i="1"/>
  <c r="M172" i="1"/>
  <c r="M188" i="1"/>
  <c r="M202" i="1"/>
  <c r="M215" i="1"/>
  <c r="M214" i="1" s="1"/>
  <c r="M232" i="1"/>
  <c r="L141" i="1"/>
  <c r="L140" i="1" s="1"/>
  <c r="L139" i="1" s="1"/>
  <c r="L138" i="1" s="1"/>
  <c r="L137" i="1" s="1"/>
  <c r="L28" i="1"/>
  <c r="K59" i="1"/>
  <c r="K58" i="1" s="1"/>
  <c r="K57" i="1" s="1"/>
  <c r="L17" i="1"/>
  <c r="L16" i="1" s="1"/>
  <c r="L58" i="1"/>
  <c r="L73" i="1"/>
  <c r="L72" i="1" s="1"/>
  <c r="L95" i="1"/>
  <c r="L94" i="1" s="1"/>
  <c r="L93" i="1" s="1"/>
  <c r="L92" i="1" s="1"/>
  <c r="L91" i="1" s="1"/>
  <c r="L90" i="1" s="1"/>
  <c r="L89" i="1" s="1"/>
  <c r="L115" i="1"/>
  <c r="L130" i="1"/>
  <c r="L147" i="1"/>
  <c r="L146" i="1" s="1"/>
  <c r="L167" i="1"/>
  <c r="L195" i="1"/>
  <c r="L194" i="1" s="1"/>
  <c r="L193" i="1" s="1"/>
  <c r="L192" i="1" s="1"/>
  <c r="L217" i="1"/>
  <c r="L216" i="1" s="1"/>
  <c r="L215" i="1" s="1"/>
  <c r="M3" i="1"/>
  <c r="M28" i="1"/>
  <c r="M27" i="1" s="1"/>
  <c r="M43" i="1"/>
  <c r="M60" i="1"/>
  <c r="M59" i="1" s="1"/>
  <c r="M58" i="1" s="1"/>
  <c r="M57" i="1" s="1"/>
  <c r="M79" i="1"/>
  <c r="M78" i="1" s="1"/>
  <c r="M77" i="1" s="1"/>
  <c r="M93" i="1"/>
  <c r="M109" i="1"/>
  <c r="M124" i="1"/>
  <c r="M157" i="1"/>
  <c r="M156" i="1" s="1"/>
  <c r="M176" i="1"/>
  <c r="M175" i="1" s="1"/>
  <c r="M174" i="1" s="1"/>
  <c r="M173" i="1" s="1"/>
  <c r="M189" i="1"/>
  <c r="M204" i="1"/>
  <c r="M203" i="1" s="1"/>
  <c r="M216" i="1"/>
  <c r="M153" i="1"/>
  <c r="J30" i="1"/>
  <c r="J29" i="1" s="1"/>
  <c r="J28" i="1" s="1"/>
  <c r="J54" i="1"/>
  <c r="J60" i="1"/>
  <c r="J102" i="1"/>
  <c r="J132" i="1"/>
  <c r="L18" i="1"/>
  <c r="L39" i="1"/>
  <c r="L38" i="1" s="1"/>
  <c r="L37" i="1" s="1"/>
  <c r="L36" i="1" s="1"/>
  <c r="L59" i="1"/>
  <c r="L74" i="1"/>
  <c r="L96" i="1"/>
  <c r="L116" i="1"/>
  <c r="L131" i="1"/>
  <c r="L148" i="1"/>
  <c r="L168" i="1"/>
  <c r="M9" i="1"/>
  <c r="M29" i="1"/>
  <c r="M44" i="1"/>
  <c r="M62" i="1"/>
  <c r="M61" i="1" s="1"/>
  <c r="M80" i="1"/>
  <c r="M94" i="1"/>
  <c r="M110" i="1"/>
  <c r="M142" i="1"/>
  <c r="M141" i="1" s="1"/>
  <c r="M158" i="1"/>
  <c r="M177" i="1"/>
  <c r="M190" i="1"/>
  <c r="M205" i="1"/>
  <c r="M218" i="1"/>
  <c r="M217" i="1" s="1"/>
  <c r="M235" i="1"/>
  <c r="M234" i="1" s="1"/>
  <c r="M233" i="1" s="1"/>
  <c r="M38" i="1"/>
  <c r="J243" i="1"/>
  <c r="L19" i="1"/>
  <c r="L61" i="1"/>
  <c r="L60" i="1" s="1"/>
  <c r="L75" i="1"/>
  <c r="L97" i="1"/>
  <c r="L117" i="1"/>
  <c r="L133" i="1"/>
  <c r="L132" i="1" s="1"/>
  <c r="L151" i="1"/>
  <c r="L150" i="1" s="1"/>
  <c r="L149" i="1" s="1"/>
  <c r="L170" i="1"/>
  <c r="L169" i="1" s="1"/>
  <c r="L197" i="1"/>
  <c r="L196" i="1" s="1"/>
  <c r="L233" i="1"/>
  <c r="L232" i="1" s="1"/>
  <c r="L231" i="1" s="1"/>
  <c r="L230" i="1" s="1"/>
  <c r="L229" i="1" s="1"/>
  <c r="M8" i="1"/>
  <c r="M7" i="1" s="1"/>
  <c r="M6" i="1" s="1"/>
  <c r="M30" i="1"/>
  <c r="M45" i="1"/>
  <c r="M81" i="1"/>
  <c r="M98" i="1"/>
  <c r="M97" i="1" s="1"/>
  <c r="M96" i="1" s="1"/>
  <c r="M95" i="1" s="1"/>
  <c r="M111" i="1"/>
  <c r="M143" i="1"/>
  <c r="M159" i="1"/>
  <c r="M178" i="1"/>
  <c r="M192" i="1"/>
  <c r="M191" i="1" s="1"/>
  <c r="M206" i="1"/>
  <c r="M219" i="1"/>
  <c r="L14" i="1"/>
  <c r="K132" i="1"/>
  <c r="K131" i="1" s="1"/>
  <c r="K130" i="1" s="1"/>
  <c r="K129" i="1" s="1"/>
  <c r="K128" i="1" s="1"/>
  <c r="L134" i="1"/>
  <c r="L203" i="1"/>
  <c r="L202" i="1" s="1"/>
  <c r="L201" i="1" s="1"/>
  <c r="L200" i="1" s="1"/>
  <c r="L199" i="1" s="1"/>
  <c r="L198" i="1" s="1"/>
  <c r="L234" i="1"/>
  <c r="M5" i="1"/>
  <c r="M47" i="1"/>
  <c r="M46" i="1" s="1"/>
  <c r="M82" i="1"/>
  <c r="M99" i="1"/>
  <c r="M112" i="1"/>
  <c r="M127" i="1"/>
  <c r="M126" i="1" s="1"/>
  <c r="M125" i="1" s="1"/>
  <c r="M146" i="1"/>
  <c r="M145" i="1" s="1"/>
  <c r="M144" i="1" s="1"/>
  <c r="M160" i="1"/>
  <c r="M193" i="1"/>
  <c r="M207" i="1"/>
  <c r="M220" i="1"/>
  <c r="M237" i="1"/>
  <c r="M236" i="1" s="1"/>
  <c r="L7" i="1"/>
  <c r="L63" i="1"/>
  <c r="L62" i="1" s="1"/>
  <c r="L77" i="1"/>
  <c r="L76" i="1" s="1"/>
  <c r="L100" i="1"/>
  <c r="L99" i="1" s="1"/>
  <c r="L98" i="1" s="1"/>
  <c r="L120" i="1"/>
  <c r="L119" i="1" s="1"/>
  <c r="L118" i="1" s="1"/>
  <c r="L156" i="1"/>
  <c r="L155" i="1" s="1"/>
  <c r="L154" i="1" s="1"/>
  <c r="L153" i="1" s="1"/>
  <c r="L152" i="1" s="1"/>
  <c r="L221" i="1"/>
  <c r="L220" i="1" s="1"/>
  <c r="L219" i="1" s="1"/>
  <c r="L218" i="1" s="1"/>
  <c r="M4" i="1"/>
  <c r="M33" i="1"/>
  <c r="M32" i="1" s="1"/>
  <c r="M31" i="1" s="1"/>
  <c r="M48" i="1"/>
  <c r="M66" i="1"/>
  <c r="M65" i="1" s="1"/>
  <c r="M64" i="1" s="1"/>
  <c r="M63" i="1" s="1"/>
  <c r="M83" i="1"/>
  <c r="M181" i="1"/>
  <c r="M194" i="1"/>
  <c r="M208" i="1"/>
  <c r="M238" i="1"/>
  <c r="M105" i="1"/>
  <c r="M104" i="1" s="1"/>
  <c r="M103" i="1" s="1"/>
  <c r="L6" i="1"/>
  <c r="L5" i="1" s="1"/>
  <c r="L4" i="1" s="1"/>
  <c r="L3" i="1" s="1"/>
  <c r="L22" i="1"/>
  <c r="L21" i="1" s="1"/>
  <c r="L20" i="1" s="1"/>
  <c r="L46" i="1"/>
  <c r="L45" i="1" s="1"/>
  <c r="L44" i="1" s="1"/>
  <c r="L43" i="1" s="1"/>
  <c r="L42" i="1" s="1"/>
  <c r="L41" i="1" s="1"/>
  <c r="L40" i="1" s="1"/>
  <c r="L64" i="1"/>
  <c r="L78" i="1"/>
  <c r="L101" i="1"/>
  <c r="L136" i="1"/>
  <c r="L135" i="1" s="1"/>
  <c r="L173" i="1"/>
  <c r="L172" i="1" s="1"/>
  <c r="L171" i="1" s="1"/>
  <c r="L236" i="1"/>
  <c r="L235" i="1" s="1"/>
  <c r="M10" i="1"/>
  <c r="M34" i="1"/>
  <c r="M49" i="1"/>
  <c r="M67" i="1"/>
  <c r="M86" i="1"/>
  <c r="M85" i="1" s="1"/>
  <c r="M84" i="1" s="1"/>
  <c r="M182" i="1"/>
  <c r="M195" i="1"/>
  <c r="M239" i="1"/>
  <c r="L11" i="1"/>
  <c r="L10" i="1" s="1"/>
  <c r="L9" i="1" s="1"/>
  <c r="L8" i="1" s="1"/>
  <c r="L23" i="1"/>
  <c r="L65" i="1"/>
  <c r="L238" i="1"/>
  <c r="L237" i="1" s="1"/>
  <c r="M16" i="1"/>
  <c r="M15" i="1" s="1"/>
  <c r="M14" i="1" s="1"/>
  <c r="M13" i="1" s="1"/>
  <c r="M12" i="1" s="1"/>
  <c r="M11" i="1" s="1"/>
  <c r="M35" i="1"/>
  <c r="M50" i="1"/>
  <c r="M68" i="1"/>
  <c r="M87" i="1"/>
  <c r="M135" i="1"/>
  <c r="M134" i="1" s="1"/>
  <c r="M133" i="1" s="1"/>
  <c r="M163" i="1"/>
  <c r="M183" i="1"/>
  <c r="M223" i="1"/>
  <c r="M222" i="1" s="1"/>
  <c r="M221" i="1" s="1"/>
  <c r="L27" i="1"/>
  <c r="L26" i="1" s="1"/>
  <c r="L25" i="1" s="1"/>
  <c r="L24" i="1" s="1"/>
  <c r="M21" i="1"/>
  <c r="L226" i="1"/>
  <c r="M23" i="1"/>
  <c r="M22" i="1" s="1"/>
  <c r="M121" i="1"/>
  <c r="M120" i="1" s="1"/>
  <c r="M200" i="1"/>
  <c r="M213" i="1"/>
  <c r="M230" i="1"/>
  <c r="J83" i="1"/>
  <c r="J155" i="1"/>
  <c r="J154" i="1" s="1"/>
  <c r="J26" i="1"/>
  <c r="J25" i="1" s="1"/>
  <c r="J24" i="1" s="1"/>
  <c r="J38" i="1"/>
  <c r="J37" i="1" s="1"/>
  <c r="J36" i="1" s="1"/>
  <c r="J56" i="1"/>
  <c r="J62" i="1"/>
  <c r="J140" i="1"/>
  <c r="J139" i="1" s="1"/>
  <c r="J138" i="1" s="1"/>
  <c r="J137" i="1" s="1"/>
  <c r="J146" i="1"/>
  <c r="K27" i="1"/>
  <c r="K39" i="1"/>
  <c r="K75" i="1"/>
  <c r="K74" i="1" s="1"/>
  <c r="K73" i="1" s="1"/>
  <c r="K117" i="1"/>
  <c r="K116" i="1" s="1"/>
  <c r="K115" i="1" s="1"/>
  <c r="K114" i="1" s="1"/>
  <c r="K113" i="1" s="1"/>
  <c r="K141" i="1"/>
  <c r="K195" i="1"/>
  <c r="K32" i="1"/>
  <c r="K31" i="1" s="1"/>
  <c r="J213" i="1"/>
  <c r="J212" i="1" s="1"/>
  <c r="J211" i="1" s="1"/>
  <c r="J210" i="1" s="1"/>
  <c r="K46" i="1"/>
  <c r="K88" i="1"/>
  <c r="K136" i="1"/>
  <c r="K148" i="1"/>
  <c r="K147" i="1" s="1"/>
  <c r="K214" i="1"/>
  <c r="K244" i="1"/>
  <c r="K243" i="1" s="1"/>
  <c r="K242" i="1" s="1"/>
  <c r="K241" i="1" s="1"/>
  <c r="J72" i="1"/>
  <c r="J119" i="1"/>
  <c r="J118" i="1" s="1"/>
  <c r="J143" i="1"/>
  <c r="J5" i="1"/>
  <c r="K101" i="1"/>
  <c r="K100" i="1" s="1"/>
  <c r="K161" i="1"/>
  <c r="J150" i="1"/>
  <c r="J149" i="1" s="1"/>
  <c r="K23" i="1"/>
  <c r="K22" i="1" s="1"/>
  <c r="J135" i="1"/>
  <c r="J10" i="1"/>
  <c r="J9" i="1" s="1"/>
  <c r="J8" i="1" s="1"/>
  <c r="J190" i="1"/>
  <c r="J189" i="1" s="1"/>
  <c r="J188" i="1" s="1"/>
  <c r="J187" i="1" s="1"/>
  <c r="J186" i="1" s="1"/>
  <c r="J185" i="1" s="1"/>
  <c r="J184" i="1" s="1"/>
  <c r="J183" i="1" s="1"/>
  <c r="J182" i="1" s="1"/>
  <c r="J181" i="1" s="1"/>
  <c r="J153" i="1"/>
  <c r="J152" i="1" s="1"/>
  <c r="K53" i="1"/>
  <c r="K52" i="1" s="1"/>
  <c r="K65" i="1"/>
  <c r="K64" i="1" s="1"/>
  <c r="K63" i="1" s="1"/>
  <c r="K71" i="1"/>
  <c r="K70" i="1" s="1"/>
  <c r="K209" i="1"/>
  <c r="K239" i="1"/>
  <c r="K191" i="1"/>
  <c r="J4" i="1"/>
  <c r="J3" i="1" s="1"/>
  <c r="J142" i="1"/>
  <c r="J216" i="1"/>
  <c r="J215" i="1" s="1"/>
  <c r="J240" i="1"/>
  <c r="J82" i="1"/>
  <c r="J81" i="1" s="1"/>
  <c r="J80" i="1" s="1"/>
  <c r="J79" i="1" s="1"/>
  <c r="K19" i="1"/>
  <c r="K18" i="1" s="1"/>
  <c r="K17" i="1" s="1"/>
  <c r="K55" i="1"/>
  <c r="K85" i="1"/>
  <c r="K84" i="1" s="1"/>
  <c r="K145" i="1"/>
  <c r="K144" i="1" s="1"/>
  <c r="K151" i="1"/>
  <c r="K175" i="1"/>
  <c r="K174" i="1" s="1"/>
  <c r="K173" i="1" s="1"/>
  <c r="K217" i="1"/>
  <c r="K221" i="1"/>
  <c r="K233" i="1"/>
  <c r="K7" i="1"/>
  <c r="K6" i="1" s="1"/>
  <c r="K61" i="1"/>
  <c r="K97" i="1"/>
  <c r="K96" i="1" s="1"/>
  <c r="K95" i="1" s="1"/>
  <c r="K170" i="1"/>
  <c r="K15" i="1"/>
  <c r="K14" i="1" s="1"/>
  <c r="K13" i="1" s="1"/>
  <c r="K12" i="1" s="1"/>
  <c r="K11" i="1" s="1"/>
  <c r="K104" i="1"/>
  <c r="K103" i="1" s="1"/>
  <c r="K134" i="1"/>
  <c r="K133" i="1" s="1"/>
  <c r="K236" i="1"/>
  <c r="J45" i="1"/>
  <c r="J44" i="1" s="1"/>
  <c r="J43" i="1" s="1"/>
  <c r="J42" i="1" s="1"/>
  <c r="J41" i="1" s="1"/>
  <c r="J40" i="1" s="1"/>
  <c r="K197" i="1"/>
  <c r="K156" i="1"/>
  <c r="K168" i="1"/>
  <c r="K167" i="1" s="1"/>
  <c r="K166" i="1" s="1"/>
  <c r="K165" i="1" s="1"/>
  <c r="K164" i="1" s="1"/>
  <c r="K228" i="1"/>
  <c r="K227" i="1" s="1"/>
  <c r="K226" i="1" s="1"/>
  <c r="K225" i="1" s="1"/>
  <c r="K224" i="1" s="1"/>
  <c r="J127" i="1"/>
  <c r="J163" i="1"/>
  <c r="J162" i="1" s="1"/>
  <c r="J223" i="1"/>
  <c r="J21" i="1"/>
  <c r="J20" i="1" s="1"/>
  <c r="J51" i="1"/>
  <c r="J50" i="1" s="1"/>
  <c r="J49" i="1" s="1"/>
  <c r="J48" i="1" s="1"/>
  <c r="J47" i="1" s="1"/>
  <c r="J69" i="1"/>
  <c r="J68" i="1" s="1"/>
  <c r="J67" i="1" s="1"/>
  <c r="J66" i="1" s="1"/>
  <c r="J87" i="1"/>
  <c r="J86" i="1" s="1"/>
  <c r="J99" i="1"/>
  <c r="J98" i="1" s="1"/>
  <c r="J94" i="1"/>
  <c r="J93" i="1" s="1"/>
  <c r="J92" i="1" s="1"/>
  <c r="J91" i="1" s="1"/>
  <c r="J90" i="1" s="1"/>
  <c r="J89" i="1" s="1"/>
  <c r="J112" i="1"/>
  <c r="J111" i="1" s="1"/>
  <c r="J110" i="1" s="1"/>
  <c r="J109" i="1" s="1"/>
  <c r="J108" i="1" s="1"/>
  <c r="J107" i="1" s="1"/>
  <c r="J106" i="1" s="1"/>
  <c r="J105" i="1" s="1"/>
  <c r="J124" i="1"/>
  <c r="J123" i="1" s="1"/>
  <c r="J122" i="1" s="1"/>
  <c r="J121" i="1" s="1"/>
  <c r="J160" i="1"/>
  <c r="J159" i="1" s="1"/>
  <c r="J158" i="1" s="1"/>
  <c r="J157" i="1" s="1"/>
  <c r="J172" i="1"/>
  <c r="J171" i="1" s="1"/>
  <c r="J196" i="1"/>
  <c r="J208" i="1"/>
  <c r="J207" i="1" s="1"/>
  <c r="J206" i="1" s="1"/>
  <c r="J205" i="1" s="1"/>
  <c r="J204" i="1" s="1"/>
  <c r="J220" i="1"/>
  <c r="J219" i="1" s="1"/>
  <c r="J218" i="1" s="1"/>
  <c r="J232" i="1"/>
  <c r="J231" i="1" s="1"/>
  <c r="J230" i="1" s="1"/>
  <c r="J229" i="1" s="1"/>
  <c r="J16" i="1"/>
  <c r="J34" i="1"/>
  <c r="J33" i="1" s="1"/>
  <c r="J76" i="1"/>
  <c r="J178" i="1"/>
  <c r="J177" i="1" s="1"/>
  <c r="J176" i="1" s="1"/>
  <c r="J202" i="1"/>
  <c r="J201" i="1" s="1"/>
  <c r="J200" i="1" s="1"/>
  <c r="J199" i="1" s="1"/>
  <c r="J198" i="1" s="1"/>
  <c r="J238" i="1"/>
  <c r="J237" i="1" s="1"/>
  <c r="T11" i="1"/>
  <c r="T4" i="1"/>
  <c r="J194" i="1"/>
  <c r="J193" i="1" s="1"/>
  <c r="J192" i="1" s="1"/>
  <c r="T3" i="1"/>
  <c r="W11" i="1" s="1"/>
  <c r="W12" i="1" s="1"/>
  <c r="T14" i="1"/>
  <c r="T18" i="1"/>
  <c r="T19" i="1"/>
  <c r="T6" i="1"/>
  <c r="T7" i="1"/>
  <c r="T8" i="1"/>
  <c r="T9" i="1"/>
  <c r="T10" i="1"/>
  <c r="T5" i="1" l="1"/>
  <c r="W10" i="1"/>
  <c r="W9" i="1"/>
  <c r="O245" i="1"/>
  <c r="N244" i="1"/>
  <c r="T26" i="1"/>
  <c r="T27" i="1"/>
  <c r="T28" i="1"/>
  <c r="T25" i="1"/>
  <c r="T15" i="1"/>
  <c r="T16" i="1" s="1"/>
  <c r="T17" i="1" s="1"/>
  <c r="T20" i="1"/>
  <c r="T21" i="1" s="1"/>
  <c r="T22" i="1" s="1"/>
  <c r="T13" i="1"/>
  <c r="T12" i="1"/>
  <c r="N243" i="1" l="1"/>
  <c r="O244" i="1"/>
  <c r="P244" i="1" s="1"/>
  <c r="T23" i="1"/>
  <c r="T24" i="1" s="1"/>
  <c r="Q244" i="1" l="1"/>
  <c r="N242" i="1"/>
  <c r="O243" i="1"/>
  <c r="P243" i="1" s="1"/>
  <c r="Q243" i="1" l="1"/>
  <c r="N241" i="1"/>
  <c r="O242" i="1"/>
  <c r="P242" i="1" s="1"/>
  <c r="Q242" i="1" l="1"/>
  <c r="N240" i="1"/>
  <c r="O241" i="1"/>
  <c r="P241" i="1" s="1"/>
  <c r="Q241" i="1" l="1"/>
  <c r="N239" i="1"/>
  <c r="O240" i="1"/>
  <c r="P240" i="1" s="1"/>
  <c r="Q240" i="1" l="1"/>
  <c r="N238" i="1"/>
  <c r="O239" i="1"/>
  <c r="P239" i="1" s="1"/>
  <c r="Q239" i="1" l="1"/>
  <c r="N237" i="1"/>
  <c r="O238" i="1"/>
  <c r="P238" i="1" s="1"/>
  <c r="Q238" i="1" l="1"/>
  <c r="N236" i="1"/>
  <c r="O237" i="1"/>
  <c r="P237" i="1" s="1"/>
  <c r="Q237" i="1" l="1"/>
  <c r="N235" i="1"/>
  <c r="O236" i="1"/>
  <c r="P236" i="1" s="1"/>
  <c r="Q236" i="1" s="1"/>
  <c r="N234" i="1" l="1"/>
  <c r="O235" i="1"/>
  <c r="P235" i="1" s="1"/>
  <c r="Q235" i="1" l="1"/>
  <c r="N233" i="1"/>
  <c r="O234" i="1"/>
  <c r="P234" i="1" s="1"/>
  <c r="Q234" i="1" s="1"/>
  <c r="N232" i="1" l="1"/>
  <c r="O233" i="1"/>
  <c r="P233" i="1" s="1"/>
  <c r="Q233" i="1" s="1"/>
  <c r="N231" i="1" l="1"/>
  <c r="O232" i="1"/>
  <c r="P232" i="1" s="1"/>
  <c r="Q232" i="1" s="1"/>
  <c r="N230" i="1" l="1"/>
  <c r="O231" i="1"/>
  <c r="P231" i="1" s="1"/>
  <c r="Q231" i="1" s="1"/>
  <c r="N229" i="1" l="1"/>
  <c r="O230" i="1"/>
  <c r="P230" i="1" s="1"/>
  <c r="Q230" i="1" s="1"/>
  <c r="N228" i="1" l="1"/>
  <c r="O229" i="1"/>
  <c r="P229" i="1" s="1"/>
  <c r="Q229" i="1" s="1"/>
  <c r="N227" i="1" l="1"/>
  <c r="O228" i="1"/>
  <c r="P228" i="1" s="1"/>
  <c r="Q228" i="1" s="1"/>
  <c r="N226" i="1" l="1"/>
  <c r="O227" i="1"/>
  <c r="P227" i="1" s="1"/>
  <c r="Q227" i="1" s="1"/>
  <c r="N225" i="1" l="1"/>
  <c r="O226" i="1"/>
  <c r="P226" i="1" s="1"/>
  <c r="Q226" i="1" s="1"/>
  <c r="N224" i="1" l="1"/>
  <c r="O225" i="1"/>
  <c r="P225" i="1" s="1"/>
  <c r="Q225" i="1" s="1"/>
  <c r="N223" i="1" l="1"/>
  <c r="O224" i="1"/>
  <c r="P224" i="1" s="1"/>
  <c r="Q224" i="1" s="1"/>
  <c r="N222" i="1" l="1"/>
  <c r="O223" i="1"/>
  <c r="P223" i="1" s="1"/>
  <c r="Q223" i="1" s="1"/>
  <c r="N221" i="1" l="1"/>
  <c r="O222" i="1"/>
  <c r="P222" i="1" s="1"/>
  <c r="Q222" i="1" s="1"/>
  <c r="N220" i="1" l="1"/>
  <c r="O221" i="1"/>
  <c r="P221" i="1" s="1"/>
  <c r="Q221" i="1" s="1"/>
  <c r="N219" i="1" l="1"/>
  <c r="O220" i="1"/>
  <c r="P220" i="1" s="1"/>
  <c r="Q220" i="1" s="1"/>
  <c r="N218" i="1" l="1"/>
  <c r="O219" i="1"/>
  <c r="P219" i="1" s="1"/>
  <c r="Q219" i="1" s="1"/>
  <c r="N217" i="1" l="1"/>
  <c r="O218" i="1"/>
  <c r="P218" i="1" s="1"/>
  <c r="Q218" i="1" s="1"/>
  <c r="N216" i="1" l="1"/>
  <c r="O217" i="1"/>
  <c r="P217" i="1" s="1"/>
  <c r="Q217" i="1" s="1"/>
  <c r="N215" i="1" l="1"/>
  <c r="O216" i="1"/>
  <c r="P216" i="1" s="1"/>
  <c r="Q216" i="1" s="1"/>
  <c r="N214" i="1" l="1"/>
  <c r="O215" i="1"/>
  <c r="P215" i="1" s="1"/>
  <c r="Q215" i="1" s="1"/>
  <c r="N213" i="1" l="1"/>
  <c r="O214" i="1"/>
  <c r="P214" i="1" s="1"/>
  <c r="Q214" i="1" s="1"/>
  <c r="N212" i="1" l="1"/>
  <c r="O213" i="1"/>
  <c r="P213" i="1" s="1"/>
  <c r="Q213" i="1" s="1"/>
  <c r="N211" i="1" l="1"/>
  <c r="O212" i="1"/>
  <c r="P212" i="1" s="1"/>
  <c r="Q212" i="1" s="1"/>
  <c r="N210" i="1" l="1"/>
  <c r="O211" i="1"/>
  <c r="P211" i="1" s="1"/>
  <c r="Q211" i="1" s="1"/>
  <c r="N209" i="1" l="1"/>
  <c r="O210" i="1"/>
  <c r="P210" i="1" s="1"/>
  <c r="Q210" i="1" s="1"/>
  <c r="N208" i="1" l="1"/>
  <c r="O209" i="1"/>
  <c r="P209" i="1" s="1"/>
  <c r="Q209" i="1" s="1"/>
  <c r="N207" i="1" l="1"/>
  <c r="O208" i="1"/>
  <c r="P208" i="1" s="1"/>
  <c r="Q208" i="1" s="1"/>
  <c r="N206" i="1" l="1"/>
  <c r="O207" i="1"/>
  <c r="P207" i="1" s="1"/>
  <c r="Q207" i="1" s="1"/>
  <c r="N205" i="1" l="1"/>
  <c r="O206" i="1"/>
  <c r="P206" i="1" s="1"/>
  <c r="Q206" i="1" s="1"/>
  <c r="N204" i="1" l="1"/>
  <c r="O205" i="1"/>
  <c r="P205" i="1" s="1"/>
  <c r="Q205" i="1" s="1"/>
  <c r="N203" i="1" l="1"/>
  <c r="O204" i="1"/>
  <c r="P204" i="1" s="1"/>
  <c r="Q204" i="1" s="1"/>
  <c r="N202" i="1" l="1"/>
  <c r="O203" i="1"/>
  <c r="P203" i="1" s="1"/>
  <c r="Q203" i="1" s="1"/>
  <c r="N201" i="1" l="1"/>
  <c r="O202" i="1"/>
  <c r="P202" i="1" s="1"/>
  <c r="Q202" i="1" s="1"/>
  <c r="N200" i="1" l="1"/>
  <c r="O201" i="1"/>
  <c r="P201" i="1" s="1"/>
  <c r="Q201" i="1" s="1"/>
  <c r="N199" i="1" l="1"/>
  <c r="O200" i="1"/>
  <c r="P200" i="1" s="1"/>
  <c r="Q200" i="1" s="1"/>
  <c r="N198" i="1" l="1"/>
  <c r="O199" i="1"/>
  <c r="P199" i="1" s="1"/>
  <c r="Q199" i="1" s="1"/>
  <c r="N197" i="1" l="1"/>
  <c r="O198" i="1"/>
  <c r="P198" i="1" s="1"/>
  <c r="Q198" i="1" l="1"/>
  <c r="N196" i="1"/>
  <c r="O197" i="1"/>
  <c r="P197" i="1" s="1"/>
  <c r="Q197" i="1" l="1"/>
  <c r="N195" i="1"/>
  <c r="O196" i="1"/>
  <c r="P196" i="1" s="1"/>
  <c r="Q196" i="1" l="1"/>
  <c r="N194" i="1"/>
  <c r="O195" i="1"/>
  <c r="P195" i="1" s="1"/>
  <c r="Q195" i="1" l="1"/>
  <c r="N193" i="1"/>
  <c r="O194" i="1"/>
  <c r="P194" i="1" s="1"/>
  <c r="Q194" i="1" l="1"/>
  <c r="N192" i="1"/>
  <c r="O193" i="1"/>
  <c r="P193" i="1" s="1"/>
  <c r="Q193" i="1" l="1"/>
  <c r="N191" i="1"/>
  <c r="O192" i="1"/>
  <c r="P192" i="1" s="1"/>
  <c r="Q192" i="1" l="1"/>
  <c r="N190" i="1"/>
  <c r="O191" i="1"/>
  <c r="P191" i="1" s="1"/>
  <c r="Q191" i="1" l="1"/>
  <c r="N189" i="1"/>
  <c r="O190" i="1"/>
  <c r="P190" i="1" s="1"/>
  <c r="Q190" i="1" l="1"/>
  <c r="N188" i="1"/>
  <c r="O189" i="1"/>
  <c r="P189" i="1" s="1"/>
  <c r="Q189" i="1" s="1"/>
  <c r="N187" i="1" l="1"/>
  <c r="O188" i="1"/>
  <c r="P188" i="1" s="1"/>
  <c r="Q188" i="1" s="1"/>
  <c r="N186" i="1" l="1"/>
  <c r="O187" i="1"/>
  <c r="P187" i="1" s="1"/>
  <c r="Q187" i="1" s="1"/>
  <c r="N185" i="1" l="1"/>
  <c r="O186" i="1"/>
  <c r="P186" i="1" s="1"/>
  <c r="Q186" i="1" s="1"/>
  <c r="N184" i="1" l="1"/>
  <c r="O185" i="1"/>
  <c r="P185" i="1" s="1"/>
  <c r="Q185" i="1" s="1"/>
  <c r="N183" i="1" l="1"/>
  <c r="O184" i="1"/>
  <c r="P184" i="1" s="1"/>
  <c r="Q184" i="1" s="1"/>
  <c r="N182" i="1" l="1"/>
  <c r="O183" i="1"/>
  <c r="P183" i="1" s="1"/>
  <c r="Q183" i="1" s="1"/>
  <c r="N181" i="1" l="1"/>
  <c r="O182" i="1"/>
  <c r="P182" i="1" s="1"/>
  <c r="Q182" i="1" s="1"/>
  <c r="N180" i="1" l="1"/>
  <c r="O181" i="1"/>
  <c r="P181" i="1" s="1"/>
  <c r="Q181" i="1" s="1"/>
  <c r="N179" i="1" l="1"/>
  <c r="O180" i="1"/>
  <c r="P180" i="1" s="1"/>
  <c r="Q180" i="1" s="1"/>
  <c r="N178" i="1" l="1"/>
  <c r="O179" i="1"/>
  <c r="P179" i="1" s="1"/>
  <c r="Q179" i="1" s="1"/>
  <c r="N177" i="1" l="1"/>
  <c r="O178" i="1"/>
  <c r="P178" i="1" s="1"/>
  <c r="Q178" i="1" s="1"/>
  <c r="N176" i="1" l="1"/>
  <c r="O177" i="1"/>
  <c r="P177" i="1" s="1"/>
  <c r="Q177" i="1" s="1"/>
  <c r="N175" i="1" l="1"/>
  <c r="O176" i="1"/>
  <c r="P176" i="1" s="1"/>
  <c r="Q176" i="1" s="1"/>
  <c r="N174" i="1" l="1"/>
  <c r="O175" i="1"/>
  <c r="P175" i="1" s="1"/>
  <c r="Q175" i="1" l="1"/>
  <c r="N173" i="1"/>
  <c r="O174" i="1"/>
  <c r="P174" i="1" s="1"/>
  <c r="Q174" i="1" s="1"/>
  <c r="N172" i="1" l="1"/>
  <c r="O173" i="1"/>
  <c r="P173" i="1" s="1"/>
  <c r="Q173" i="1" s="1"/>
  <c r="N171" i="1" l="1"/>
  <c r="O172" i="1"/>
  <c r="P172" i="1" s="1"/>
  <c r="Q172" i="1" s="1"/>
  <c r="N170" i="1" l="1"/>
  <c r="O171" i="1"/>
  <c r="P171" i="1" s="1"/>
  <c r="Q171" i="1" l="1"/>
  <c r="N169" i="1"/>
  <c r="O170" i="1"/>
  <c r="P170" i="1" s="1"/>
  <c r="Q170" i="1" s="1"/>
  <c r="N168" i="1" l="1"/>
  <c r="O169" i="1"/>
  <c r="P169" i="1" s="1"/>
  <c r="Q169" i="1" s="1"/>
  <c r="N167" i="1" l="1"/>
  <c r="O168" i="1"/>
  <c r="P168" i="1" s="1"/>
  <c r="Q168" i="1" l="1"/>
  <c r="N166" i="1"/>
  <c r="O167" i="1"/>
  <c r="P167" i="1" s="1"/>
  <c r="Q167" i="1" l="1"/>
  <c r="N165" i="1"/>
  <c r="O166" i="1"/>
  <c r="P166" i="1" s="1"/>
  <c r="Q166" i="1" l="1"/>
  <c r="N164" i="1"/>
  <c r="O165" i="1"/>
  <c r="P165" i="1" s="1"/>
  <c r="Q165" i="1" l="1"/>
  <c r="N163" i="1"/>
  <c r="O164" i="1"/>
  <c r="P164" i="1" s="1"/>
  <c r="Q164" i="1" l="1"/>
  <c r="N162" i="1"/>
  <c r="O163" i="1"/>
  <c r="P163" i="1" s="1"/>
  <c r="Q163" i="1" l="1"/>
  <c r="N161" i="1"/>
  <c r="O162" i="1"/>
  <c r="P162" i="1" s="1"/>
  <c r="Q162" i="1" l="1"/>
  <c r="N160" i="1"/>
  <c r="O161" i="1"/>
  <c r="P161" i="1" s="1"/>
  <c r="P160" i="1" l="1"/>
  <c r="Q160" i="1" s="1"/>
  <c r="Q161" i="1"/>
  <c r="N159" i="1"/>
  <c r="O160" i="1"/>
  <c r="N158" i="1" l="1"/>
  <c r="O159" i="1"/>
  <c r="P159" i="1" s="1"/>
  <c r="Q159" i="1" s="1"/>
  <c r="N157" i="1" l="1"/>
  <c r="O158" i="1"/>
  <c r="P158" i="1" s="1"/>
  <c r="Q158" i="1" s="1"/>
  <c r="N156" i="1" l="1"/>
  <c r="O157" i="1"/>
  <c r="P157" i="1" s="1"/>
  <c r="Q157" i="1" s="1"/>
  <c r="N155" i="1" l="1"/>
  <c r="O156" i="1"/>
  <c r="P156" i="1" s="1"/>
  <c r="Q156" i="1" s="1"/>
  <c r="N154" i="1" l="1"/>
  <c r="O155" i="1"/>
  <c r="P155" i="1" s="1"/>
  <c r="Q155" i="1" s="1"/>
  <c r="N153" i="1" l="1"/>
  <c r="O154" i="1"/>
  <c r="P154" i="1" s="1"/>
  <c r="Q154" i="1" s="1"/>
  <c r="N152" i="1" l="1"/>
  <c r="O153" i="1"/>
  <c r="P153" i="1" s="1"/>
  <c r="Q153" i="1" s="1"/>
  <c r="N151" i="1" l="1"/>
  <c r="O152" i="1"/>
  <c r="P152" i="1" s="1"/>
  <c r="Q152" i="1" l="1"/>
  <c r="N150" i="1"/>
  <c r="O151" i="1"/>
  <c r="P151" i="1" s="1"/>
  <c r="Q151" i="1" s="1"/>
  <c r="N149" i="1" l="1"/>
  <c r="O150" i="1"/>
  <c r="P150" i="1" s="1"/>
  <c r="Q150" i="1" s="1"/>
  <c r="N148" i="1" l="1"/>
  <c r="O149" i="1"/>
  <c r="P149" i="1" s="1"/>
  <c r="P148" i="1" l="1"/>
  <c r="Q149" i="1"/>
  <c r="N147" i="1"/>
  <c r="O148" i="1"/>
  <c r="P147" i="1" l="1"/>
  <c r="Q148" i="1"/>
  <c r="N146" i="1"/>
  <c r="O147" i="1"/>
  <c r="Q147" i="1" l="1"/>
  <c r="N145" i="1"/>
  <c r="O146" i="1"/>
  <c r="P146" i="1" s="1"/>
  <c r="Q146" i="1" l="1"/>
  <c r="N144" i="1"/>
  <c r="O145" i="1"/>
  <c r="P145" i="1" s="1"/>
  <c r="P144" i="1" l="1"/>
  <c r="Q145" i="1"/>
  <c r="N143" i="1"/>
  <c r="O144" i="1"/>
  <c r="Q144" i="1" l="1"/>
  <c r="N142" i="1"/>
  <c r="O143" i="1"/>
  <c r="P143" i="1" s="1"/>
  <c r="Q143" i="1" s="1"/>
  <c r="N141" i="1" l="1"/>
  <c r="O142" i="1"/>
  <c r="P142" i="1" s="1"/>
  <c r="Q142" i="1" l="1"/>
  <c r="N140" i="1"/>
  <c r="O141" i="1"/>
  <c r="P141" i="1" s="1"/>
  <c r="Q141" i="1" s="1"/>
  <c r="N139" i="1" l="1"/>
  <c r="O140" i="1"/>
  <c r="P140" i="1" s="1"/>
  <c r="Q140" i="1" s="1"/>
  <c r="N138" i="1" l="1"/>
  <c r="O139" i="1"/>
  <c r="P139" i="1" s="1"/>
  <c r="Q139" i="1" s="1"/>
  <c r="N137" i="1" l="1"/>
  <c r="O138" i="1"/>
  <c r="P138" i="1" s="1"/>
  <c r="Q138" i="1" s="1"/>
  <c r="N136" i="1" l="1"/>
  <c r="O137" i="1"/>
  <c r="P137" i="1" s="1"/>
  <c r="Q137" i="1" l="1"/>
  <c r="N135" i="1"/>
  <c r="O136" i="1"/>
  <c r="P136" i="1" s="1"/>
  <c r="Q136" i="1" l="1"/>
  <c r="N134" i="1"/>
  <c r="O135" i="1"/>
  <c r="P135" i="1" s="1"/>
  <c r="Q135" i="1" l="1"/>
  <c r="N133" i="1"/>
  <c r="O134" i="1"/>
  <c r="P134" i="1" s="1"/>
  <c r="Q134" i="1" l="1"/>
  <c r="N132" i="1"/>
  <c r="O133" i="1"/>
  <c r="P133" i="1" s="1"/>
  <c r="Q133" i="1" l="1"/>
  <c r="N131" i="1"/>
  <c r="O132" i="1"/>
  <c r="P132" i="1" s="1"/>
  <c r="Q132" i="1" l="1"/>
  <c r="N130" i="1"/>
  <c r="O131" i="1"/>
  <c r="P131" i="1" s="1"/>
  <c r="Q131" i="1" l="1"/>
  <c r="N129" i="1"/>
  <c r="O130" i="1"/>
  <c r="P130" i="1" s="1"/>
  <c r="Q130" i="1" l="1"/>
  <c r="N128" i="1"/>
  <c r="O129" i="1"/>
  <c r="P129" i="1" s="1"/>
  <c r="Q129" i="1" l="1"/>
  <c r="N127" i="1"/>
  <c r="O128" i="1"/>
  <c r="P128" i="1" s="1"/>
  <c r="Q128" i="1" l="1"/>
  <c r="N126" i="1"/>
  <c r="O127" i="1"/>
  <c r="P127" i="1" s="1"/>
  <c r="Q127" i="1" l="1"/>
  <c r="N125" i="1"/>
  <c r="O126" i="1"/>
  <c r="P126" i="1" s="1"/>
  <c r="Q126" i="1" l="1"/>
  <c r="N124" i="1"/>
  <c r="O125" i="1"/>
  <c r="P125" i="1" s="1"/>
  <c r="Q125" i="1" l="1"/>
  <c r="N123" i="1"/>
  <c r="O124" i="1"/>
  <c r="P124" i="1" s="1"/>
  <c r="Q124" i="1" l="1"/>
  <c r="N122" i="1"/>
  <c r="O123" i="1"/>
  <c r="P123" i="1" s="1"/>
  <c r="Q123" i="1" l="1"/>
  <c r="N121" i="1"/>
  <c r="O122" i="1"/>
  <c r="P122" i="1" s="1"/>
  <c r="Q122" i="1" s="1"/>
  <c r="N120" i="1" l="1"/>
  <c r="O121" i="1"/>
  <c r="P121" i="1" s="1"/>
  <c r="Q121" i="1" s="1"/>
  <c r="N119" i="1" l="1"/>
  <c r="O120" i="1"/>
  <c r="P120" i="1" s="1"/>
  <c r="Q120" i="1" s="1"/>
  <c r="N118" i="1" l="1"/>
  <c r="O119" i="1"/>
  <c r="P119" i="1" s="1"/>
  <c r="Q119" i="1" s="1"/>
  <c r="N117" i="1" l="1"/>
  <c r="O118" i="1"/>
  <c r="P118" i="1" s="1"/>
  <c r="Q118" i="1" l="1"/>
  <c r="N116" i="1"/>
  <c r="O117" i="1"/>
  <c r="P117" i="1" s="1"/>
  <c r="Q117" i="1" l="1"/>
  <c r="N115" i="1"/>
  <c r="O116" i="1"/>
  <c r="P116" i="1" s="1"/>
  <c r="Q116" i="1" l="1"/>
  <c r="N114" i="1"/>
  <c r="O115" i="1"/>
  <c r="P115" i="1" s="1"/>
  <c r="Q115" i="1" l="1"/>
  <c r="N113" i="1"/>
  <c r="O114" i="1"/>
  <c r="P114" i="1" s="1"/>
  <c r="Q114" i="1" l="1"/>
  <c r="N112" i="1"/>
  <c r="O113" i="1"/>
  <c r="P113" i="1" s="1"/>
  <c r="Q113" i="1" l="1"/>
  <c r="N111" i="1"/>
  <c r="O112" i="1"/>
  <c r="P112" i="1" s="1"/>
  <c r="Q112" i="1" l="1"/>
  <c r="N110" i="1"/>
  <c r="O111" i="1"/>
  <c r="P111" i="1" s="1"/>
  <c r="Q111" i="1" l="1"/>
  <c r="N109" i="1"/>
  <c r="O110" i="1"/>
  <c r="P110" i="1" s="1"/>
  <c r="Q110" i="1" l="1"/>
  <c r="N108" i="1"/>
  <c r="O109" i="1"/>
  <c r="P109" i="1" s="1"/>
  <c r="Q109" i="1" l="1"/>
  <c r="N107" i="1"/>
  <c r="O108" i="1"/>
  <c r="P108" i="1" s="1"/>
  <c r="Q108" i="1" l="1"/>
  <c r="N106" i="1"/>
  <c r="O107" i="1"/>
  <c r="P107" i="1" s="1"/>
  <c r="Q107" i="1" s="1"/>
  <c r="N105" i="1" l="1"/>
  <c r="O106" i="1"/>
  <c r="P106" i="1" s="1"/>
  <c r="Q106" i="1" s="1"/>
  <c r="N104" i="1" l="1"/>
  <c r="O105" i="1"/>
  <c r="P105" i="1" s="1"/>
  <c r="Q105" i="1" l="1"/>
  <c r="N103" i="1"/>
  <c r="O104" i="1"/>
  <c r="P104" i="1" s="1"/>
  <c r="Q104" i="1" l="1"/>
  <c r="N102" i="1"/>
  <c r="O103" i="1"/>
  <c r="P103" i="1" s="1"/>
  <c r="Q103" i="1" l="1"/>
  <c r="N101" i="1"/>
  <c r="O102" i="1"/>
  <c r="P102" i="1" s="1"/>
  <c r="Q102" i="1" l="1"/>
  <c r="N100" i="1"/>
  <c r="O101" i="1"/>
  <c r="P101" i="1" s="1"/>
  <c r="Q101" i="1" l="1"/>
  <c r="N99" i="1"/>
  <c r="O100" i="1"/>
  <c r="P100" i="1" s="1"/>
  <c r="Q100" i="1" l="1"/>
  <c r="N98" i="1"/>
  <c r="O99" i="1"/>
  <c r="P99" i="1" s="1"/>
  <c r="Q99" i="1" l="1"/>
  <c r="N97" i="1"/>
  <c r="O98" i="1"/>
  <c r="P98" i="1" s="1"/>
  <c r="Q98" i="1" l="1"/>
  <c r="N96" i="1"/>
  <c r="O97" i="1"/>
  <c r="P97" i="1" s="1"/>
  <c r="Q97" i="1" l="1"/>
  <c r="N95" i="1"/>
  <c r="O96" i="1"/>
  <c r="P96" i="1" s="1"/>
  <c r="Q96" i="1" l="1"/>
  <c r="N94" i="1"/>
  <c r="O95" i="1"/>
  <c r="P95" i="1" s="1"/>
  <c r="Q95" i="1" l="1"/>
  <c r="N93" i="1"/>
  <c r="O94" i="1"/>
  <c r="P94" i="1" s="1"/>
  <c r="Q94" i="1" l="1"/>
  <c r="N92" i="1"/>
  <c r="O93" i="1"/>
  <c r="P93" i="1" s="1"/>
  <c r="Q93" i="1" l="1"/>
  <c r="N91" i="1"/>
  <c r="O92" i="1"/>
  <c r="P92" i="1" s="1"/>
  <c r="Q92" i="1" l="1"/>
  <c r="N90" i="1"/>
  <c r="O91" i="1"/>
  <c r="P91" i="1" s="1"/>
  <c r="Q91" i="1" s="1"/>
  <c r="N89" i="1" l="1"/>
  <c r="O90" i="1"/>
  <c r="P90" i="1" s="1"/>
  <c r="Q90" i="1" s="1"/>
  <c r="N88" i="1" l="1"/>
  <c r="O89" i="1"/>
  <c r="P89" i="1" s="1"/>
  <c r="Q89" i="1" l="1"/>
  <c r="N87" i="1"/>
  <c r="O88" i="1"/>
  <c r="P88" i="1" s="1"/>
  <c r="Q88" i="1" l="1"/>
  <c r="N86" i="1"/>
  <c r="O87" i="1"/>
  <c r="P87" i="1" s="1"/>
  <c r="Q87" i="1" s="1"/>
  <c r="N85" i="1" l="1"/>
  <c r="O86" i="1"/>
  <c r="P86" i="1" s="1"/>
  <c r="Q86" i="1" l="1"/>
  <c r="N84" i="1"/>
  <c r="O85" i="1"/>
  <c r="P85" i="1" s="1"/>
  <c r="Q85" i="1" l="1"/>
  <c r="N83" i="1"/>
  <c r="O84" i="1"/>
  <c r="P84" i="1" s="1"/>
  <c r="Q84" i="1" s="1"/>
  <c r="N82" i="1" l="1"/>
  <c r="O83" i="1"/>
  <c r="P83" i="1" s="1"/>
  <c r="Q83" i="1" s="1"/>
  <c r="N81" i="1" l="1"/>
  <c r="O82" i="1"/>
  <c r="P82" i="1" s="1"/>
  <c r="Q82" i="1" s="1"/>
  <c r="N80" i="1" l="1"/>
  <c r="O81" i="1"/>
  <c r="P81" i="1" s="1"/>
  <c r="Q81" i="1" s="1"/>
  <c r="N79" i="1" l="1"/>
  <c r="O80" i="1"/>
  <c r="P80" i="1" s="1"/>
  <c r="Q80" i="1" s="1"/>
  <c r="N78" i="1" l="1"/>
  <c r="O79" i="1"/>
  <c r="P79" i="1" s="1"/>
  <c r="Q79" i="1" s="1"/>
  <c r="N77" i="1" l="1"/>
  <c r="O78" i="1"/>
  <c r="P78" i="1" s="1"/>
  <c r="Q78" i="1" l="1"/>
  <c r="N76" i="1"/>
  <c r="O77" i="1"/>
  <c r="P77" i="1" s="1"/>
  <c r="Q77" i="1" s="1"/>
  <c r="N75" i="1" l="1"/>
  <c r="O76" i="1"/>
  <c r="P76" i="1" s="1"/>
  <c r="Q76" i="1" l="1"/>
  <c r="N74" i="1"/>
  <c r="O75" i="1"/>
  <c r="P75" i="1" s="1"/>
  <c r="Q75" i="1" l="1"/>
  <c r="N73" i="1"/>
  <c r="O74" i="1"/>
  <c r="P74" i="1" s="1"/>
  <c r="P73" i="1" l="1"/>
  <c r="Q74" i="1"/>
  <c r="N72" i="1"/>
  <c r="O73" i="1"/>
  <c r="Q73" i="1" l="1"/>
  <c r="N71" i="1"/>
  <c r="O72" i="1"/>
  <c r="P72" i="1" s="1"/>
  <c r="Q72" i="1" l="1"/>
  <c r="N70" i="1"/>
  <c r="O71" i="1"/>
  <c r="P71" i="1" s="1"/>
  <c r="Q71" i="1" l="1"/>
  <c r="N69" i="1"/>
  <c r="O70" i="1"/>
  <c r="P70" i="1" s="1"/>
  <c r="Q70" i="1" l="1"/>
  <c r="N68" i="1"/>
  <c r="O69" i="1"/>
  <c r="P69" i="1" s="1"/>
  <c r="Q69" i="1" l="1"/>
  <c r="N67" i="1"/>
  <c r="O68" i="1"/>
  <c r="P68" i="1" s="1"/>
  <c r="Q68" i="1" l="1"/>
  <c r="N66" i="1"/>
  <c r="O67" i="1"/>
  <c r="P67" i="1" s="1"/>
  <c r="Q67" i="1" l="1"/>
  <c r="N65" i="1"/>
  <c r="O66" i="1"/>
  <c r="P66" i="1" s="1"/>
  <c r="Q66" i="1" l="1"/>
  <c r="N64" i="1"/>
  <c r="O65" i="1"/>
  <c r="P65" i="1" s="1"/>
  <c r="Q65" i="1" l="1"/>
  <c r="N63" i="1"/>
  <c r="O64" i="1"/>
  <c r="P64" i="1" s="1"/>
  <c r="Q64" i="1" l="1"/>
  <c r="N62" i="1"/>
  <c r="O63" i="1"/>
  <c r="P63" i="1" s="1"/>
  <c r="Q63" i="1" l="1"/>
  <c r="N61" i="1"/>
  <c r="O62" i="1"/>
  <c r="P62" i="1" s="1"/>
  <c r="Q62" i="1" l="1"/>
  <c r="N60" i="1"/>
  <c r="O61" i="1"/>
  <c r="P61" i="1" s="1"/>
  <c r="Q61" i="1" l="1"/>
  <c r="N59" i="1"/>
  <c r="O60" i="1"/>
  <c r="P60" i="1" s="1"/>
  <c r="Q60" i="1" l="1"/>
  <c r="N58" i="1"/>
  <c r="O59" i="1"/>
  <c r="P59" i="1" s="1"/>
  <c r="Q59" i="1" l="1"/>
  <c r="N57" i="1"/>
  <c r="O58" i="1"/>
  <c r="P58" i="1" s="1"/>
  <c r="Q58" i="1" l="1"/>
  <c r="N56" i="1"/>
  <c r="O57" i="1"/>
  <c r="P57" i="1" s="1"/>
  <c r="Q57" i="1" l="1"/>
  <c r="N55" i="1"/>
  <c r="O56" i="1"/>
  <c r="P56" i="1" s="1"/>
  <c r="Q56" i="1" l="1"/>
  <c r="N54" i="1"/>
  <c r="O55" i="1"/>
  <c r="P55" i="1" s="1"/>
  <c r="P54" i="1" l="1"/>
  <c r="Q55" i="1"/>
  <c r="N53" i="1"/>
  <c r="O54" i="1"/>
  <c r="Q54" i="1" l="1"/>
  <c r="N52" i="1"/>
  <c r="O53" i="1"/>
  <c r="P53" i="1" s="1"/>
  <c r="Q53" i="1" l="1"/>
  <c r="N51" i="1"/>
  <c r="O52" i="1"/>
  <c r="P52" i="1" s="1"/>
  <c r="Q52" i="1" l="1"/>
  <c r="N50" i="1"/>
  <c r="O51" i="1"/>
  <c r="P51" i="1" s="1"/>
  <c r="Q51" i="1" l="1"/>
  <c r="N49" i="1"/>
  <c r="O50" i="1"/>
  <c r="P50" i="1" s="1"/>
  <c r="Q50" i="1" l="1"/>
  <c r="N48" i="1"/>
  <c r="O49" i="1"/>
  <c r="P49" i="1" s="1"/>
  <c r="Q49" i="1" l="1"/>
  <c r="N47" i="1"/>
  <c r="O48" i="1"/>
  <c r="P48" i="1" s="1"/>
  <c r="Q48" i="1" l="1"/>
  <c r="N46" i="1"/>
  <c r="O47" i="1"/>
  <c r="P47" i="1" s="1"/>
  <c r="Q47" i="1" l="1"/>
  <c r="N45" i="1"/>
  <c r="O46" i="1"/>
  <c r="P46" i="1" s="1"/>
  <c r="Q46" i="1" l="1"/>
  <c r="N44" i="1"/>
  <c r="O45" i="1"/>
  <c r="P45" i="1" s="1"/>
  <c r="Q45" i="1" l="1"/>
  <c r="N43" i="1"/>
  <c r="O44" i="1"/>
  <c r="P44" i="1" s="1"/>
  <c r="Q44" i="1" l="1"/>
  <c r="N42" i="1"/>
  <c r="O43" i="1"/>
  <c r="P43" i="1" s="1"/>
  <c r="Q43" i="1" s="1"/>
  <c r="N41" i="1" l="1"/>
  <c r="O42" i="1"/>
  <c r="P42" i="1" s="1"/>
  <c r="Q42" i="1" s="1"/>
  <c r="N40" i="1" l="1"/>
  <c r="O41" i="1"/>
  <c r="P41" i="1" s="1"/>
  <c r="Q41" i="1" s="1"/>
  <c r="N39" i="1" l="1"/>
  <c r="O40" i="1"/>
  <c r="P40" i="1" s="1"/>
  <c r="Q40" i="1" l="1"/>
  <c r="N38" i="1"/>
  <c r="O39" i="1"/>
  <c r="P39" i="1" s="1"/>
  <c r="Q39" i="1" s="1"/>
  <c r="N37" i="1" l="1"/>
  <c r="O38" i="1"/>
  <c r="P38" i="1" s="1"/>
  <c r="Q38" i="1" s="1"/>
  <c r="N36" i="1" l="1"/>
  <c r="O37" i="1"/>
  <c r="P37" i="1" s="1"/>
  <c r="Q37" i="1" s="1"/>
  <c r="N35" i="1" l="1"/>
  <c r="O36" i="1"/>
  <c r="P36" i="1" s="1"/>
  <c r="Q36" i="1" l="1"/>
  <c r="N34" i="1"/>
  <c r="O35" i="1"/>
  <c r="P35" i="1" s="1"/>
  <c r="Q35" i="1" s="1"/>
  <c r="N33" i="1" l="1"/>
  <c r="O34" i="1"/>
  <c r="P34" i="1" s="1"/>
  <c r="Q34" i="1" s="1"/>
  <c r="N32" i="1" l="1"/>
  <c r="O33" i="1"/>
  <c r="P33" i="1" s="1"/>
  <c r="Q33" i="1" l="1"/>
  <c r="N31" i="1"/>
  <c r="O32" i="1"/>
  <c r="P32" i="1" s="1"/>
  <c r="Q32" i="1" l="1"/>
  <c r="N30" i="1"/>
  <c r="O31" i="1"/>
  <c r="P31" i="1" s="1"/>
  <c r="Q31" i="1" l="1"/>
  <c r="N29" i="1"/>
  <c r="O30" i="1"/>
  <c r="P30" i="1" s="1"/>
  <c r="Q30" i="1" s="1"/>
  <c r="N28" i="1" l="1"/>
  <c r="O29" i="1"/>
  <c r="P29" i="1" s="1"/>
  <c r="Q29" i="1" s="1"/>
  <c r="N27" i="1" l="1"/>
  <c r="O28" i="1"/>
  <c r="P28" i="1" s="1"/>
  <c r="Q28" i="1" l="1"/>
  <c r="N26" i="1"/>
  <c r="O27" i="1"/>
  <c r="P27" i="1" s="1"/>
  <c r="Q27" i="1" l="1"/>
  <c r="N25" i="1"/>
  <c r="O26" i="1"/>
  <c r="P26" i="1" s="1"/>
  <c r="Q26" i="1" l="1"/>
  <c r="N24" i="1"/>
  <c r="O25" i="1"/>
  <c r="P25" i="1" s="1"/>
  <c r="Q25" i="1" s="1"/>
  <c r="N23" i="1" l="1"/>
  <c r="O24" i="1"/>
  <c r="P24" i="1" s="1"/>
  <c r="Q24" i="1" l="1"/>
  <c r="N22" i="1"/>
  <c r="O23" i="1"/>
  <c r="P23" i="1" s="1"/>
  <c r="Q23" i="1" l="1"/>
  <c r="N21" i="1"/>
  <c r="O22" i="1"/>
  <c r="P22" i="1" s="1"/>
  <c r="Q22" i="1" l="1"/>
  <c r="N20" i="1"/>
  <c r="O21" i="1"/>
  <c r="P21" i="1" s="1"/>
  <c r="Q21" i="1" l="1"/>
  <c r="N19" i="1"/>
  <c r="O20" i="1"/>
  <c r="P20" i="1" s="1"/>
  <c r="Q20" i="1" l="1"/>
  <c r="N18" i="1"/>
  <c r="O19" i="1"/>
  <c r="P19" i="1" s="1"/>
  <c r="Q19" i="1" l="1"/>
  <c r="N17" i="1"/>
  <c r="O18" i="1"/>
  <c r="P18" i="1" s="1"/>
  <c r="Q18" i="1" l="1"/>
  <c r="N16" i="1"/>
  <c r="O17" i="1"/>
  <c r="P17" i="1" s="1"/>
  <c r="Q17" i="1" s="1"/>
  <c r="N15" i="1" l="1"/>
  <c r="O16" i="1"/>
  <c r="P16" i="1" s="1"/>
  <c r="Q16" i="1" s="1"/>
  <c r="N14" i="1" l="1"/>
  <c r="O15" i="1"/>
  <c r="P15" i="1" s="1"/>
  <c r="Q15" i="1" s="1"/>
  <c r="N13" i="1" l="1"/>
  <c r="O14" i="1"/>
  <c r="P14" i="1" s="1"/>
  <c r="Q14" i="1" s="1"/>
  <c r="N12" i="1" l="1"/>
  <c r="O13" i="1"/>
  <c r="P13" i="1" s="1"/>
  <c r="Q13" i="1" s="1"/>
  <c r="N11" i="1" l="1"/>
  <c r="O12" i="1"/>
  <c r="P12" i="1" s="1"/>
  <c r="Q12" i="1" s="1"/>
  <c r="N10" i="1" l="1"/>
  <c r="O11" i="1"/>
  <c r="P11" i="1" s="1"/>
  <c r="Q11" i="1" s="1"/>
  <c r="N9" i="1" l="1"/>
  <c r="O10" i="1"/>
  <c r="P10" i="1" s="1"/>
  <c r="Q10" i="1" s="1"/>
  <c r="N8" i="1" l="1"/>
  <c r="O9" i="1"/>
  <c r="P9" i="1" s="1"/>
  <c r="Q9" i="1" s="1"/>
  <c r="N7" i="1" l="1"/>
  <c r="O8" i="1"/>
  <c r="P8" i="1" s="1"/>
  <c r="Q8" i="1" s="1"/>
  <c r="N6" i="1" l="1"/>
  <c r="O7" i="1"/>
  <c r="P7" i="1" s="1"/>
  <c r="Q7" i="1" s="1"/>
  <c r="N5" i="1" l="1"/>
  <c r="O6" i="1"/>
  <c r="P6" i="1" s="1"/>
  <c r="Q6" i="1" s="1"/>
  <c r="N4" i="1" l="1"/>
  <c r="O5" i="1"/>
  <c r="P5" i="1" s="1"/>
  <c r="Q5" i="1" s="1"/>
  <c r="N3" i="1" l="1"/>
  <c r="O4" i="1"/>
  <c r="P4" i="1" s="1"/>
  <c r="Q4" i="1" s="1"/>
  <c r="O3" i="1" l="1"/>
  <c r="P3" i="1" s="1"/>
  <c r="Q3" i="1" s="1"/>
  <c r="T30" i="1" s="1"/>
  <c r="W4" i="1"/>
  <c r="W8" i="1" s="1"/>
  <c r="T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<sst xmlns="http://schemas.openxmlformats.org/spreadsheetml/2006/main" count="76" uniqueCount="73">
  <si>
    <t>Date</t>
  </si>
  <si>
    <t>Open</t>
  </si>
  <si>
    <t>High</t>
  </si>
  <si>
    <t>Low</t>
  </si>
  <si>
    <t>Close</t>
  </si>
  <si>
    <t>Volume</t>
  </si>
  <si>
    <t>Turnover</t>
  </si>
  <si>
    <t>Sampling error = 1/sqrt(samplesize)</t>
  </si>
  <si>
    <t>Atleast size 25, 100 is good. 95% is standard - 1000 trades)</t>
  </si>
  <si>
    <t>t+1</t>
  </si>
  <si>
    <t>t+1%</t>
  </si>
  <si>
    <t>#</t>
  </si>
  <si>
    <t>win trades</t>
  </si>
  <si>
    <t>%wins</t>
  </si>
  <si>
    <t>Avg</t>
  </si>
  <si>
    <t>Med</t>
  </si>
  <si>
    <t>&gt; 66 green - 2/3 wins</t>
  </si>
  <si>
    <t>&gt; 15 good, green</t>
  </si>
  <si>
    <t>Max</t>
  </si>
  <si>
    <t>Min</t>
  </si>
  <si>
    <t>GrsPft</t>
  </si>
  <si>
    <t>GrsLoss</t>
  </si>
  <si>
    <t>PftFactr</t>
  </si>
  <si>
    <t>GrsPft/GrsLoss, High freq sys 100 trades &gt; 1.5. Mid freq 50 to 100  &gt;2</t>
  </si>
  <si>
    <t>Not much use as Max and min present</t>
  </si>
  <si>
    <t>OAPF</t>
  </si>
  <si>
    <t>t-test</t>
  </si>
  <si>
    <t>Stdev</t>
  </si>
  <si>
    <t xml:space="preserve">Cutoff = 6 for last 5 yrs avg. 2* 6 - brokerage &amp; slipages </t>
  </si>
  <si>
    <t>P-Val</t>
  </si>
  <si>
    <t>P &lt; 0.05 for statistically significant</t>
  </si>
  <si>
    <t>1/P-val</t>
  </si>
  <si>
    <t>&gt; 20, 1 in 58 this trade is random.</t>
  </si>
  <si>
    <t>Quartile1</t>
  </si>
  <si>
    <t>Quartile3</t>
  </si>
  <si>
    <t>IQR</t>
  </si>
  <si>
    <t>-veOutlier</t>
  </si>
  <si>
    <t>%-veOutlier</t>
  </si>
  <si>
    <t>+veOutlier</t>
  </si>
  <si>
    <t>+ve Seq</t>
  </si>
  <si>
    <t>-ve Seq</t>
  </si>
  <si>
    <t>MaxConsWins</t>
  </si>
  <si>
    <t>MaxConsLoss</t>
  </si>
  <si>
    <t>Max ConsWinPts</t>
  </si>
  <si>
    <t>Max ConsLossPts</t>
  </si>
  <si>
    <t>-veSeqPts</t>
  </si>
  <si>
    <t>+veseqPts</t>
  </si>
  <si>
    <t>Junk system if less than 1% -ve out liers are present</t>
  </si>
  <si>
    <t>Max 6 loss, put sys on hold</t>
  </si>
  <si>
    <t>More than 350 pts loss, put sys on hold</t>
  </si>
  <si>
    <t>EqCurve</t>
  </si>
  <si>
    <t>Max DD</t>
  </si>
  <si>
    <t>DD</t>
  </si>
  <si>
    <t>DD Date</t>
  </si>
  <si>
    <t>DD time</t>
  </si>
  <si>
    <t>Max DD Time</t>
  </si>
  <si>
    <t>End Cap</t>
  </si>
  <si>
    <t>Start Capital</t>
  </si>
  <si>
    <t>StartDae</t>
  </si>
  <si>
    <t>End Date</t>
  </si>
  <si>
    <t>No of Year</t>
  </si>
  <si>
    <t>CAGR</t>
  </si>
  <si>
    <t>No of Wins</t>
  </si>
  <si>
    <t>Adj no of Wins</t>
  </si>
  <si>
    <t>No of Losses</t>
  </si>
  <si>
    <t>Adj No of Loss</t>
  </si>
  <si>
    <t>PnL</t>
  </si>
  <si>
    <t>Avg Win</t>
  </si>
  <si>
    <t>Avg Loss</t>
  </si>
  <si>
    <t>Gross Profi</t>
  </si>
  <si>
    <t>Gross Loss</t>
  </si>
  <si>
    <t>Net Profit</t>
  </si>
  <si>
    <t>New Cagr (PROM)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</si>
</sst>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$-C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0" borderId="0" xfId="0" quotePrefix="1"/>
    <xf numFmtId="166" fontId="0" fillId="0" borderId="0" xfId="0" quotePrefix="1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"/>
  <sheetViews>
    <sheetView tabSelected="1" zoomScale="78" zoomScaleNormal="78" workbookViewId="0">
      <selection activeCell="V19" sqref="V19"/>
    </sheetView>
  </sheetViews>
  <sheetFormatPr defaultRowHeight="14.4" x14ac:dyDescent="0.3"/>
  <cols>
    <col min="1" max="1" width="9.88671875" bestFit="1" customWidth="1"/>
    <col min="2" max="2" width="5.33203125" style="4" bestFit="1" customWidth="1"/>
    <col min="3" max="4" width="5" style="4" bestFit="1" customWidth="1"/>
    <col min="5" max="5" width="5.44140625" style="4" bestFit="1" customWidth="1"/>
    <col min="6" max="6" width="10" bestFit="1" customWidth="1"/>
    <col min="7" max="7" width="8.33203125" style="4" bestFit="1" customWidth="1"/>
    <col min="12" max="12" width="8.88671875" style="4"/>
    <col min="16" max="16" width="9.6640625" style="8" bestFit="1" customWidth="1"/>
    <col min="19" max="19" width="10.109375" bestFit="1" customWidth="1"/>
    <col min="20" max="20" width="8.88671875" style="2"/>
    <col min="23" max="23" width="9.44140625" customWidth="1"/>
    <col min="28" max="28" width="22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s="6" t="s">
        <v>39</v>
      </c>
      <c r="K1" s="6" t="s">
        <v>40</v>
      </c>
      <c r="L1" s="6" t="s">
        <v>46</v>
      </c>
      <c r="M1" s="6" t="s">
        <v>45</v>
      </c>
      <c r="N1" s="6" t="s">
        <v>50</v>
      </c>
      <c r="O1" s="6" t="s">
        <v>52</v>
      </c>
      <c r="P1" s="7" t="s">
        <v>53</v>
      </c>
      <c r="Q1" t="s">
        <v>54</v>
      </c>
      <c r="R1" t="s">
        <v>66</v>
      </c>
      <c r="T1"/>
      <c r="V1" t="s">
        <v>57</v>
      </c>
    </row>
    <row r="2" spans="1:29" x14ac:dyDescent="0.3">
      <c r="A2" s="1">
        <v>42003</v>
      </c>
      <c r="B2" s="4">
        <v>8260.2999999999993</v>
      </c>
      <c r="C2" s="4">
        <v>8268.25</v>
      </c>
      <c r="D2" s="4">
        <v>8220.5499999999993</v>
      </c>
      <c r="E2" s="4">
        <v>8248.25</v>
      </c>
      <c r="F2">
        <v>77695770</v>
      </c>
      <c r="G2" s="4">
        <v>3460.46</v>
      </c>
    </row>
    <row r="3" spans="1:29" x14ac:dyDescent="0.3">
      <c r="A3" s="1">
        <v>42002</v>
      </c>
      <c r="B3" s="4">
        <v>8214.7000000000007</v>
      </c>
      <c r="C3" s="4">
        <v>8279.15</v>
      </c>
      <c r="D3" s="4">
        <v>8214.7000000000007</v>
      </c>
      <c r="E3" s="4">
        <v>8246.2999999999993</v>
      </c>
      <c r="F3">
        <v>82086035</v>
      </c>
      <c r="G3" s="4">
        <v>3340.07</v>
      </c>
      <c r="H3" s="3">
        <f>E2-E3</f>
        <v>1.9500000000007276</v>
      </c>
      <c r="I3" s="2">
        <f>(E2-E3)*100/E3</f>
        <v>2.3646968943656279E-2</v>
      </c>
      <c r="J3">
        <f>IF(H3&gt;0,1+J4,0)</f>
        <v>3</v>
      </c>
      <c r="K3">
        <f>IF(I3&lt;=0,1+K4,0)</f>
        <v>0</v>
      </c>
      <c r="L3" s="4">
        <f>IF(H3&gt;0,H3+L4,0)</f>
        <v>74.149999999999636</v>
      </c>
      <c r="M3" s="4">
        <f>IF(I3&lt;=0,H3+M4,0)</f>
        <v>0</v>
      </c>
      <c r="N3" s="4">
        <f t="shared" ref="N3:N66" si="0">N4+50*H3</f>
        <v>297212.5</v>
      </c>
      <c r="O3" s="4">
        <f>N3*100/MAX(N3:$N$246) -100</f>
        <v>-5.4103512750129141</v>
      </c>
      <c r="P3" s="8">
        <f t="shared" ref="P3:P16" si="1">IF(O3=0,A3,P4)</f>
        <v>41970</v>
      </c>
      <c r="Q3">
        <f>A3-P3</f>
        <v>32</v>
      </c>
      <c r="R3" s="4">
        <f>N3-N4</f>
        <v>97.500000000058208</v>
      </c>
      <c r="S3" t="s">
        <v>11</v>
      </c>
      <c r="T3" s="4">
        <f>COUNT(I:I)</f>
        <v>243</v>
      </c>
      <c r="V3" t="s">
        <v>57</v>
      </c>
      <c r="W3">
        <v>200000</v>
      </c>
      <c r="AB3" t="s">
        <v>7</v>
      </c>
      <c r="AC3" t="s">
        <v>8</v>
      </c>
    </row>
    <row r="4" spans="1:29" x14ac:dyDescent="0.3">
      <c r="A4" s="1">
        <v>41999</v>
      </c>
      <c r="B4" s="4">
        <v>8204.7999999999993</v>
      </c>
      <c r="C4" s="4">
        <v>8234.5499999999993</v>
      </c>
      <c r="D4" s="4">
        <v>8147.95</v>
      </c>
      <c r="E4" s="4">
        <v>8200.7000000000007</v>
      </c>
      <c r="F4">
        <v>75528707</v>
      </c>
      <c r="G4" s="4">
        <v>2995.12</v>
      </c>
      <c r="H4" s="3">
        <f t="shared" ref="H4:H67" si="2">E3-E4</f>
        <v>45.599999999998545</v>
      </c>
      <c r="I4" s="2">
        <f t="shared" ref="I4:I67" si="3">(E3-E4)*100/E4</f>
        <v>0.55605009328470179</v>
      </c>
      <c r="J4">
        <f t="shared" ref="J4:J67" si="4">IF(H4&gt;0,1+J5,0)</f>
        <v>2</v>
      </c>
      <c r="K4">
        <f t="shared" ref="K4:K67" si="5">IF(I4&lt;=0,1+K5,0)</f>
        <v>0</v>
      </c>
      <c r="L4" s="4">
        <f t="shared" ref="L4:L67" si="6">IF(H4&gt;0,H4+L5,0)</f>
        <v>72.199999999998909</v>
      </c>
      <c r="M4" s="4">
        <f t="shared" ref="M4:M67" si="7">IF(I4&lt;=0,H4+M5,0)</f>
        <v>0</v>
      </c>
      <c r="N4" s="4">
        <f t="shared" si="0"/>
        <v>297114.99999999994</v>
      </c>
      <c r="O4" s="4">
        <f>N4*100/MAX(N4:$N$246) -100</f>
        <v>-5.4413812308549154</v>
      </c>
      <c r="P4" s="8">
        <f t="shared" si="1"/>
        <v>41970</v>
      </c>
      <c r="Q4">
        <f t="shared" ref="Q4:Q67" si="8">A4-P4</f>
        <v>29</v>
      </c>
      <c r="R4" s="4">
        <f t="shared" ref="R4:R67" si="9">N4-N5</f>
        <v>2279.9999999999418</v>
      </c>
      <c r="S4" t="s">
        <v>12</v>
      </c>
      <c r="T4" s="4">
        <f>COUNTIF(I:I,"&gt;0")</f>
        <v>141</v>
      </c>
      <c r="V4" t="s">
        <v>56</v>
      </c>
      <c r="W4" s="4">
        <f>N3</f>
        <v>297212.5</v>
      </c>
    </row>
    <row r="5" spans="1:29" x14ac:dyDescent="0.3">
      <c r="A5" s="1">
        <v>41997</v>
      </c>
      <c r="B5" s="4">
        <v>8272.0499999999993</v>
      </c>
      <c r="C5" s="4">
        <v>8286.4</v>
      </c>
      <c r="D5" s="4">
        <v>8155.25</v>
      </c>
      <c r="E5" s="4">
        <v>8174.1</v>
      </c>
      <c r="F5">
        <v>221905876</v>
      </c>
      <c r="G5" s="4">
        <v>11229.76</v>
      </c>
      <c r="H5" s="3">
        <f t="shared" si="2"/>
        <v>26.600000000000364</v>
      </c>
      <c r="I5" s="2">
        <f t="shared" si="3"/>
        <v>0.32541808884158946</v>
      </c>
      <c r="J5">
        <f t="shared" si="4"/>
        <v>1</v>
      </c>
      <c r="K5">
        <f t="shared" si="5"/>
        <v>0</v>
      </c>
      <c r="L5" s="4">
        <f t="shared" si="6"/>
        <v>26.600000000000364</v>
      </c>
      <c r="M5" s="4">
        <f t="shared" si="7"/>
        <v>0</v>
      </c>
      <c r="N5" s="4">
        <f t="shared" si="0"/>
        <v>294835</v>
      </c>
      <c r="O5" s="4">
        <f>N5*100/MAX(N5:$N$246) -100</f>
        <v>-6.1670048136213325</v>
      </c>
      <c r="P5" s="8">
        <f t="shared" si="1"/>
        <v>41970</v>
      </c>
      <c r="Q5">
        <f t="shared" si="8"/>
        <v>27</v>
      </c>
      <c r="R5" s="4">
        <f t="shared" si="9"/>
        <v>1330</v>
      </c>
      <c r="S5" t="s">
        <v>13</v>
      </c>
      <c r="T5" s="2">
        <f>T4/T3*100</f>
        <v>58.024691358024697</v>
      </c>
      <c r="V5" t="s">
        <v>58</v>
      </c>
      <c r="W5" s="8" cm="1">
        <f t="array" ref="W5">INDEX(A:A,COUNT(A:A)+1)</f>
        <v>41638</v>
      </c>
      <c r="AB5" t="s">
        <v>16</v>
      </c>
    </row>
    <row r="6" spans="1:29" x14ac:dyDescent="0.3">
      <c r="A6" s="1">
        <v>41996</v>
      </c>
      <c r="B6" s="4">
        <v>8324.6</v>
      </c>
      <c r="C6" s="4">
        <v>8364.75</v>
      </c>
      <c r="D6" s="4">
        <v>8252.85</v>
      </c>
      <c r="E6" s="4">
        <v>8267</v>
      </c>
      <c r="F6">
        <v>132190368</v>
      </c>
      <c r="G6" s="4">
        <v>5629.52</v>
      </c>
      <c r="H6" s="3">
        <f t="shared" si="2"/>
        <v>-92.899999999999636</v>
      </c>
      <c r="I6" s="2">
        <f t="shared" si="3"/>
        <v>-1.1237450102818392</v>
      </c>
      <c r="J6">
        <f t="shared" si="4"/>
        <v>0</v>
      </c>
      <c r="K6">
        <f t="shared" si="5"/>
        <v>2</v>
      </c>
      <c r="L6" s="4">
        <f t="shared" si="6"/>
        <v>0</v>
      </c>
      <c r="M6" s="4">
        <f t="shared" si="7"/>
        <v>-149.89999999999964</v>
      </c>
      <c r="N6" s="4">
        <f t="shared" si="0"/>
        <v>293505</v>
      </c>
      <c r="O6" s="4">
        <f>N6*100/MAX(N6:$N$246) -100</f>
        <v>-6.5902852369017637</v>
      </c>
      <c r="P6" s="8">
        <f t="shared" si="1"/>
        <v>41970</v>
      </c>
      <c r="Q6">
        <f t="shared" si="8"/>
        <v>26</v>
      </c>
      <c r="R6" s="4">
        <f t="shared" si="9"/>
        <v>-4645</v>
      </c>
      <c r="S6" t="s">
        <v>14</v>
      </c>
      <c r="T6" s="3">
        <f>AVERAGE(H:H)</f>
        <v>8.0010288065843618</v>
      </c>
      <c r="V6" t="s">
        <v>59</v>
      </c>
      <c r="W6" s="1">
        <f>A2</f>
        <v>42003</v>
      </c>
      <c r="AB6" t="s">
        <v>28</v>
      </c>
    </row>
    <row r="7" spans="1:29" x14ac:dyDescent="0.3">
      <c r="A7" s="1">
        <v>41995</v>
      </c>
      <c r="B7" s="4">
        <v>8255</v>
      </c>
      <c r="C7" s="4">
        <v>8330.9500000000007</v>
      </c>
      <c r="D7" s="4">
        <v>8228.2000000000007</v>
      </c>
      <c r="E7" s="4">
        <v>8324</v>
      </c>
      <c r="F7">
        <v>139159658</v>
      </c>
      <c r="G7" s="4">
        <v>5745.04</v>
      </c>
      <c r="H7" s="3">
        <f t="shared" si="2"/>
        <v>-57</v>
      </c>
      <c r="I7" s="2">
        <f t="shared" si="3"/>
        <v>-0.6847669389716482</v>
      </c>
      <c r="J7">
        <f t="shared" si="4"/>
        <v>0</v>
      </c>
      <c r="K7">
        <f t="shared" si="5"/>
        <v>1</v>
      </c>
      <c r="L7" s="4">
        <f t="shared" si="6"/>
        <v>0</v>
      </c>
      <c r="M7" s="4">
        <f t="shared" si="7"/>
        <v>-57</v>
      </c>
      <c r="N7" s="4">
        <f t="shared" si="0"/>
        <v>298150</v>
      </c>
      <c r="O7" s="4">
        <f>N7*100/MAX(N7:$N$246) -100</f>
        <v>-5.1119863149938141</v>
      </c>
      <c r="P7" s="8">
        <f t="shared" si="1"/>
        <v>41970</v>
      </c>
      <c r="Q7">
        <f t="shared" si="8"/>
        <v>25</v>
      </c>
      <c r="R7" s="4">
        <f t="shared" si="9"/>
        <v>-2850</v>
      </c>
      <c r="S7" t="s">
        <v>15</v>
      </c>
      <c r="T7" s="3">
        <f>MEDIAN(H:H)</f>
        <v>10.099999999999454</v>
      </c>
      <c r="V7" t="s">
        <v>60</v>
      </c>
      <c r="W7">
        <f>(W6-W5)/365</f>
        <v>1</v>
      </c>
      <c r="AB7" t="s">
        <v>17</v>
      </c>
    </row>
    <row r="8" spans="1:29" x14ac:dyDescent="0.3">
      <c r="A8" s="1">
        <v>41992</v>
      </c>
      <c r="B8" s="4">
        <v>8230.4500000000007</v>
      </c>
      <c r="C8" s="4">
        <v>8263.4500000000007</v>
      </c>
      <c r="D8" s="4">
        <v>8208.6</v>
      </c>
      <c r="E8" s="4">
        <v>8225.2000000000007</v>
      </c>
      <c r="F8">
        <v>174796496</v>
      </c>
      <c r="G8" s="4">
        <v>8246.76</v>
      </c>
      <c r="H8" s="3">
        <f t="shared" si="2"/>
        <v>98.799999999999272</v>
      </c>
      <c r="I8" s="2">
        <f t="shared" si="3"/>
        <v>1.2011865972863793</v>
      </c>
      <c r="J8">
        <f t="shared" si="4"/>
        <v>3</v>
      </c>
      <c r="K8">
        <f t="shared" si="5"/>
        <v>0</v>
      </c>
      <c r="L8" s="4">
        <f t="shared" si="6"/>
        <v>294.19999999999982</v>
      </c>
      <c r="M8" s="4">
        <f t="shared" si="7"/>
        <v>0</v>
      </c>
      <c r="N8" s="4">
        <f t="shared" si="0"/>
        <v>301000</v>
      </c>
      <c r="O8" s="4">
        <f>N8*100/MAX(N8:$N$246) -100</f>
        <v>-4.2049568365357715</v>
      </c>
      <c r="P8" s="8">
        <f t="shared" si="1"/>
        <v>41970</v>
      </c>
      <c r="Q8">
        <f t="shared" si="8"/>
        <v>22</v>
      </c>
      <c r="R8" s="4">
        <f t="shared" si="9"/>
        <v>4939.9999999999418</v>
      </c>
      <c r="S8" t="s">
        <v>18</v>
      </c>
      <c r="T8" s="2">
        <f>MAX(H:H)</f>
        <v>198.94999999999982</v>
      </c>
      <c r="V8" t="s">
        <v>61</v>
      </c>
      <c r="W8" s="3">
        <f>POWER(W4/W3,1/W7)*100-100</f>
        <v>48.606250000000017</v>
      </c>
    </row>
    <row r="9" spans="1:29" x14ac:dyDescent="0.3">
      <c r="A9" s="1">
        <v>41991</v>
      </c>
      <c r="B9" s="4">
        <v>8138.9</v>
      </c>
      <c r="C9" s="4">
        <v>8174.3</v>
      </c>
      <c r="D9" s="4">
        <v>8084.9</v>
      </c>
      <c r="E9" s="4">
        <v>8159.3</v>
      </c>
      <c r="F9">
        <v>162112021</v>
      </c>
      <c r="G9" s="4">
        <v>7352.6</v>
      </c>
      <c r="H9" s="3">
        <f t="shared" si="2"/>
        <v>65.900000000000546</v>
      </c>
      <c r="I9" s="2">
        <f t="shared" si="3"/>
        <v>0.8076673244028354</v>
      </c>
      <c r="J9">
        <f t="shared" si="4"/>
        <v>2</v>
      </c>
      <c r="K9">
        <f t="shared" si="5"/>
        <v>0</v>
      </c>
      <c r="L9" s="4">
        <f t="shared" si="6"/>
        <v>195.40000000000055</v>
      </c>
      <c r="M9" s="4">
        <f t="shared" si="7"/>
        <v>0</v>
      </c>
      <c r="N9" s="4">
        <f t="shared" si="0"/>
        <v>296060.00000000006</v>
      </c>
      <c r="O9" s="4">
        <f>N9*100/MAX(N9:$N$246) -100</f>
        <v>-5.7771412658630226</v>
      </c>
      <c r="P9" s="8">
        <f t="shared" si="1"/>
        <v>41970</v>
      </c>
      <c r="Q9">
        <f t="shared" si="8"/>
        <v>21</v>
      </c>
      <c r="R9" s="4">
        <f t="shared" si="9"/>
        <v>3295</v>
      </c>
      <c r="S9" t="s">
        <v>19</v>
      </c>
      <c r="T9" s="2">
        <f>MIN(H:H)</f>
        <v>-163.94999999999982</v>
      </c>
      <c r="V9" t="s">
        <v>62</v>
      </c>
      <c r="W9" s="4">
        <f>T4</f>
        <v>141</v>
      </c>
    </row>
    <row r="10" spans="1:29" x14ac:dyDescent="0.3">
      <c r="A10" s="1">
        <v>41990</v>
      </c>
      <c r="B10" s="4">
        <v>8041.2</v>
      </c>
      <c r="C10" s="4">
        <v>8082</v>
      </c>
      <c r="D10" s="4">
        <v>7961.35</v>
      </c>
      <c r="E10" s="4">
        <v>8029.8</v>
      </c>
      <c r="F10">
        <v>216216145</v>
      </c>
      <c r="G10" s="4">
        <v>9966.02</v>
      </c>
      <c r="H10" s="3">
        <f t="shared" si="2"/>
        <v>129.5</v>
      </c>
      <c r="I10" s="2">
        <f t="shared" si="3"/>
        <v>1.6127425340606241</v>
      </c>
      <c r="J10">
        <f t="shared" si="4"/>
        <v>1</v>
      </c>
      <c r="K10">
        <f t="shared" si="5"/>
        <v>0</v>
      </c>
      <c r="L10" s="4">
        <f t="shared" si="6"/>
        <v>129.5</v>
      </c>
      <c r="M10" s="4">
        <f t="shared" si="7"/>
        <v>0</v>
      </c>
      <c r="N10" s="4">
        <f t="shared" si="0"/>
        <v>292765.00000000006</v>
      </c>
      <c r="O10" s="4">
        <f>N10*100/MAX(N10:$N$246) -100</f>
        <v>-6.8257946453434784</v>
      </c>
      <c r="P10" s="8">
        <f t="shared" si="1"/>
        <v>41970</v>
      </c>
      <c r="Q10">
        <f t="shared" si="8"/>
        <v>20</v>
      </c>
      <c r="R10" s="4">
        <f t="shared" si="9"/>
        <v>6475</v>
      </c>
      <c r="S10" t="s">
        <v>20</v>
      </c>
      <c r="T10" s="4">
        <f>SUMIF(H:H,"&gt;0",H:H)</f>
        <v>6431.5999999999931</v>
      </c>
      <c r="V10" t="s">
        <v>63</v>
      </c>
      <c r="W10" s="4">
        <f>T4-SQRT(T4)</f>
        <v>129.12565791296208</v>
      </c>
    </row>
    <row r="11" spans="1:29" x14ac:dyDescent="0.3">
      <c r="A11" s="1">
        <v>41989</v>
      </c>
      <c r="B11" s="4">
        <v>8172.6</v>
      </c>
      <c r="C11" s="4">
        <v>8189.35</v>
      </c>
      <c r="D11" s="4">
        <v>8052.6</v>
      </c>
      <c r="E11" s="4">
        <v>8067.6</v>
      </c>
      <c r="F11">
        <v>197337631</v>
      </c>
      <c r="G11" s="4">
        <v>8920.2900000000009</v>
      </c>
      <c r="H11" s="3">
        <f t="shared" si="2"/>
        <v>-37.800000000000182</v>
      </c>
      <c r="I11" s="2">
        <f t="shared" si="3"/>
        <v>-0.46854082998661534</v>
      </c>
      <c r="J11">
        <f t="shared" si="4"/>
        <v>0</v>
      </c>
      <c r="K11">
        <f t="shared" si="5"/>
        <v>5</v>
      </c>
      <c r="L11" s="4">
        <f t="shared" si="6"/>
        <v>0</v>
      </c>
      <c r="M11" s="4">
        <f t="shared" si="7"/>
        <v>-325.84999999999945</v>
      </c>
      <c r="N11" s="4">
        <f t="shared" si="0"/>
        <v>286290.00000000006</v>
      </c>
      <c r="O11" s="4">
        <f>N11*100/MAX(N11:$N$246) -100</f>
        <v>-8.8865019692086946</v>
      </c>
      <c r="P11" s="8">
        <f t="shared" si="1"/>
        <v>41970</v>
      </c>
      <c r="Q11">
        <f t="shared" si="8"/>
        <v>19</v>
      </c>
      <c r="R11" s="4">
        <f t="shared" si="9"/>
        <v>-1890</v>
      </c>
      <c r="S11" t="s">
        <v>21</v>
      </c>
      <c r="T11" s="4">
        <f>SUMIF(H:H,"&lt;=0",H:H)</f>
        <v>-4487.3499999999931</v>
      </c>
      <c r="V11" t="s">
        <v>64</v>
      </c>
      <c r="W11" s="4">
        <f>T3-T4</f>
        <v>102</v>
      </c>
    </row>
    <row r="12" spans="1:29" x14ac:dyDescent="0.3">
      <c r="A12" s="1">
        <v>41988</v>
      </c>
      <c r="B12" s="4">
        <v>8160.75</v>
      </c>
      <c r="C12" s="4">
        <v>8242.4</v>
      </c>
      <c r="D12" s="4">
        <v>8152.5</v>
      </c>
      <c r="E12" s="4">
        <v>8219.6</v>
      </c>
      <c r="F12">
        <v>137140608</v>
      </c>
      <c r="G12" s="4">
        <v>6720.94</v>
      </c>
      <c r="H12" s="3">
        <f t="shared" si="2"/>
        <v>-152</v>
      </c>
      <c r="I12" s="2">
        <f t="shared" si="3"/>
        <v>-1.8492384057618374</v>
      </c>
      <c r="J12">
        <f t="shared" si="4"/>
        <v>0</v>
      </c>
      <c r="K12">
        <f t="shared" si="5"/>
        <v>4</v>
      </c>
      <c r="L12" s="4">
        <f t="shared" si="6"/>
        <v>0</v>
      </c>
      <c r="M12" s="4">
        <f t="shared" si="7"/>
        <v>-288.04999999999927</v>
      </c>
      <c r="N12" s="4">
        <f t="shared" si="0"/>
        <v>288180.00000000006</v>
      </c>
      <c r="O12" s="4">
        <f>N12*100/MAX(N12:$N$246) -100</f>
        <v>-8.2849982098101975</v>
      </c>
      <c r="P12" s="8">
        <f t="shared" si="1"/>
        <v>41970</v>
      </c>
      <c r="Q12">
        <f t="shared" si="8"/>
        <v>18</v>
      </c>
      <c r="R12" s="4">
        <f t="shared" si="9"/>
        <v>-7600</v>
      </c>
      <c r="S12" s="5" t="s">
        <v>22</v>
      </c>
      <c r="T12" s="2">
        <f>ABS(T10/T11)</f>
        <v>1.4332735356056476</v>
      </c>
      <c r="V12" t="s">
        <v>65</v>
      </c>
      <c r="W12" s="4">
        <f>W11+SQRT(W11)</f>
        <v>112.09950493836207</v>
      </c>
      <c r="AB12" t="s">
        <v>23</v>
      </c>
      <c r="AC12" t="s">
        <v>24</v>
      </c>
    </row>
    <row r="13" spans="1:29" x14ac:dyDescent="0.3">
      <c r="A13" s="1">
        <v>41985</v>
      </c>
      <c r="B13" s="4">
        <v>8302</v>
      </c>
      <c r="C13" s="4">
        <v>8321.9</v>
      </c>
      <c r="D13" s="4">
        <v>8216.2999999999993</v>
      </c>
      <c r="E13" s="4">
        <v>8224.1</v>
      </c>
      <c r="F13">
        <v>138080911</v>
      </c>
      <c r="G13" s="4">
        <v>6894.03</v>
      </c>
      <c r="H13" s="3">
        <f t="shared" si="2"/>
        <v>-4.5</v>
      </c>
      <c r="I13" s="2">
        <f t="shared" si="3"/>
        <v>-5.4717233496674407E-2</v>
      </c>
      <c r="J13">
        <f t="shared" si="4"/>
        <v>0</v>
      </c>
      <c r="K13">
        <f t="shared" si="5"/>
        <v>3</v>
      </c>
      <c r="L13" s="4">
        <f t="shared" si="6"/>
        <v>0</v>
      </c>
      <c r="M13" s="4">
        <f t="shared" si="7"/>
        <v>-136.04999999999927</v>
      </c>
      <c r="N13" s="4">
        <f t="shared" si="0"/>
        <v>295780.00000000006</v>
      </c>
      <c r="O13" s="4">
        <f>N13*100/MAX(N13:$N$246) -100</f>
        <v>-5.8662529339220697</v>
      </c>
      <c r="P13" s="8">
        <f t="shared" si="1"/>
        <v>41970</v>
      </c>
      <c r="Q13">
        <f t="shared" si="8"/>
        <v>15</v>
      </c>
      <c r="R13" s="4">
        <f t="shared" si="9"/>
        <v>-225</v>
      </c>
      <c r="S13" t="s">
        <v>25</v>
      </c>
      <c r="T13" s="2">
        <f>ABS((T10-T8)/T11)</f>
        <v>1.3889377917924839</v>
      </c>
      <c r="V13" t="s">
        <v>67</v>
      </c>
      <c r="W13" s="4">
        <f>AVERAGEIF(R:R,"&gt;0",R:R)</f>
        <v>2280.7092198581527</v>
      </c>
    </row>
    <row r="14" spans="1:29" x14ac:dyDescent="0.3">
      <c r="A14" s="1">
        <v>41984</v>
      </c>
      <c r="B14" s="4">
        <v>8338.85</v>
      </c>
      <c r="C14" s="4">
        <v>8348.2999999999993</v>
      </c>
      <c r="D14" s="4">
        <v>8272.4</v>
      </c>
      <c r="E14" s="4">
        <v>8292.9</v>
      </c>
      <c r="F14">
        <v>133862999</v>
      </c>
      <c r="G14" s="4">
        <v>6718.85</v>
      </c>
      <c r="H14" s="3">
        <f t="shared" si="2"/>
        <v>-68.799999999999272</v>
      </c>
      <c r="I14" s="2">
        <f t="shared" si="3"/>
        <v>-0.82962534216015238</v>
      </c>
      <c r="J14">
        <f t="shared" si="4"/>
        <v>0</v>
      </c>
      <c r="K14">
        <f t="shared" si="5"/>
        <v>2</v>
      </c>
      <c r="L14" s="4">
        <f t="shared" si="6"/>
        <v>0</v>
      </c>
      <c r="M14" s="4">
        <f t="shared" si="7"/>
        <v>-131.54999999999927</v>
      </c>
      <c r="N14" s="4">
        <f t="shared" si="0"/>
        <v>296005.00000000006</v>
      </c>
      <c r="O14" s="4">
        <f>N14*100/MAX(N14:$N$246) -100</f>
        <v>-5.7946453435174874</v>
      </c>
      <c r="P14" s="8">
        <f t="shared" si="1"/>
        <v>41970</v>
      </c>
      <c r="Q14">
        <f t="shared" si="8"/>
        <v>14</v>
      </c>
      <c r="R14" s="4">
        <f t="shared" si="9"/>
        <v>-3439.9999999999418</v>
      </c>
      <c r="S14" s="5" t="s">
        <v>27</v>
      </c>
      <c r="T14" s="4">
        <f>_xlfn.STDEV.P(H:H)</f>
        <v>58.681037705415093</v>
      </c>
      <c r="V14" t="s">
        <v>68</v>
      </c>
      <c r="W14" s="4">
        <f>AVERAGEIF(R:R,"&lt;=0",R:R)</f>
        <v>-2199.6813725490142</v>
      </c>
    </row>
    <row r="15" spans="1:29" x14ac:dyDescent="0.3">
      <c r="A15" s="1">
        <v>41983</v>
      </c>
      <c r="B15" s="4">
        <v>8318.0499999999993</v>
      </c>
      <c r="C15" s="4">
        <v>8376.7999999999993</v>
      </c>
      <c r="D15" s="4">
        <v>8317</v>
      </c>
      <c r="E15" s="4">
        <v>8355.65</v>
      </c>
      <c r="F15">
        <v>136656345</v>
      </c>
      <c r="G15" s="4">
        <v>6738.18</v>
      </c>
      <c r="H15" s="3">
        <f t="shared" si="2"/>
        <v>-62.75</v>
      </c>
      <c r="I15" s="2">
        <f t="shared" si="3"/>
        <v>-0.75098885185473307</v>
      </c>
      <c r="J15">
        <f t="shared" si="4"/>
        <v>0</v>
      </c>
      <c r="K15">
        <f t="shared" si="5"/>
        <v>1</v>
      </c>
      <c r="L15" s="4">
        <f t="shared" si="6"/>
        <v>0</v>
      </c>
      <c r="M15" s="4">
        <f t="shared" si="7"/>
        <v>-62.75</v>
      </c>
      <c r="N15" s="4">
        <f t="shared" si="0"/>
        <v>299445</v>
      </c>
      <c r="O15" s="4">
        <f>N15*100/MAX(N15:$N$246) -100</f>
        <v>-4.6998448502207708</v>
      </c>
      <c r="P15" s="8">
        <f t="shared" si="1"/>
        <v>41970</v>
      </c>
      <c r="Q15">
        <f t="shared" si="8"/>
        <v>13</v>
      </c>
      <c r="R15" s="4">
        <f t="shared" si="9"/>
        <v>-3137.5</v>
      </c>
      <c r="S15" t="s">
        <v>26</v>
      </c>
      <c r="T15" s="2">
        <f>T6*SQRT(T3)/T14</f>
        <v>2.1254514325149216</v>
      </c>
      <c r="V15" t="s">
        <v>69</v>
      </c>
      <c r="W15">
        <f>W10*W13</f>
        <v>294498.07852234243</v>
      </c>
    </row>
    <row r="16" spans="1:29" x14ac:dyDescent="0.3">
      <c r="A16" s="1">
        <v>41982</v>
      </c>
      <c r="B16" s="4">
        <v>8439.2999999999993</v>
      </c>
      <c r="C16" s="4">
        <v>8444.5</v>
      </c>
      <c r="D16" s="4">
        <v>8330.5</v>
      </c>
      <c r="E16" s="4">
        <v>8340.7000000000007</v>
      </c>
      <c r="F16">
        <v>146266705</v>
      </c>
      <c r="G16" s="4">
        <v>7115.31</v>
      </c>
      <c r="H16" s="3">
        <f t="shared" si="2"/>
        <v>14.949999999998909</v>
      </c>
      <c r="I16" s="2">
        <f t="shared" si="3"/>
        <v>0.17924155046937196</v>
      </c>
      <c r="J16">
        <f t="shared" si="4"/>
        <v>1</v>
      </c>
      <c r="K16">
        <f t="shared" si="5"/>
        <v>0</v>
      </c>
      <c r="L16" s="4">
        <f t="shared" si="6"/>
        <v>14.949999999998909</v>
      </c>
      <c r="M16" s="4">
        <f t="shared" si="7"/>
        <v>0</v>
      </c>
      <c r="N16" s="4">
        <f t="shared" si="0"/>
        <v>302582.5</v>
      </c>
      <c r="O16" s="4">
        <f>N16*100/MAX(N16:$N$246) -100</f>
        <v>-3.7013167840235326</v>
      </c>
      <c r="P16" s="8">
        <f t="shared" si="1"/>
        <v>41970</v>
      </c>
      <c r="Q16">
        <f t="shared" si="8"/>
        <v>12</v>
      </c>
      <c r="R16" s="4">
        <f t="shared" si="9"/>
        <v>747.49999999994179</v>
      </c>
      <c r="S16" t="s">
        <v>29</v>
      </c>
      <c r="T16" s="2">
        <f>TDIST(ABS(T15),T3,1)</f>
        <v>1.7279035212487644E-2</v>
      </c>
      <c r="V16" t="s">
        <v>70</v>
      </c>
      <c r="W16">
        <f>W12*W14</f>
        <v>-246583.19288488128</v>
      </c>
      <c r="AB16" t="s">
        <v>30</v>
      </c>
    </row>
    <row r="17" spans="1:28" x14ac:dyDescent="0.3">
      <c r="A17" s="1">
        <v>41981</v>
      </c>
      <c r="B17" s="4">
        <v>8538.65</v>
      </c>
      <c r="C17" s="4">
        <v>8546.35</v>
      </c>
      <c r="D17" s="4">
        <v>8432.25</v>
      </c>
      <c r="E17" s="4">
        <v>8438.25</v>
      </c>
      <c r="F17">
        <v>163819529</v>
      </c>
      <c r="G17" s="4">
        <v>13929.39</v>
      </c>
      <c r="H17" s="3">
        <f t="shared" si="2"/>
        <v>-97.549999999999272</v>
      </c>
      <c r="I17" s="2">
        <f t="shared" si="3"/>
        <v>-1.1560453885580455</v>
      </c>
      <c r="J17">
        <f t="shared" si="4"/>
        <v>0</v>
      </c>
      <c r="K17">
        <f t="shared" si="5"/>
        <v>3</v>
      </c>
      <c r="L17" s="4">
        <f t="shared" si="6"/>
        <v>0</v>
      </c>
      <c r="M17" s="4">
        <f t="shared" si="7"/>
        <v>-223.69999999999891</v>
      </c>
      <c r="N17" s="4">
        <f t="shared" si="0"/>
        <v>301835.00000000006</v>
      </c>
      <c r="O17" s="4">
        <f>N17*100/MAX(N17:$N$246) -100</f>
        <v>-3.9392131121453957</v>
      </c>
      <c r="P17" s="8">
        <f t="shared" ref="P17:P19" si="10">IF(O17=0,A17,P18)</f>
        <v>41970</v>
      </c>
      <c r="Q17">
        <f t="shared" si="8"/>
        <v>11</v>
      </c>
      <c r="R17" s="4">
        <f t="shared" si="9"/>
        <v>-4877.4999999999418</v>
      </c>
      <c r="S17" s="5" t="s">
        <v>31</v>
      </c>
      <c r="T17" s="3">
        <f>1/T16</f>
        <v>57.873601604636761</v>
      </c>
      <c r="V17" t="s">
        <v>71</v>
      </c>
      <c r="W17">
        <f>SUM(W15:W16)</f>
        <v>47914.88563746115</v>
      </c>
      <c r="AB17" t="s">
        <v>32</v>
      </c>
    </row>
    <row r="18" spans="1:28" x14ac:dyDescent="0.3">
      <c r="A18" s="1">
        <v>41978</v>
      </c>
      <c r="B18" s="4">
        <v>8584.25</v>
      </c>
      <c r="C18" s="4">
        <v>8588.35</v>
      </c>
      <c r="D18" s="4">
        <v>8523.9</v>
      </c>
      <c r="E18" s="4">
        <v>8538.2999999999993</v>
      </c>
      <c r="F18">
        <v>143345553</v>
      </c>
      <c r="G18" s="4">
        <v>6452.4</v>
      </c>
      <c r="H18" s="3">
        <f t="shared" si="2"/>
        <v>-100.04999999999927</v>
      </c>
      <c r="I18" s="2">
        <f t="shared" si="3"/>
        <v>-1.1717789255472317</v>
      </c>
      <c r="J18">
        <f t="shared" si="4"/>
        <v>0</v>
      </c>
      <c r="K18">
        <f t="shared" si="5"/>
        <v>2</v>
      </c>
      <c r="L18" s="4">
        <f t="shared" si="6"/>
        <v>0</v>
      </c>
      <c r="M18" s="4">
        <f t="shared" si="7"/>
        <v>-126.14999999999964</v>
      </c>
      <c r="N18" s="4">
        <f t="shared" si="0"/>
        <v>306712.5</v>
      </c>
      <c r="O18" s="4">
        <f>N18*100/MAX(N18:$N$246) -100</f>
        <v>-2.3869196801527437</v>
      </c>
      <c r="P18" s="8">
        <f t="shared" si="10"/>
        <v>41970</v>
      </c>
      <c r="Q18">
        <f t="shared" si="8"/>
        <v>8</v>
      </c>
      <c r="R18" s="4">
        <f t="shared" si="9"/>
        <v>-5002.4999999999418</v>
      </c>
      <c r="S18" t="s">
        <v>33</v>
      </c>
      <c r="T18" s="2">
        <f>QUARTILE(H:H,1)</f>
        <v>-22.400000000000091</v>
      </c>
      <c r="V18" t="s">
        <v>56</v>
      </c>
      <c r="W18">
        <f>W3+W17</f>
        <v>247914.88563746115</v>
      </c>
    </row>
    <row r="19" spans="1:28" x14ac:dyDescent="0.3">
      <c r="A19" s="1">
        <v>41977</v>
      </c>
      <c r="B19" s="4">
        <v>8582.4</v>
      </c>
      <c r="C19" s="4">
        <v>8626.9500000000007</v>
      </c>
      <c r="D19" s="4">
        <v>8526.4</v>
      </c>
      <c r="E19" s="4">
        <v>8564.4</v>
      </c>
      <c r="F19">
        <v>143477230</v>
      </c>
      <c r="G19" s="4">
        <v>6687.99</v>
      </c>
      <c r="H19" s="3">
        <f t="shared" si="2"/>
        <v>-26.100000000000364</v>
      </c>
      <c r="I19" s="2">
        <f t="shared" si="3"/>
        <v>-0.30474989491383359</v>
      </c>
      <c r="J19">
        <f t="shared" si="4"/>
        <v>0</v>
      </c>
      <c r="K19">
        <f t="shared" si="5"/>
        <v>1</v>
      </c>
      <c r="L19" s="4">
        <f t="shared" si="6"/>
        <v>0</v>
      </c>
      <c r="M19" s="4">
        <f t="shared" si="7"/>
        <v>-26.100000000000364</v>
      </c>
      <c r="N19" s="4">
        <f t="shared" si="0"/>
        <v>311714.99999999994</v>
      </c>
      <c r="O19" s="4">
        <f>N19*100/MAX(N19:$N$246) -100</f>
        <v>-0.79484425349087928</v>
      </c>
      <c r="P19" s="8">
        <f t="shared" si="10"/>
        <v>41970</v>
      </c>
      <c r="Q19">
        <f t="shared" si="8"/>
        <v>7</v>
      </c>
      <c r="R19" s="4">
        <f t="shared" si="9"/>
        <v>-1305</v>
      </c>
      <c r="S19" t="s">
        <v>34</v>
      </c>
      <c r="T19" s="2">
        <f>QUARTILE(H:H,3)</f>
        <v>38.5</v>
      </c>
      <c r="V19" t="s">
        <v>72</v>
      </c>
      <c r="W19" s="3">
        <f>POWER(W18/W3,1/W7)*100-100</f>
        <v>23.957442818730584</v>
      </c>
    </row>
    <row r="20" spans="1:28" x14ac:dyDescent="0.3">
      <c r="A20" s="1">
        <v>41976</v>
      </c>
      <c r="B20" s="4">
        <v>8528.7000000000007</v>
      </c>
      <c r="C20" s="4">
        <v>8546.9500000000007</v>
      </c>
      <c r="D20" s="4">
        <v>8508.35</v>
      </c>
      <c r="E20" s="4">
        <v>8537.65</v>
      </c>
      <c r="F20">
        <v>153199341</v>
      </c>
      <c r="G20" s="4">
        <v>7664.86</v>
      </c>
      <c r="H20" s="3">
        <f t="shared" si="2"/>
        <v>26.75</v>
      </c>
      <c r="I20" s="2">
        <f t="shared" si="3"/>
        <v>0.31331806761813852</v>
      </c>
      <c r="J20">
        <f t="shared" si="4"/>
        <v>2</v>
      </c>
      <c r="K20">
        <f t="shared" si="5"/>
        <v>0</v>
      </c>
      <c r="L20" s="4">
        <f t="shared" si="6"/>
        <v>39.699999999998909</v>
      </c>
      <c r="M20" s="4">
        <f t="shared" si="7"/>
        <v>0</v>
      </c>
      <c r="N20" s="4">
        <f t="shared" si="0"/>
        <v>313019.99999999994</v>
      </c>
      <c r="O20" s="4">
        <f>N20*100/MAX(N20:$N$246) -100</f>
        <v>-0.37952022914429051</v>
      </c>
      <c r="P20" s="8">
        <f t="shared" ref="P20:P23" si="11">IF(O20=0,A20,P21)</f>
        <v>41970</v>
      </c>
      <c r="Q20">
        <f t="shared" si="8"/>
        <v>6</v>
      </c>
      <c r="R20" s="4">
        <f t="shared" si="9"/>
        <v>1337.5</v>
      </c>
      <c r="S20" t="s">
        <v>35</v>
      </c>
      <c r="T20" s="2">
        <f>T19-T18</f>
        <v>60.900000000000091</v>
      </c>
    </row>
    <row r="21" spans="1:28" x14ac:dyDescent="0.3">
      <c r="A21" s="1">
        <v>41975</v>
      </c>
      <c r="B21" s="4">
        <v>8535.4500000000007</v>
      </c>
      <c r="C21" s="4">
        <v>8560.2000000000007</v>
      </c>
      <c r="D21" s="4">
        <v>8504.65</v>
      </c>
      <c r="E21" s="4">
        <v>8524.7000000000007</v>
      </c>
      <c r="F21">
        <v>137386984</v>
      </c>
      <c r="G21" s="4">
        <v>6753.13</v>
      </c>
      <c r="H21" s="3">
        <f t="shared" si="2"/>
        <v>12.949999999998909</v>
      </c>
      <c r="I21" s="2">
        <f t="shared" si="3"/>
        <v>0.15191150421714439</v>
      </c>
      <c r="J21">
        <f t="shared" si="4"/>
        <v>1</v>
      </c>
      <c r="K21">
        <f t="shared" si="5"/>
        <v>0</v>
      </c>
      <c r="L21" s="4">
        <f t="shared" si="6"/>
        <v>12.949999999998909</v>
      </c>
      <c r="M21" s="4">
        <f t="shared" si="7"/>
        <v>0</v>
      </c>
      <c r="N21" s="4">
        <f t="shared" si="0"/>
        <v>311682.49999999994</v>
      </c>
      <c r="O21" s="4">
        <f>N21*100/MAX(N21:$N$246) -100</f>
        <v>-0.80518757210487024</v>
      </c>
      <c r="P21" s="8">
        <f t="shared" si="11"/>
        <v>41970</v>
      </c>
      <c r="Q21">
        <f t="shared" si="8"/>
        <v>5</v>
      </c>
      <c r="R21" s="4">
        <f t="shared" si="9"/>
        <v>647.49999999994179</v>
      </c>
      <c r="S21" s="6" t="s">
        <v>36</v>
      </c>
      <c r="T21" s="2">
        <f>T18-1.5*T20</f>
        <v>-113.75000000000023</v>
      </c>
    </row>
    <row r="22" spans="1:28" x14ac:dyDescent="0.3">
      <c r="A22" s="1">
        <v>41974</v>
      </c>
      <c r="B22" s="4">
        <v>8605.1</v>
      </c>
      <c r="C22" s="4">
        <v>8623</v>
      </c>
      <c r="D22" s="4">
        <v>8545.15</v>
      </c>
      <c r="E22" s="4">
        <v>8555.9</v>
      </c>
      <c r="F22">
        <v>151990638</v>
      </c>
      <c r="G22" s="4">
        <v>8565.14</v>
      </c>
      <c r="H22" s="3">
        <f t="shared" si="2"/>
        <v>-31.199999999998909</v>
      </c>
      <c r="I22" s="2">
        <f t="shared" si="3"/>
        <v>-0.36466064353252037</v>
      </c>
      <c r="J22">
        <f t="shared" si="4"/>
        <v>0</v>
      </c>
      <c r="K22">
        <f t="shared" si="5"/>
        <v>2</v>
      </c>
      <c r="L22" s="4">
        <f t="shared" si="6"/>
        <v>0</v>
      </c>
      <c r="M22" s="4">
        <f t="shared" si="7"/>
        <v>-63.549999999999272</v>
      </c>
      <c r="N22" s="4">
        <f t="shared" si="0"/>
        <v>311035</v>
      </c>
      <c r="O22" s="4">
        <f>N22*100/MAX(N22:$N$246) -100</f>
        <v>-1.0112583044913634</v>
      </c>
      <c r="P22" s="8">
        <f t="shared" si="11"/>
        <v>41970</v>
      </c>
      <c r="Q22">
        <f t="shared" si="8"/>
        <v>4</v>
      </c>
      <c r="R22" s="4">
        <f t="shared" si="9"/>
        <v>-1559.9999999999418</v>
      </c>
      <c r="S22" t="s">
        <v>37</v>
      </c>
      <c r="T22" s="3">
        <f>COUNTIF(H:H,"&lt;"&amp;T21)*100/T3</f>
        <v>2.4691358024691357</v>
      </c>
      <c r="AB22" t="s">
        <v>47</v>
      </c>
    </row>
    <row r="23" spans="1:28" x14ac:dyDescent="0.3">
      <c r="A23" s="1">
        <v>41971</v>
      </c>
      <c r="B23" s="4">
        <v>8516.7999999999993</v>
      </c>
      <c r="C23" s="4">
        <v>8617</v>
      </c>
      <c r="D23" s="4">
        <v>8516.25</v>
      </c>
      <c r="E23" s="4">
        <v>8588.25</v>
      </c>
      <c r="F23">
        <v>197214619</v>
      </c>
      <c r="G23" s="4">
        <v>10053.469999999999</v>
      </c>
      <c r="H23" s="3">
        <f t="shared" si="2"/>
        <v>-32.350000000000364</v>
      </c>
      <c r="I23" s="2">
        <f t="shared" si="3"/>
        <v>-0.37667743719617341</v>
      </c>
      <c r="J23">
        <f t="shared" si="4"/>
        <v>0</v>
      </c>
      <c r="K23">
        <f t="shared" si="5"/>
        <v>1</v>
      </c>
      <c r="L23" s="4">
        <f t="shared" si="6"/>
        <v>0</v>
      </c>
      <c r="M23" s="4">
        <f t="shared" si="7"/>
        <v>-32.350000000000364</v>
      </c>
      <c r="N23" s="4">
        <f t="shared" si="0"/>
        <v>312594.99999999994</v>
      </c>
      <c r="O23" s="4">
        <f>N23*100/MAX(N23:$N$246) -100</f>
        <v>-0.51477901101961265</v>
      </c>
      <c r="P23" s="8">
        <f t="shared" si="11"/>
        <v>41970</v>
      </c>
      <c r="Q23">
        <f t="shared" si="8"/>
        <v>1</v>
      </c>
      <c r="R23" s="4">
        <f t="shared" si="9"/>
        <v>-1617.5</v>
      </c>
      <c r="S23" s="6" t="s">
        <v>38</v>
      </c>
      <c r="T23" s="2">
        <f>T19+1.5*T20</f>
        <v>129.85000000000014</v>
      </c>
    </row>
    <row r="24" spans="1:28" x14ac:dyDescent="0.3">
      <c r="A24" s="1">
        <v>41970</v>
      </c>
      <c r="B24" s="4">
        <v>8477.7999999999993</v>
      </c>
      <c r="C24" s="4">
        <v>8506.75</v>
      </c>
      <c r="D24" s="4">
        <v>8456.35</v>
      </c>
      <c r="E24" s="4">
        <v>8494.2000000000007</v>
      </c>
      <c r="F24">
        <v>194298604</v>
      </c>
      <c r="G24" s="4">
        <v>9556.0499999999993</v>
      </c>
      <c r="H24" s="3">
        <f t="shared" si="2"/>
        <v>94.049999999999272</v>
      </c>
      <c r="I24" s="2">
        <f t="shared" si="3"/>
        <v>1.1072261072260985</v>
      </c>
      <c r="J24">
        <f t="shared" si="4"/>
        <v>3</v>
      </c>
      <c r="K24">
        <f t="shared" si="5"/>
        <v>0</v>
      </c>
      <c r="L24" s="4">
        <f t="shared" si="6"/>
        <v>125.14999999999964</v>
      </c>
      <c r="M24" s="4">
        <f t="shared" si="7"/>
        <v>0</v>
      </c>
      <c r="N24" s="4">
        <f t="shared" si="0"/>
        <v>314212.49999999994</v>
      </c>
      <c r="O24" s="4">
        <f>N24*100/MAX(N24:$N$246) -100</f>
        <v>0</v>
      </c>
      <c r="P24" s="8">
        <f>IF(O24=0,A24,P25)</f>
        <v>41970</v>
      </c>
      <c r="Q24">
        <f t="shared" si="8"/>
        <v>0</v>
      </c>
      <c r="R24" s="4">
        <f t="shared" si="9"/>
        <v>4702.4999999999418</v>
      </c>
      <c r="S24" t="s">
        <v>37</v>
      </c>
      <c r="T24" s="3">
        <f>COUNTIF(H:H,"&gt;"&amp;T23)*100/T3</f>
        <v>2.0576131687242798</v>
      </c>
    </row>
    <row r="25" spans="1:28" x14ac:dyDescent="0.3">
      <c r="A25" s="1">
        <v>41969</v>
      </c>
      <c r="B25" s="4">
        <v>8450.2999999999993</v>
      </c>
      <c r="C25" s="4">
        <v>8500.2999999999993</v>
      </c>
      <c r="D25" s="4">
        <v>8438.65</v>
      </c>
      <c r="E25" s="4">
        <v>8475.75</v>
      </c>
      <c r="F25">
        <v>151922494</v>
      </c>
      <c r="G25" s="4">
        <v>7123.76</v>
      </c>
      <c r="H25" s="3">
        <f t="shared" si="2"/>
        <v>18.450000000000728</v>
      </c>
      <c r="I25" s="2">
        <f t="shared" si="3"/>
        <v>0.21767985134059792</v>
      </c>
      <c r="J25">
        <f t="shared" si="4"/>
        <v>2</v>
      </c>
      <c r="K25">
        <f t="shared" si="5"/>
        <v>0</v>
      </c>
      <c r="L25" s="4">
        <f t="shared" si="6"/>
        <v>31.100000000000364</v>
      </c>
      <c r="M25" s="4">
        <f t="shared" si="7"/>
        <v>0</v>
      </c>
      <c r="N25" s="4">
        <f t="shared" si="0"/>
        <v>309510</v>
      </c>
      <c r="O25" s="4">
        <f>N25*100/MAX(N25:$N$246) -100</f>
        <v>-0.5774033712647082</v>
      </c>
      <c r="P25" s="8">
        <f t="shared" ref="P25:P88" si="12">IF(O25=0,A25,P26)</f>
        <v>41964</v>
      </c>
      <c r="Q25">
        <f t="shared" si="8"/>
        <v>5</v>
      </c>
      <c r="R25" s="4">
        <f t="shared" si="9"/>
        <v>922.50000000005821</v>
      </c>
      <c r="S25" t="s">
        <v>41</v>
      </c>
      <c r="T25" s="2">
        <f>MAX(J:J)</f>
        <v>10</v>
      </c>
    </row>
    <row r="26" spans="1:28" x14ac:dyDescent="0.3">
      <c r="A26" s="1">
        <v>41968</v>
      </c>
      <c r="B26" s="4">
        <v>8530.7999999999993</v>
      </c>
      <c r="C26" s="4">
        <v>8535.35</v>
      </c>
      <c r="D26" s="4">
        <v>8429.4500000000007</v>
      </c>
      <c r="E26" s="4">
        <v>8463.1</v>
      </c>
      <c r="F26">
        <v>271914173</v>
      </c>
      <c r="G26" s="4">
        <v>12210.62</v>
      </c>
      <c r="H26" s="3">
        <f t="shared" si="2"/>
        <v>12.649999999999636</v>
      </c>
      <c r="I26" s="2">
        <f t="shared" si="3"/>
        <v>0.14947241554512691</v>
      </c>
      <c r="J26">
        <f t="shared" si="4"/>
        <v>1</v>
      </c>
      <c r="K26">
        <f t="shared" si="5"/>
        <v>0</v>
      </c>
      <c r="L26" s="4">
        <f t="shared" si="6"/>
        <v>12.649999999999636</v>
      </c>
      <c r="M26" s="4">
        <f t="shared" si="7"/>
        <v>0</v>
      </c>
      <c r="N26" s="4">
        <f t="shared" si="0"/>
        <v>308587.49999999994</v>
      </c>
      <c r="O26" s="4">
        <f>N26*100/MAX(N26:$N$246) -100</f>
        <v>-0.87373416959114536</v>
      </c>
      <c r="P26" s="8">
        <f t="shared" si="12"/>
        <v>41964</v>
      </c>
      <c r="Q26">
        <f t="shared" si="8"/>
        <v>4</v>
      </c>
      <c r="R26" s="4">
        <f t="shared" si="9"/>
        <v>632.5</v>
      </c>
      <c r="S26" t="s">
        <v>42</v>
      </c>
      <c r="T26" s="2">
        <f>MAX(K:K)</f>
        <v>5</v>
      </c>
      <c r="AB26" t="s">
        <v>48</v>
      </c>
    </row>
    <row r="27" spans="1:28" x14ac:dyDescent="0.3">
      <c r="A27" s="1">
        <v>41967</v>
      </c>
      <c r="B27" s="4">
        <v>8490.9500000000007</v>
      </c>
      <c r="C27" s="4">
        <v>8534.65</v>
      </c>
      <c r="D27" s="4">
        <v>8490.7999999999993</v>
      </c>
      <c r="E27" s="4">
        <v>8530.15</v>
      </c>
      <c r="F27">
        <v>140657508</v>
      </c>
      <c r="G27" s="4">
        <v>7180.3</v>
      </c>
      <c r="H27" s="3">
        <f t="shared" si="2"/>
        <v>-67.049999999999272</v>
      </c>
      <c r="I27" s="2">
        <f t="shared" si="3"/>
        <v>-0.78603541555540379</v>
      </c>
      <c r="J27">
        <f t="shared" si="4"/>
        <v>0</v>
      </c>
      <c r="K27">
        <f t="shared" si="5"/>
        <v>1</v>
      </c>
      <c r="L27" s="4">
        <f t="shared" si="6"/>
        <v>0</v>
      </c>
      <c r="M27" s="4">
        <f t="shared" si="7"/>
        <v>-67.049999999999272</v>
      </c>
      <c r="N27" s="4">
        <f t="shared" si="0"/>
        <v>307954.99999999994</v>
      </c>
      <c r="O27" s="4">
        <f>N27*100/MAX(N27:$N$246) -100</f>
        <v>-1.0769094866008544</v>
      </c>
      <c r="P27" s="8">
        <f t="shared" si="12"/>
        <v>41964</v>
      </c>
      <c r="Q27">
        <f t="shared" si="8"/>
        <v>3</v>
      </c>
      <c r="R27" s="4">
        <f t="shared" si="9"/>
        <v>-3352.4999999999418</v>
      </c>
      <c r="S27" t="s">
        <v>43</v>
      </c>
      <c r="T27" s="2">
        <f>MAX(L:L)</f>
        <v>456.19999999999982</v>
      </c>
    </row>
    <row r="28" spans="1:28" x14ac:dyDescent="0.3">
      <c r="A28" s="1">
        <v>41964</v>
      </c>
      <c r="B28" s="4">
        <v>8408.2000000000007</v>
      </c>
      <c r="C28" s="4">
        <v>8489.7999999999993</v>
      </c>
      <c r="D28" s="4">
        <v>8398.6</v>
      </c>
      <c r="E28" s="4">
        <v>8477.35</v>
      </c>
      <c r="F28">
        <v>137015453</v>
      </c>
      <c r="G28" s="4">
        <v>7889.99</v>
      </c>
      <c r="H28" s="3">
        <f t="shared" si="2"/>
        <v>52.799999999999272</v>
      </c>
      <c r="I28" s="2">
        <f t="shared" si="3"/>
        <v>0.62283614572949408</v>
      </c>
      <c r="J28">
        <f t="shared" si="4"/>
        <v>3</v>
      </c>
      <c r="K28">
        <f t="shared" si="5"/>
        <v>0</v>
      </c>
      <c r="L28" s="4">
        <f t="shared" si="6"/>
        <v>147.85000000000036</v>
      </c>
      <c r="M28" s="4">
        <f t="shared" si="7"/>
        <v>0</v>
      </c>
      <c r="N28" s="4">
        <f t="shared" si="0"/>
        <v>311307.49999999988</v>
      </c>
      <c r="O28" s="4">
        <f>N28*100/MAX(N28:$N$246) -100</f>
        <v>0</v>
      </c>
      <c r="P28" s="8">
        <f t="shared" si="12"/>
        <v>41964</v>
      </c>
      <c r="Q28">
        <f t="shared" si="8"/>
        <v>0</v>
      </c>
      <c r="R28" s="4">
        <f t="shared" si="9"/>
        <v>2639.9999999999418</v>
      </c>
      <c r="S28" t="s">
        <v>44</v>
      </c>
      <c r="T28" s="2">
        <f>MIN(M:M)</f>
        <v>-333</v>
      </c>
      <c r="AB28" t="s">
        <v>49</v>
      </c>
    </row>
    <row r="29" spans="1:28" x14ac:dyDescent="0.3">
      <c r="A29" s="1">
        <v>41963</v>
      </c>
      <c r="B29" s="4">
        <v>8406.5</v>
      </c>
      <c r="C29" s="4">
        <v>8410.85</v>
      </c>
      <c r="D29" s="4">
        <v>8353.15</v>
      </c>
      <c r="E29" s="4">
        <v>8401.9</v>
      </c>
      <c r="F29">
        <v>122775989</v>
      </c>
      <c r="G29" s="4">
        <v>6218.34</v>
      </c>
      <c r="H29" s="3">
        <f t="shared" si="2"/>
        <v>75.450000000000728</v>
      </c>
      <c r="I29" s="2">
        <f t="shared" si="3"/>
        <v>0.89801116414145288</v>
      </c>
      <c r="J29">
        <f t="shared" si="4"/>
        <v>2</v>
      </c>
      <c r="K29">
        <f t="shared" si="5"/>
        <v>0</v>
      </c>
      <c r="L29" s="4">
        <f t="shared" si="6"/>
        <v>95.050000000001091</v>
      </c>
      <c r="M29" s="4">
        <f t="shared" si="7"/>
        <v>0</v>
      </c>
      <c r="N29" s="4">
        <f t="shared" si="0"/>
        <v>308667.49999999994</v>
      </c>
      <c r="O29" s="4">
        <f>N29*100/MAX(N29:$N$246) -100</f>
        <v>0</v>
      </c>
      <c r="P29" s="8">
        <f t="shared" si="12"/>
        <v>41963</v>
      </c>
      <c r="Q29">
        <f t="shared" si="8"/>
        <v>0</v>
      </c>
      <c r="R29" s="4">
        <f t="shared" si="9"/>
        <v>3772.5000000000582</v>
      </c>
      <c r="S29" t="s">
        <v>51</v>
      </c>
      <c r="T29" s="3">
        <f>MIN(O:O)</f>
        <v>-8.8865019692086946</v>
      </c>
    </row>
    <row r="30" spans="1:28" x14ac:dyDescent="0.3">
      <c r="A30" s="1">
        <v>41962</v>
      </c>
      <c r="B30" s="4">
        <v>8440.65</v>
      </c>
      <c r="C30" s="4">
        <v>8455.65</v>
      </c>
      <c r="D30" s="4">
        <v>8360.5</v>
      </c>
      <c r="E30" s="4">
        <v>8382.2999999999993</v>
      </c>
      <c r="F30">
        <v>125399132</v>
      </c>
      <c r="G30" s="4">
        <v>6997.58</v>
      </c>
      <c r="H30" s="3">
        <f t="shared" si="2"/>
        <v>19.600000000000364</v>
      </c>
      <c r="I30" s="2">
        <f t="shared" si="3"/>
        <v>0.23382603819954387</v>
      </c>
      <c r="J30">
        <f t="shared" si="4"/>
        <v>1</v>
      </c>
      <c r="K30">
        <f t="shared" si="5"/>
        <v>0</v>
      </c>
      <c r="L30" s="4">
        <f t="shared" si="6"/>
        <v>19.600000000000364</v>
      </c>
      <c r="M30" s="4">
        <f t="shared" si="7"/>
        <v>0</v>
      </c>
      <c r="N30" s="4">
        <f t="shared" si="0"/>
        <v>304894.99999999988</v>
      </c>
      <c r="O30" s="4">
        <f>N30*100/MAX(N30:$N$246) -100</f>
        <v>-0.47088586934344789</v>
      </c>
      <c r="P30" s="8">
        <f t="shared" si="12"/>
        <v>41957</v>
      </c>
      <c r="Q30">
        <f t="shared" si="8"/>
        <v>5</v>
      </c>
      <c r="R30" s="4">
        <f t="shared" si="9"/>
        <v>980</v>
      </c>
      <c r="S30" t="s">
        <v>55</v>
      </c>
      <c r="T30" s="3">
        <f>MAX(Q:Q)</f>
        <v>54</v>
      </c>
    </row>
    <row r="31" spans="1:28" x14ac:dyDescent="0.3">
      <c r="A31" s="1">
        <v>41961</v>
      </c>
      <c r="B31" s="4">
        <v>8441.25</v>
      </c>
      <c r="C31" s="4">
        <v>8454.5</v>
      </c>
      <c r="D31" s="4">
        <v>8407.25</v>
      </c>
      <c r="E31" s="4">
        <v>8425.9</v>
      </c>
      <c r="F31">
        <v>134678948</v>
      </c>
      <c r="G31" s="4">
        <v>7323.18</v>
      </c>
      <c r="H31" s="3">
        <f t="shared" si="2"/>
        <v>-43.600000000000364</v>
      </c>
      <c r="I31" s="2">
        <f t="shared" si="3"/>
        <v>-0.51745214161098951</v>
      </c>
      <c r="J31">
        <f t="shared" si="4"/>
        <v>0</v>
      </c>
      <c r="K31">
        <f t="shared" si="5"/>
        <v>2</v>
      </c>
      <c r="L31" s="4">
        <f t="shared" si="6"/>
        <v>0</v>
      </c>
      <c r="M31" s="4">
        <f t="shared" si="7"/>
        <v>-48.450000000000728</v>
      </c>
      <c r="N31" s="4">
        <f t="shared" si="0"/>
        <v>303914.99999999988</v>
      </c>
      <c r="O31" s="4">
        <f>N31*100/MAX(N31:$N$246) -100</f>
        <v>-0.79079446688700727</v>
      </c>
      <c r="P31" s="8">
        <f t="shared" si="12"/>
        <v>41957</v>
      </c>
      <c r="Q31">
        <f t="shared" si="8"/>
        <v>4</v>
      </c>
      <c r="R31" s="4">
        <f t="shared" si="9"/>
        <v>-2180</v>
      </c>
    </row>
    <row r="32" spans="1:28" x14ac:dyDescent="0.3">
      <c r="A32" s="1">
        <v>41960</v>
      </c>
      <c r="B32" s="4">
        <v>8378.4</v>
      </c>
      <c r="C32" s="4">
        <v>8438.1</v>
      </c>
      <c r="D32" s="4">
        <v>8349.1</v>
      </c>
      <c r="E32" s="4">
        <v>8430.75</v>
      </c>
      <c r="F32">
        <v>113879138</v>
      </c>
      <c r="G32" s="4">
        <v>7270.5</v>
      </c>
      <c r="H32" s="3">
        <f t="shared" si="2"/>
        <v>-4.8500000000003638</v>
      </c>
      <c r="I32" s="2">
        <f t="shared" si="3"/>
        <v>-5.7527503484273212E-2</v>
      </c>
      <c r="J32">
        <f t="shared" si="4"/>
        <v>0</v>
      </c>
      <c r="K32">
        <f t="shared" si="5"/>
        <v>1</v>
      </c>
      <c r="L32" s="4">
        <f t="shared" si="6"/>
        <v>0</v>
      </c>
      <c r="M32" s="4">
        <f t="shared" si="7"/>
        <v>-4.8500000000003638</v>
      </c>
      <c r="N32" s="4">
        <f t="shared" si="0"/>
        <v>306094.99999999988</v>
      </c>
      <c r="O32" s="4">
        <f>N32*100/MAX(N32:$N$246) -100</f>
        <v>-7.9161056024801724E-2</v>
      </c>
      <c r="P32" s="8">
        <f t="shared" si="12"/>
        <v>41957</v>
      </c>
      <c r="Q32">
        <f t="shared" si="8"/>
        <v>3</v>
      </c>
      <c r="R32" s="4">
        <f t="shared" si="9"/>
        <v>-242.5</v>
      </c>
    </row>
    <row r="33" spans="1:18" x14ac:dyDescent="0.3">
      <c r="A33" s="1">
        <v>41957</v>
      </c>
      <c r="B33" s="4">
        <v>8360.7000000000007</v>
      </c>
      <c r="C33" s="4">
        <v>8400.65</v>
      </c>
      <c r="D33" s="4">
        <v>8346.7999999999993</v>
      </c>
      <c r="E33" s="4">
        <v>8389.9</v>
      </c>
      <c r="F33">
        <v>146768580</v>
      </c>
      <c r="G33" s="4">
        <v>7849.19</v>
      </c>
      <c r="H33" s="3">
        <f t="shared" si="2"/>
        <v>40.850000000000364</v>
      </c>
      <c r="I33" s="2">
        <f t="shared" si="3"/>
        <v>0.4868949570316734</v>
      </c>
      <c r="J33">
        <f t="shared" si="4"/>
        <v>2</v>
      </c>
      <c r="K33">
        <f t="shared" si="5"/>
        <v>0</v>
      </c>
      <c r="L33" s="4">
        <f t="shared" si="6"/>
        <v>72.899999999999636</v>
      </c>
      <c r="M33" s="4">
        <f t="shared" si="7"/>
        <v>0</v>
      </c>
      <c r="N33" s="4">
        <f t="shared" si="0"/>
        <v>306337.49999999988</v>
      </c>
      <c r="O33" s="4">
        <f>N33*100/MAX(N33:$N$246) -100</f>
        <v>0</v>
      </c>
      <c r="P33" s="8">
        <f t="shared" si="12"/>
        <v>41957</v>
      </c>
      <c r="Q33">
        <f t="shared" si="8"/>
        <v>0</v>
      </c>
      <c r="R33" s="4">
        <f t="shared" si="9"/>
        <v>2042.5</v>
      </c>
    </row>
    <row r="34" spans="1:18" x14ac:dyDescent="0.3">
      <c r="A34" s="1">
        <v>41956</v>
      </c>
      <c r="B34" s="4">
        <v>8405.25</v>
      </c>
      <c r="C34" s="4">
        <v>8408</v>
      </c>
      <c r="D34" s="4">
        <v>8320.35</v>
      </c>
      <c r="E34" s="4">
        <v>8357.85</v>
      </c>
      <c r="F34">
        <v>127361048</v>
      </c>
      <c r="G34" s="4">
        <v>6511.91</v>
      </c>
      <c r="H34" s="3">
        <f t="shared" si="2"/>
        <v>32.049999999999272</v>
      </c>
      <c r="I34" s="2">
        <f t="shared" si="3"/>
        <v>0.38347182588822809</v>
      </c>
      <c r="J34">
        <f t="shared" si="4"/>
        <v>1</v>
      </c>
      <c r="K34">
        <f t="shared" si="5"/>
        <v>0</v>
      </c>
      <c r="L34" s="4">
        <f t="shared" si="6"/>
        <v>32.049999999999272</v>
      </c>
      <c r="M34" s="4">
        <f t="shared" si="7"/>
        <v>0</v>
      </c>
      <c r="N34" s="4">
        <f t="shared" si="0"/>
        <v>304294.99999999988</v>
      </c>
      <c r="O34" s="4">
        <f>N34*100/MAX(N34:$N$246) -100</f>
        <v>0</v>
      </c>
      <c r="P34" s="8">
        <f t="shared" si="12"/>
        <v>41956</v>
      </c>
      <c r="Q34">
        <f t="shared" si="8"/>
        <v>0</v>
      </c>
      <c r="R34" s="4">
        <f t="shared" si="9"/>
        <v>1602.4999999999418</v>
      </c>
    </row>
    <row r="35" spans="1:18" x14ac:dyDescent="0.3">
      <c r="A35" s="1">
        <v>41955</v>
      </c>
      <c r="B35" s="4">
        <v>8378.9</v>
      </c>
      <c r="C35" s="4">
        <v>8415.0499999999993</v>
      </c>
      <c r="D35" s="4">
        <v>8370.5</v>
      </c>
      <c r="E35" s="4">
        <v>8383.2999999999993</v>
      </c>
      <c r="F35">
        <v>125243330</v>
      </c>
      <c r="G35" s="4">
        <v>6535.31</v>
      </c>
      <c r="H35" s="3">
        <f t="shared" si="2"/>
        <v>-25.449999999998909</v>
      </c>
      <c r="I35" s="2">
        <f t="shared" si="3"/>
        <v>-0.30357973590350951</v>
      </c>
      <c r="J35">
        <f t="shared" si="4"/>
        <v>0</v>
      </c>
      <c r="K35">
        <f t="shared" si="5"/>
        <v>1</v>
      </c>
      <c r="L35" s="4">
        <f t="shared" si="6"/>
        <v>0</v>
      </c>
      <c r="M35" s="4">
        <f t="shared" si="7"/>
        <v>-25.449999999998909</v>
      </c>
      <c r="N35" s="4">
        <f t="shared" si="0"/>
        <v>302692.49999999994</v>
      </c>
      <c r="O35" s="4">
        <f>N35*100/MAX(N35:$N$246) -100</f>
        <v>-0.4186337242774556</v>
      </c>
      <c r="P35" s="8">
        <f t="shared" si="12"/>
        <v>41954</v>
      </c>
      <c r="Q35">
        <f t="shared" si="8"/>
        <v>1</v>
      </c>
      <c r="R35" s="4">
        <f t="shared" si="9"/>
        <v>-1272.4999999999418</v>
      </c>
    </row>
    <row r="36" spans="1:18" x14ac:dyDescent="0.3">
      <c r="A36" s="1">
        <v>41954</v>
      </c>
      <c r="B36" s="4">
        <v>8354.1</v>
      </c>
      <c r="C36" s="4">
        <v>8378.7000000000007</v>
      </c>
      <c r="D36" s="4">
        <v>8321.85</v>
      </c>
      <c r="E36" s="4">
        <v>8362.65</v>
      </c>
      <c r="F36">
        <v>122010840</v>
      </c>
      <c r="G36" s="4">
        <v>6559.73</v>
      </c>
      <c r="H36" s="3">
        <f t="shared" si="2"/>
        <v>20.649999999999636</v>
      </c>
      <c r="I36" s="2">
        <f t="shared" si="3"/>
        <v>0.24693129570171701</v>
      </c>
      <c r="J36">
        <f t="shared" si="4"/>
        <v>3</v>
      </c>
      <c r="K36">
        <f t="shared" si="5"/>
        <v>0</v>
      </c>
      <c r="L36" s="4">
        <f t="shared" si="6"/>
        <v>46.299999999999272</v>
      </c>
      <c r="M36" s="4">
        <f t="shared" si="7"/>
        <v>0</v>
      </c>
      <c r="N36" s="4">
        <f t="shared" si="0"/>
        <v>303964.99999999988</v>
      </c>
      <c r="O36" s="4">
        <f>N36*100/MAX(N36:$N$246) -100</f>
        <v>0</v>
      </c>
      <c r="P36" s="8">
        <f t="shared" si="12"/>
        <v>41954</v>
      </c>
      <c r="Q36">
        <f t="shared" si="8"/>
        <v>0</v>
      </c>
      <c r="R36" s="4">
        <f t="shared" si="9"/>
        <v>1032.5</v>
      </c>
    </row>
    <row r="37" spans="1:18" x14ac:dyDescent="0.3">
      <c r="A37" s="1">
        <v>41953</v>
      </c>
      <c r="B37" s="4">
        <v>8337.7999999999993</v>
      </c>
      <c r="C37" s="4">
        <v>8383.0499999999993</v>
      </c>
      <c r="D37" s="4">
        <v>8304.4500000000007</v>
      </c>
      <c r="E37" s="4">
        <v>8344.25</v>
      </c>
      <c r="F37">
        <v>130749013</v>
      </c>
      <c r="G37" s="4">
        <v>6932.28</v>
      </c>
      <c r="H37" s="3">
        <f t="shared" si="2"/>
        <v>18.399999999999636</v>
      </c>
      <c r="I37" s="2">
        <f t="shared" si="3"/>
        <v>0.22051113041914655</v>
      </c>
      <c r="J37">
        <f t="shared" si="4"/>
        <v>2</v>
      </c>
      <c r="K37">
        <f t="shared" si="5"/>
        <v>0</v>
      </c>
      <c r="L37" s="4">
        <f t="shared" si="6"/>
        <v>25.649999999999636</v>
      </c>
      <c r="M37" s="4">
        <f t="shared" si="7"/>
        <v>0</v>
      </c>
      <c r="N37" s="4">
        <f t="shared" si="0"/>
        <v>302932.49999999988</v>
      </c>
      <c r="O37" s="4">
        <f>N37*100/MAX(N37:$N$246) -100</f>
        <v>0</v>
      </c>
      <c r="P37" s="8">
        <f t="shared" si="12"/>
        <v>41953</v>
      </c>
      <c r="Q37">
        <f t="shared" si="8"/>
        <v>0</v>
      </c>
      <c r="R37" s="4">
        <f t="shared" si="9"/>
        <v>920</v>
      </c>
    </row>
    <row r="38" spans="1:18" x14ac:dyDescent="0.3">
      <c r="A38" s="1">
        <v>41950</v>
      </c>
      <c r="B38" s="4">
        <v>8331.85</v>
      </c>
      <c r="C38" s="4">
        <v>8360.35</v>
      </c>
      <c r="D38" s="4">
        <v>8290.25</v>
      </c>
      <c r="E38" s="4">
        <v>8337</v>
      </c>
      <c r="F38">
        <v>153433693</v>
      </c>
      <c r="G38" s="4">
        <v>11379.2</v>
      </c>
      <c r="H38" s="3">
        <f t="shared" si="2"/>
        <v>7.25</v>
      </c>
      <c r="I38" s="2">
        <f t="shared" si="3"/>
        <v>8.6961736835792253E-2</v>
      </c>
      <c r="J38">
        <f t="shared" si="4"/>
        <v>1</v>
      </c>
      <c r="K38">
        <f t="shared" si="5"/>
        <v>0</v>
      </c>
      <c r="L38" s="4">
        <f t="shared" si="6"/>
        <v>7.25</v>
      </c>
      <c r="M38" s="4">
        <f t="shared" si="7"/>
        <v>0</v>
      </c>
      <c r="N38" s="4">
        <f t="shared" si="0"/>
        <v>302012.49999999988</v>
      </c>
      <c r="O38" s="4">
        <f>N38*100/MAX(N38:$N$246) -100</f>
        <v>0</v>
      </c>
      <c r="P38" s="8">
        <f t="shared" si="12"/>
        <v>41950</v>
      </c>
      <c r="Q38">
        <f t="shared" si="8"/>
        <v>0</v>
      </c>
      <c r="R38" s="4">
        <f t="shared" si="9"/>
        <v>362.5</v>
      </c>
    </row>
    <row r="39" spans="1:18" x14ac:dyDescent="0.3">
      <c r="A39" s="1">
        <v>41948</v>
      </c>
      <c r="B39" s="4">
        <v>8351.25</v>
      </c>
      <c r="C39" s="4">
        <v>8365.5499999999993</v>
      </c>
      <c r="D39" s="4">
        <v>8323.5</v>
      </c>
      <c r="E39" s="4">
        <v>8338.2999999999993</v>
      </c>
      <c r="F39">
        <v>161614922</v>
      </c>
      <c r="G39" s="4">
        <v>9021.74</v>
      </c>
      <c r="H39" s="3">
        <f t="shared" si="2"/>
        <v>-1.2999999999992724</v>
      </c>
      <c r="I39" s="2">
        <f t="shared" si="3"/>
        <v>-1.5590707938060186E-2</v>
      </c>
      <c r="J39">
        <f t="shared" si="4"/>
        <v>0</v>
      </c>
      <c r="K39">
        <f t="shared" si="5"/>
        <v>1</v>
      </c>
      <c r="L39" s="4">
        <f t="shared" si="6"/>
        <v>0</v>
      </c>
      <c r="M39" s="4">
        <f t="shared" si="7"/>
        <v>-1.2999999999992724</v>
      </c>
      <c r="N39" s="4">
        <f t="shared" si="0"/>
        <v>301649.99999999988</v>
      </c>
      <c r="O39" s="4">
        <f>N39*100/MAX(N39:$N$246) -100</f>
        <v>-2.1543509603418443E-2</v>
      </c>
      <c r="P39" s="8">
        <f t="shared" si="12"/>
        <v>41946</v>
      </c>
      <c r="Q39">
        <f t="shared" si="8"/>
        <v>2</v>
      </c>
      <c r="R39" s="4">
        <f t="shared" si="9"/>
        <v>-64.999999999941792</v>
      </c>
    </row>
    <row r="40" spans="1:18" x14ac:dyDescent="0.3">
      <c r="A40" s="1">
        <v>41946</v>
      </c>
      <c r="B40" s="4">
        <v>8348.15</v>
      </c>
      <c r="C40" s="4">
        <v>8350.6</v>
      </c>
      <c r="D40" s="4">
        <v>8297.65</v>
      </c>
      <c r="E40" s="4">
        <v>8324.15</v>
      </c>
      <c r="F40">
        <v>141090166</v>
      </c>
      <c r="G40" s="4">
        <v>7439.54</v>
      </c>
      <c r="H40" s="3">
        <f t="shared" si="2"/>
        <v>14.149999999999636</v>
      </c>
      <c r="I40" s="2">
        <f t="shared" si="3"/>
        <v>0.16998732603328431</v>
      </c>
      <c r="J40">
        <f t="shared" si="4"/>
        <v>6</v>
      </c>
      <c r="K40">
        <f t="shared" si="5"/>
        <v>0</v>
      </c>
      <c r="L40" s="4">
        <f t="shared" si="6"/>
        <v>346.59999999999945</v>
      </c>
      <c r="M40" s="4">
        <f t="shared" si="7"/>
        <v>0</v>
      </c>
      <c r="N40" s="4">
        <f t="shared" si="0"/>
        <v>301714.99999999983</v>
      </c>
      <c r="O40" s="4">
        <f>N40*100/MAX(N40:$N$246) -100</f>
        <v>0</v>
      </c>
      <c r="P40" s="8">
        <f t="shared" si="12"/>
        <v>41946</v>
      </c>
      <c r="Q40">
        <f t="shared" si="8"/>
        <v>0</v>
      </c>
      <c r="R40" s="4">
        <f t="shared" si="9"/>
        <v>707.5</v>
      </c>
    </row>
    <row r="41" spans="1:18" x14ac:dyDescent="0.3">
      <c r="A41" s="1">
        <v>41943</v>
      </c>
      <c r="B41" s="4">
        <v>8200.7999999999993</v>
      </c>
      <c r="C41" s="4">
        <v>8330.75</v>
      </c>
      <c r="D41" s="4">
        <v>8198.0499999999993</v>
      </c>
      <c r="E41" s="4">
        <v>8322.2000000000007</v>
      </c>
      <c r="F41">
        <v>176165086</v>
      </c>
      <c r="G41" s="4">
        <v>9450.5300000000007</v>
      </c>
      <c r="H41" s="3">
        <f t="shared" si="2"/>
        <v>1.9499999999989086</v>
      </c>
      <c r="I41" s="2">
        <f t="shared" si="3"/>
        <v>2.3431304222428066E-2</v>
      </c>
      <c r="J41">
        <f t="shared" si="4"/>
        <v>5</v>
      </c>
      <c r="K41">
        <f t="shared" si="5"/>
        <v>0</v>
      </c>
      <c r="L41" s="4">
        <f t="shared" si="6"/>
        <v>332.44999999999982</v>
      </c>
      <c r="M41" s="4">
        <f t="shared" si="7"/>
        <v>0</v>
      </c>
      <c r="N41" s="4">
        <f t="shared" si="0"/>
        <v>301007.49999999983</v>
      </c>
      <c r="O41" s="4">
        <f>N41*100/MAX(N41:$N$246) -100</f>
        <v>0</v>
      </c>
      <c r="P41" s="8">
        <f t="shared" si="12"/>
        <v>41943</v>
      </c>
      <c r="Q41">
        <f t="shared" si="8"/>
        <v>0</v>
      </c>
      <c r="R41" s="4">
        <f t="shared" si="9"/>
        <v>97.499999999941792</v>
      </c>
    </row>
    <row r="42" spans="1:18" x14ac:dyDescent="0.3">
      <c r="A42" s="1">
        <v>41942</v>
      </c>
      <c r="B42" s="4">
        <v>8085.2</v>
      </c>
      <c r="C42" s="4">
        <v>8181.55</v>
      </c>
      <c r="D42" s="4">
        <v>8085.2</v>
      </c>
      <c r="E42" s="4">
        <v>8169.2</v>
      </c>
      <c r="F42">
        <v>205666559</v>
      </c>
      <c r="G42" s="4">
        <v>11023.46</v>
      </c>
      <c r="H42" s="3">
        <f t="shared" si="2"/>
        <v>153.00000000000091</v>
      </c>
      <c r="I42" s="2">
        <f t="shared" si="3"/>
        <v>1.8728884101258496</v>
      </c>
      <c r="J42">
        <f t="shared" si="4"/>
        <v>4</v>
      </c>
      <c r="K42">
        <f t="shared" si="5"/>
        <v>0</v>
      </c>
      <c r="L42" s="4">
        <f t="shared" si="6"/>
        <v>330.50000000000091</v>
      </c>
      <c r="M42" s="4">
        <f t="shared" si="7"/>
        <v>0</v>
      </c>
      <c r="N42" s="4">
        <f t="shared" si="0"/>
        <v>300909.99999999988</v>
      </c>
      <c r="O42" s="4">
        <f>N42*100/MAX(N42:$N$246) -100</f>
        <v>0</v>
      </c>
      <c r="P42" s="8">
        <f t="shared" si="12"/>
        <v>41942</v>
      </c>
      <c r="Q42">
        <f t="shared" si="8"/>
        <v>0</v>
      </c>
      <c r="R42" s="4">
        <f t="shared" si="9"/>
        <v>7650.0000000000582</v>
      </c>
    </row>
    <row r="43" spans="1:18" x14ac:dyDescent="0.3">
      <c r="A43" s="1">
        <v>41941</v>
      </c>
      <c r="B43" s="4">
        <v>8077.05</v>
      </c>
      <c r="C43" s="4">
        <v>8097.95</v>
      </c>
      <c r="D43" s="4">
        <v>8052.25</v>
      </c>
      <c r="E43" s="4">
        <v>8090.45</v>
      </c>
      <c r="F43">
        <v>148313096</v>
      </c>
      <c r="G43" s="4">
        <v>7406</v>
      </c>
      <c r="H43" s="3">
        <f t="shared" si="2"/>
        <v>78.75</v>
      </c>
      <c r="I43" s="2">
        <f t="shared" si="3"/>
        <v>0.97336983727728377</v>
      </c>
      <c r="J43">
        <f t="shared" si="4"/>
        <v>3</v>
      </c>
      <c r="K43">
        <f t="shared" si="5"/>
        <v>0</v>
      </c>
      <c r="L43" s="4">
        <f t="shared" si="6"/>
        <v>177.5</v>
      </c>
      <c r="M43" s="4">
        <f t="shared" si="7"/>
        <v>0</v>
      </c>
      <c r="N43" s="4">
        <f t="shared" si="0"/>
        <v>293259.99999999983</v>
      </c>
      <c r="O43" s="4">
        <f>N43*100/MAX(N43:$N$246) -100</f>
        <v>-8.0069507146632191E-2</v>
      </c>
      <c r="P43" s="8">
        <f t="shared" si="12"/>
        <v>41887</v>
      </c>
      <c r="Q43">
        <f t="shared" si="8"/>
        <v>54</v>
      </c>
      <c r="R43" s="4">
        <f t="shared" si="9"/>
        <v>3937.5</v>
      </c>
    </row>
    <row r="44" spans="1:18" x14ac:dyDescent="0.3">
      <c r="A44" s="1">
        <v>41940</v>
      </c>
      <c r="B44" s="4">
        <v>8002.4</v>
      </c>
      <c r="C44" s="4">
        <v>8037.8</v>
      </c>
      <c r="D44" s="4">
        <v>7995.05</v>
      </c>
      <c r="E44" s="4">
        <v>8027.6</v>
      </c>
      <c r="F44">
        <v>124058566</v>
      </c>
      <c r="G44" s="4">
        <v>6993.84</v>
      </c>
      <c r="H44" s="3">
        <f t="shared" si="2"/>
        <v>62.849999999999454</v>
      </c>
      <c r="I44" s="2">
        <f t="shared" si="3"/>
        <v>0.78292391250186177</v>
      </c>
      <c r="J44">
        <f t="shared" si="4"/>
        <v>2</v>
      </c>
      <c r="K44">
        <f t="shared" si="5"/>
        <v>0</v>
      </c>
      <c r="L44" s="4">
        <f t="shared" si="6"/>
        <v>98.75</v>
      </c>
      <c r="M44" s="4">
        <f t="shared" si="7"/>
        <v>0</v>
      </c>
      <c r="N44" s="4">
        <f t="shared" si="0"/>
        <v>289322.49999999983</v>
      </c>
      <c r="O44" s="4">
        <f>N44*100/MAX(N44:$N$246) -100</f>
        <v>-1.4216596534864294</v>
      </c>
      <c r="P44" s="8">
        <f t="shared" si="12"/>
        <v>41887</v>
      </c>
      <c r="Q44">
        <f t="shared" si="8"/>
        <v>53</v>
      </c>
      <c r="R44" s="4">
        <f t="shared" si="9"/>
        <v>3142.5</v>
      </c>
    </row>
    <row r="45" spans="1:18" x14ac:dyDescent="0.3">
      <c r="A45" s="1">
        <v>41939</v>
      </c>
      <c r="B45" s="4">
        <v>8064.35</v>
      </c>
      <c r="C45" s="4">
        <v>8064.4</v>
      </c>
      <c r="D45" s="4">
        <v>7985.65</v>
      </c>
      <c r="E45" s="4">
        <v>7991.7</v>
      </c>
      <c r="F45">
        <v>132824881</v>
      </c>
      <c r="G45" s="4">
        <v>6511.8</v>
      </c>
      <c r="H45" s="3">
        <f t="shared" si="2"/>
        <v>35.900000000000546</v>
      </c>
      <c r="I45" s="2">
        <f t="shared" si="3"/>
        <v>0.4492160616639832</v>
      </c>
      <c r="J45">
        <f t="shared" si="4"/>
        <v>1</v>
      </c>
      <c r="K45">
        <f t="shared" si="5"/>
        <v>0</v>
      </c>
      <c r="L45" s="4">
        <f t="shared" si="6"/>
        <v>35.900000000000546</v>
      </c>
      <c r="M45" s="4">
        <f t="shared" si="7"/>
        <v>0</v>
      </c>
      <c r="N45" s="4">
        <f t="shared" si="0"/>
        <v>286179.99999999983</v>
      </c>
      <c r="O45" s="4">
        <f>N45*100/MAX(N45:$N$246) -100</f>
        <v>-2.4923763607557277</v>
      </c>
      <c r="P45" s="8">
        <f t="shared" si="12"/>
        <v>41887</v>
      </c>
      <c r="Q45">
        <f t="shared" si="8"/>
        <v>52</v>
      </c>
      <c r="R45" s="4">
        <f t="shared" si="9"/>
        <v>1795</v>
      </c>
    </row>
    <row r="46" spans="1:18" x14ac:dyDescent="0.3">
      <c r="A46" s="1">
        <v>41935</v>
      </c>
      <c r="B46" s="4">
        <v>8027.7</v>
      </c>
      <c r="C46" s="4">
        <v>8031.75</v>
      </c>
      <c r="D46" s="4">
        <v>8008.85</v>
      </c>
      <c r="E46" s="4">
        <v>8014.55</v>
      </c>
      <c r="F46">
        <v>19640498</v>
      </c>
      <c r="G46" s="4">
        <v>915.37</v>
      </c>
      <c r="H46" s="3">
        <f t="shared" si="2"/>
        <v>-22.850000000000364</v>
      </c>
      <c r="I46" s="2">
        <f t="shared" si="3"/>
        <v>-0.28510646262111239</v>
      </c>
      <c r="J46">
        <f t="shared" si="4"/>
        <v>0</v>
      </c>
      <c r="K46">
        <f t="shared" si="5"/>
        <v>1</v>
      </c>
      <c r="L46" s="4">
        <f t="shared" si="6"/>
        <v>0</v>
      </c>
      <c r="M46" s="4">
        <f t="shared" si="7"/>
        <v>-22.850000000000364</v>
      </c>
      <c r="N46" s="4">
        <f t="shared" si="0"/>
        <v>284384.99999999983</v>
      </c>
      <c r="O46" s="4">
        <f>N46*100/MAX(N46:$N$246) -100</f>
        <v>-3.1039711068331712</v>
      </c>
      <c r="P46" s="8">
        <f t="shared" si="12"/>
        <v>41887</v>
      </c>
      <c r="Q46">
        <f t="shared" si="8"/>
        <v>48</v>
      </c>
      <c r="R46" s="4">
        <f t="shared" si="9"/>
        <v>-1142.5</v>
      </c>
    </row>
    <row r="47" spans="1:18" x14ac:dyDescent="0.3">
      <c r="A47" s="1">
        <v>41934</v>
      </c>
      <c r="B47" s="4">
        <v>7997.8</v>
      </c>
      <c r="C47" s="4">
        <v>8005</v>
      </c>
      <c r="D47" s="4">
        <v>7974.55</v>
      </c>
      <c r="E47" s="4">
        <v>7995.9</v>
      </c>
      <c r="F47">
        <v>151104463</v>
      </c>
      <c r="G47" s="4">
        <v>7301.77</v>
      </c>
      <c r="H47" s="3">
        <f t="shared" si="2"/>
        <v>18.650000000000546</v>
      </c>
      <c r="I47" s="2">
        <f t="shared" si="3"/>
        <v>0.23324453782564247</v>
      </c>
      <c r="J47">
        <f t="shared" si="4"/>
        <v>5</v>
      </c>
      <c r="K47">
        <f t="shared" si="5"/>
        <v>0</v>
      </c>
      <c r="L47" s="4">
        <f t="shared" si="6"/>
        <v>266.35000000000036</v>
      </c>
      <c r="M47" s="4">
        <f t="shared" si="7"/>
        <v>0</v>
      </c>
      <c r="N47" s="4">
        <f t="shared" si="0"/>
        <v>285527.49999999983</v>
      </c>
      <c r="O47" s="4">
        <f>N47*100/MAX(N47:$N$246) -100</f>
        <v>-2.714697013577748</v>
      </c>
      <c r="P47" s="8">
        <f t="shared" si="12"/>
        <v>41887</v>
      </c>
      <c r="Q47">
        <f t="shared" si="8"/>
        <v>47</v>
      </c>
      <c r="R47" s="4">
        <f t="shared" si="9"/>
        <v>932.5</v>
      </c>
    </row>
    <row r="48" spans="1:18" x14ac:dyDescent="0.3">
      <c r="A48" s="1">
        <v>41933</v>
      </c>
      <c r="B48" s="4">
        <v>7906.15</v>
      </c>
      <c r="C48" s="4">
        <v>7936.6</v>
      </c>
      <c r="D48" s="4">
        <v>7874.35</v>
      </c>
      <c r="E48" s="4">
        <v>7927.75</v>
      </c>
      <c r="F48">
        <v>163403385</v>
      </c>
      <c r="G48" s="4">
        <v>8432.94</v>
      </c>
      <c r="H48" s="3">
        <f t="shared" si="2"/>
        <v>68.149999999999636</v>
      </c>
      <c r="I48" s="2">
        <f t="shared" si="3"/>
        <v>0.85963861120746288</v>
      </c>
      <c r="J48">
        <f t="shared" si="4"/>
        <v>4</v>
      </c>
      <c r="K48">
        <f t="shared" si="5"/>
        <v>0</v>
      </c>
      <c r="L48" s="4">
        <f t="shared" si="6"/>
        <v>247.69999999999982</v>
      </c>
      <c r="M48" s="4">
        <f t="shared" si="7"/>
        <v>0</v>
      </c>
      <c r="N48" s="4">
        <f t="shared" si="0"/>
        <v>284594.99999999983</v>
      </c>
      <c r="O48" s="4">
        <f>N48*100/MAX(N48:$N$246) -100</f>
        <v>-3.0324196323617088</v>
      </c>
      <c r="P48" s="8">
        <f t="shared" si="12"/>
        <v>41887</v>
      </c>
      <c r="Q48">
        <f t="shared" si="8"/>
        <v>46</v>
      </c>
      <c r="R48" s="4">
        <f t="shared" si="9"/>
        <v>3407.5</v>
      </c>
    </row>
    <row r="49" spans="1:18" x14ac:dyDescent="0.3">
      <c r="A49" s="1">
        <v>41932</v>
      </c>
      <c r="B49" s="4">
        <v>7896.95</v>
      </c>
      <c r="C49" s="4">
        <v>7905.95</v>
      </c>
      <c r="D49" s="4">
        <v>7856.95</v>
      </c>
      <c r="E49" s="4">
        <v>7879.4</v>
      </c>
      <c r="F49">
        <v>176171562</v>
      </c>
      <c r="G49" s="4">
        <v>8357.41</v>
      </c>
      <c r="H49" s="3">
        <f t="shared" si="2"/>
        <v>48.350000000000364</v>
      </c>
      <c r="I49" s="2">
        <f t="shared" si="3"/>
        <v>0.61362540294946777</v>
      </c>
      <c r="J49">
        <f t="shared" si="4"/>
        <v>3</v>
      </c>
      <c r="K49">
        <f t="shared" si="5"/>
        <v>0</v>
      </c>
      <c r="L49" s="4">
        <f t="shared" si="6"/>
        <v>179.55000000000018</v>
      </c>
      <c r="M49" s="4">
        <f t="shared" si="7"/>
        <v>0</v>
      </c>
      <c r="N49" s="4">
        <f t="shared" si="0"/>
        <v>281187.49999999983</v>
      </c>
      <c r="O49" s="4">
        <f>N49*100/MAX(N49:$N$246) -100</f>
        <v>-4.19342748598784</v>
      </c>
      <c r="P49" s="8">
        <f t="shared" si="12"/>
        <v>41887</v>
      </c>
      <c r="Q49">
        <f t="shared" si="8"/>
        <v>45</v>
      </c>
      <c r="R49" s="4">
        <f t="shared" si="9"/>
        <v>2417.5</v>
      </c>
    </row>
    <row r="50" spans="1:18" x14ac:dyDescent="0.3">
      <c r="A50" s="1">
        <v>41929</v>
      </c>
      <c r="B50" s="4">
        <v>7733.75</v>
      </c>
      <c r="C50" s="4">
        <v>7819.2</v>
      </c>
      <c r="D50" s="4">
        <v>7723.85</v>
      </c>
      <c r="E50" s="4">
        <v>7779.7</v>
      </c>
      <c r="F50">
        <v>177623196</v>
      </c>
      <c r="G50" s="4">
        <v>9626.9</v>
      </c>
      <c r="H50" s="3">
        <f t="shared" si="2"/>
        <v>99.699999999999818</v>
      </c>
      <c r="I50" s="2">
        <f t="shared" si="3"/>
        <v>1.2815404192963715</v>
      </c>
      <c r="J50">
        <f t="shared" si="4"/>
        <v>2</v>
      </c>
      <c r="K50">
        <f t="shared" si="5"/>
        <v>0</v>
      </c>
      <c r="L50" s="4">
        <f t="shared" si="6"/>
        <v>131.19999999999982</v>
      </c>
      <c r="M50" s="4">
        <f t="shared" si="7"/>
        <v>0</v>
      </c>
      <c r="N50" s="4">
        <f t="shared" si="0"/>
        <v>278769.99999999983</v>
      </c>
      <c r="O50" s="4">
        <f>N50*100/MAX(N50:$N$246) -100</f>
        <v>-5.017121245677103</v>
      </c>
      <c r="P50" s="8">
        <f t="shared" si="12"/>
        <v>41887</v>
      </c>
      <c r="Q50">
        <f t="shared" si="8"/>
        <v>42</v>
      </c>
      <c r="R50" s="4">
        <f t="shared" si="9"/>
        <v>4985</v>
      </c>
    </row>
    <row r="51" spans="1:18" x14ac:dyDescent="0.3">
      <c r="A51" s="1">
        <v>41928</v>
      </c>
      <c r="B51" s="4">
        <v>7837.3</v>
      </c>
      <c r="C51" s="4">
        <v>7893.9</v>
      </c>
      <c r="D51" s="4">
        <v>7729.65</v>
      </c>
      <c r="E51" s="4">
        <v>7748.2</v>
      </c>
      <c r="F51">
        <v>213529479</v>
      </c>
      <c r="G51" s="4">
        <v>9087.06</v>
      </c>
      <c r="H51" s="3">
        <f t="shared" si="2"/>
        <v>31.5</v>
      </c>
      <c r="I51" s="2">
        <f t="shared" si="3"/>
        <v>0.40654603649879972</v>
      </c>
      <c r="J51">
        <f t="shared" si="4"/>
        <v>1</v>
      </c>
      <c r="K51">
        <f t="shared" si="5"/>
        <v>0</v>
      </c>
      <c r="L51" s="4">
        <f t="shared" si="6"/>
        <v>31.5</v>
      </c>
      <c r="M51" s="4">
        <f t="shared" si="7"/>
        <v>0</v>
      </c>
      <c r="N51" s="4">
        <f t="shared" si="0"/>
        <v>273784.99999999983</v>
      </c>
      <c r="O51" s="4">
        <f>N51*100/MAX(N51:$N$246) -100</f>
        <v>-6.7156169611066758</v>
      </c>
      <c r="P51" s="8">
        <f t="shared" si="12"/>
        <v>41887</v>
      </c>
      <c r="Q51">
        <f t="shared" si="8"/>
        <v>41</v>
      </c>
      <c r="R51" s="4">
        <f t="shared" si="9"/>
        <v>1575</v>
      </c>
    </row>
    <row r="52" spans="1:18" x14ac:dyDescent="0.3">
      <c r="A52" s="1">
        <v>41926</v>
      </c>
      <c r="B52" s="4">
        <v>7923.25</v>
      </c>
      <c r="C52" s="4">
        <v>7928</v>
      </c>
      <c r="D52" s="4">
        <v>7825.45</v>
      </c>
      <c r="E52" s="4">
        <v>7864</v>
      </c>
      <c r="F52">
        <v>225472732</v>
      </c>
      <c r="G52" s="4">
        <v>7709</v>
      </c>
      <c r="H52" s="3">
        <f t="shared" si="2"/>
        <v>-115.80000000000018</v>
      </c>
      <c r="I52" s="2">
        <f t="shared" si="3"/>
        <v>-1.4725330620549362</v>
      </c>
      <c r="J52">
        <f t="shared" si="4"/>
        <v>0</v>
      </c>
      <c r="K52">
        <f t="shared" si="5"/>
        <v>2</v>
      </c>
      <c r="L52" s="4">
        <f t="shared" si="6"/>
        <v>0</v>
      </c>
      <c r="M52" s="4">
        <f t="shared" si="7"/>
        <v>-136.05000000000018</v>
      </c>
      <c r="N52" s="4">
        <f t="shared" si="0"/>
        <v>272209.99999999983</v>
      </c>
      <c r="O52" s="4">
        <f>N52*100/MAX(N52:$N$246) -100</f>
        <v>-7.2522530196425947</v>
      </c>
      <c r="P52" s="8">
        <f t="shared" si="12"/>
        <v>41887</v>
      </c>
      <c r="Q52">
        <f t="shared" si="8"/>
        <v>39</v>
      </c>
      <c r="R52" s="4">
        <f t="shared" si="9"/>
        <v>-5790</v>
      </c>
    </row>
    <row r="53" spans="1:18" x14ac:dyDescent="0.3">
      <c r="A53" s="1">
        <v>41925</v>
      </c>
      <c r="B53" s="4">
        <v>7831</v>
      </c>
      <c r="C53" s="4">
        <v>7901.15</v>
      </c>
      <c r="D53" s="4">
        <v>7796</v>
      </c>
      <c r="E53" s="4">
        <v>7884.25</v>
      </c>
      <c r="F53">
        <v>118781369</v>
      </c>
      <c r="G53" s="4">
        <v>6584.44</v>
      </c>
      <c r="H53" s="3">
        <f t="shared" si="2"/>
        <v>-20.25</v>
      </c>
      <c r="I53" s="2">
        <f t="shared" si="3"/>
        <v>-0.25684117068839774</v>
      </c>
      <c r="J53">
        <f t="shared" si="4"/>
        <v>0</v>
      </c>
      <c r="K53">
        <f t="shared" si="5"/>
        <v>1</v>
      </c>
      <c r="L53" s="4">
        <f t="shared" si="6"/>
        <v>0</v>
      </c>
      <c r="M53" s="4">
        <f t="shared" si="7"/>
        <v>-20.25</v>
      </c>
      <c r="N53" s="4">
        <f t="shared" si="0"/>
        <v>277999.99999999983</v>
      </c>
      <c r="O53" s="4">
        <f>N53*100/MAX(N53:$N$246) -100</f>
        <v>-5.2794766520724465</v>
      </c>
      <c r="P53" s="8">
        <f t="shared" si="12"/>
        <v>41887</v>
      </c>
      <c r="Q53">
        <f t="shared" si="8"/>
        <v>38</v>
      </c>
      <c r="R53" s="4">
        <f t="shared" si="9"/>
        <v>-1012.5</v>
      </c>
    </row>
    <row r="54" spans="1:18" x14ac:dyDescent="0.3">
      <c r="A54" s="1">
        <v>41922</v>
      </c>
      <c r="B54" s="4">
        <v>7911</v>
      </c>
      <c r="C54" s="4">
        <v>7924.05</v>
      </c>
      <c r="D54" s="4">
        <v>7848.45</v>
      </c>
      <c r="E54" s="4">
        <v>7859.95</v>
      </c>
      <c r="F54">
        <v>142926893</v>
      </c>
      <c r="G54" s="4">
        <v>8473.9</v>
      </c>
      <c r="H54" s="3">
        <f t="shared" si="2"/>
        <v>24.300000000000182</v>
      </c>
      <c r="I54" s="2">
        <f t="shared" si="3"/>
        <v>0.30916227202463353</v>
      </c>
      <c r="J54">
        <f t="shared" si="4"/>
        <v>1</v>
      </c>
      <c r="K54">
        <f t="shared" si="5"/>
        <v>0</v>
      </c>
      <c r="L54" s="4">
        <f t="shared" si="6"/>
        <v>24.300000000000182</v>
      </c>
      <c r="M54" s="4">
        <f t="shared" si="7"/>
        <v>0</v>
      </c>
      <c r="N54" s="4">
        <f t="shared" si="0"/>
        <v>279012.49999999983</v>
      </c>
      <c r="O54" s="4">
        <f>N54*100/MAX(N54:$N$246) -100</f>
        <v>-4.9344963287279171</v>
      </c>
      <c r="P54" s="8">
        <f t="shared" si="12"/>
        <v>41887</v>
      </c>
      <c r="Q54">
        <f t="shared" si="8"/>
        <v>35</v>
      </c>
      <c r="R54" s="4">
        <f t="shared" si="9"/>
        <v>1215</v>
      </c>
    </row>
    <row r="55" spans="1:18" x14ac:dyDescent="0.3">
      <c r="A55" s="1">
        <v>41921</v>
      </c>
      <c r="B55" s="4">
        <v>7886.5</v>
      </c>
      <c r="C55" s="4">
        <v>7972.35</v>
      </c>
      <c r="D55" s="4">
        <v>7886.5</v>
      </c>
      <c r="E55" s="4">
        <v>7960.55</v>
      </c>
      <c r="F55">
        <v>123767811</v>
      </c>
      <c r="G55" s="4">
        <v>6797.45</v>
      </c>
      <c r="H55" s="3">
        <f t="shared" si="2"/>
        <v>-100.60000000000036</v>
      </c>
      <c r="I55" s="2">
        <f t="shared" si="3"/>
        <v>-1.2637317773269481</v>
      </c>
      <c r="J55">
        <f t="shared" si="4"/>
        <v>0</v>
      </c>
      <c r="K55">
        <f t="shared" si="5"/>
        <v>1</v>
      </c>
      <c r="L55" s="4">
        <f t="shared" si="6"/>
        <v>0</v>
      </c>
      <c r="M55" s="4">
        <f t="shared" si="7"/>
        <v>-100.60000000000036</v>
      </c>
      <c r="N55" s="4">
        <f t="shared" si="0"/>
        <v>277797.49999999983</v>
      </c>
      <c r="O55" s="4">
        <f>N55*100/MAX(N55:$N$246) -100</f>
        <v>-5.3484727167413553</v>
      </c>
      <c r="P55" s="8">
        <f t="shared" si="12"/>
        <v>41887</v>
      </c>
      <c r="Q55">
        <f t="shared" si="8"/>
        <v>34</v>
      </c>
      <c r="R55" s="4">
        <f t="shared" si="9"/>
        <v>-5030</v>
      </c>
    </row>
    <row r="56" spans="1:18" x14ac:dyDescent="0.3">
      <c r="A56" s="1">
        <v>41920</v>
      </c>
      <c r="B56" s="4">
        <v>7828.75</v>
      </c>
      <c r="C56" s="4">
        <v>7869.9</v>
      </c>
      <c r="D56" s="4">
        <v>7815.75</v>
      </c>
      <c r="E56" s="4">
        <v>7842.7</v>
      </c>
      <c r="F56">
        <v>135914083</v>
      </c>
      <c r="G56" s="4">
        <v>7408.61</v>
      </c>
      <c r="H56" s="3">
        <f t="shared" si="2"/>
        <v>117.85000000000036</v>
      </c>
      <c r="I56" s="2">
        <f t="shared" si="3"/>
        <v>1.502671273923526</v>
      </c>
      <c r="J56">
        <f t="shared" si="4"/>
        <v>1</v>
      </c>
      <c r="K56">
        <f t="shared" si="5"/>
        <v>0</v>
      </c>
      <c r="L56" s="4">
        <f t="shared" si="6"/>
        <v>117.85000000000036</v>
      </c>
      <c r="M56" s="4">
        <f t="shared" si="7"/>
        <v>0</v>
      </c>
      <c r="N56" s="4">
        <f t="shared" si="0"/>
        <v>282827.49999999983</v>
      </c>
      <c r="O56" s="4">
        <f>N56*100/MAX(N56:$N$246) -100</f>
        <v>-3.6346445424964742</v>
      </c>
      <c r="P56" s="8">
        <f t="shared" si="12"/>
        <v>41887</v>
      </c>
      <c r="Q56">
        <f t="shared" si="8"/>
        <v>33</v>
      </c>
      <c r="R56" s="4">
        <f t="shared" si="9"/>
        <v>5892.5</v>
      </c>
    </row>
    <row r="57" spans="1:18" x14ac:dyDescent="0.3">
      <c r="A57" s="1">
        <v>41919</v>
      </c>
      <c r="B57" s="4">
        <v>7897.4</v>
      </c>
      <c r="C57" s="4">
        <v>7943.05</v>
      </c>
      <c r="D57" s="4">
        <v>7842.7</v>
      </c>
      <c r="E57" s="4">
        <v>7852.4</v>
      </c>
      <c r="F57">
        <v>148199508</v>
      </c>
      <c r="G57" s="4">
        <v>7982.75</v>
      </c>
      <c r="H57" s="3">
        <f t="shared" si="2"/>
        <v>-9.6999999999998181</v>
      </c>
      <c r="I57" s="2">
        <f t="shared" si="3"/>
        <v>-0.12352911211858564</v>
      </c>
      <c r="J57">
        <f t="shared" si="4"/>
        <v>0</v>
      </c>
      <c r="K57">
        <f t="shared" si="5"/>
        <v>3</v>
      </c>
      <c r="L57" s="4">
        <f t="shared" si="6"/>
        <v>0</v>
      </c>
      <c r="M57" s="4">
        <f t="shared" si="7"/>
        <v>-122.10000000000036</v>
      </c>
      <c r="N57" s="4">
        <f t="shared" si="0"/>
        <v>276934.99999999983</v>
      </c>
      <c r="O57" s="4">
        <f>N57*100/MAX(N57:$N$246) -100</f>
        <v>-5.6423448440348238</v>
      </c>
      <c r="P57" s="8">
        <f t="shared" si="12"/>
        <v>41887</v>
      </c>
      <c r="Q57">
        <f t="shared" si="8"/>
        <v>32</v>
      </c>
      <c r="R57" s="4">
        <f t="shared" si="9"/>
        <v>-485</v>
      </c>
    </row>
    <row r="58" spans="1:18" x14ac:dyDescent="0.3">
      <c r="A58" s="1">
        <v>41913</v>
      </c>
      <c r="B58" s="4">
        <v>7960.5</v>
      </c>
      <c r="C58" s="4">
        <v>7977.5</v>
      </c>
      <c r="D58" s="4">
        <v>7936.7</v>
      </c>
      <c r="E58" s="4">
        <v>7945.55</v>
      </c>
      <c r="F58">
        <v>112997913</v>
      </c>
      <c r="G58" s="4">
        <v>5979.61</v>
      </c>
      <c r="H58" s="3">
        <f t="shared" si="2"/>
        <v>-93.150000000000546</v>
      </c>
      <c r="I58" s="2">
        <f t="shared" si="3"/>
        <v>-1.1723543367041998</v>
      </c>
      <c r="J58">
        <f t="shared" si="4"/>
        <v>0</v>
      </c>
      <c r="K58">
        <f t="shared" si="5"/>
        <v>2</v>
      </c>
      <c r="L58" s="4">
        <f t="shared" si="6"/>
        <v>0</v>
      </c>
      <c r="M58" s="4">
        <f t="shared" si="7"/>
        <v>-112.40000000000055</v>
      </c>
      <c r="N58" s="4">
        <f t="shared" si="0"/>
        <v>277419.99999999983</v>
      </c>
      <c r="O58" s="4">
        <f>N58*100/MAX(N58:$N$246) -100</f>
        <v>-5.4770950101364662</v>
      </c>
      <c r="P58" s="8">
        <f t="shared" si="12"/>
        <v>41887</v>
      </c>
      <c r="Q58">
        <f t="shared" si="8"/>
        <v>26</v>
      </c>
      <c r="R58" s="4">
        <f t="shared" si="9"/>
        <v>-4657.5</v>
      </c>
    </row>
    <row r="59" spans="1:18" x14ac:dyDescent="0.3">
      <c r="A59" s="1">
        <v>41912</v>
      </c>
      <c r="B59" s="4">
        <v>7948.8</v>
      </c>
      <c r="C59" s="4">
        <v>8030.9</v>
      </c>
      <c r="D59" s="4">
        <v>7923.85</v>
      </c>
      <c r="E59" s="4">
        <v>7964.8</v>
      </c>
      <c r="F59">
        <v>141142071</v>
      </c>
      <c r="G59" s="4">
        <v>7467.66</v>
      </c>
      <c r="H59" s="3">
        <f t="shared" si="2"/>
        <v>-19.25</v>
      </c>
      <c r="I59" s="2">
        <f t="shared" si="3"/>
        <v>-0.24168842908798713</v>
      </c>
      <c r="J59">
        <f t="shared" si="4"/>
        <v>0</v>
      </c>
      <c r="K59">
        <f t="shared" si="5"/>
        <v>1</v>
      </c>
      <c r="L59" s="4">
        <f t="shared" si="6"/>
        <v>0</v>
      </c>
      <c r="M59" s="4">
        <f t="shared" si="7"/>
        <v>-19.25</v>
      </c>
      <c r="N59" s="4">
        <f t="shared" si="0"/>
        <v>282077.49999999983</v>
      </c>
      <c r="O59" s="4">
        <f>N59*100/MAX(N59:$N$246) -100</f>
        <v>-3.8901855227516648</v>
      </c>
      <c r="P59" s="8">
        <f t="shared" si="12"/>
        <v>41887</v>
      </c>
      <c r="Q59">
        <f t="shared" si="8"/>
        <v>25</v>
      </c>
      <c r="R59" s="4">
        <f t="shared" si="9"/>
        <v>-962.5</v>
      </c>
    </row>
    <row r="60" spans="1:18" x14ac:dyDescent="0.3">
      <c r="A60" s="1">
        <v>41911</v>
      </c>
      <c r="B60" s="4">
        <v>7978.45</v>
      </c>
      <c r="C60" s="4">
        <v>7991.75</v>
      </c>
      <c r="D60" s="4">
        <v>7934.7</v>
      </c>
      <c r="E60" s="4">
        <v>7958.9</v>
      </c>
      <c r="F60">
        <v>97267975</v>
      </c>
      <c r="G60" s="4">
        <v>5089.3500000000004</v>
      </c>
      <c r="H60" s="3">
        <f t="shared" si="2"/>
        <v>5.9000000000005457</v>
      </c>
      <c r="I60" s="2">
        <f t="shared" si="3"/>
        <v>7.4130847227638824E-2</v>
      </c>
      <c r="J60">
        <f t="shared" si="4"/>
        <v>1</v>
      </c>
      <c r="K60">
        <f t="shared" si="5"/>
        <v>0</v>
      </c>
      <c r="L60" s="4">
        <f t="shared" si="6"/>
        <v>5.9000000000005457</v>
      </c>
      <c r="M60" s="4">
        <f t="shared" si="7"/>
        <v>0</v>
      </c>
      <c r="N60" s="4">
        <f t="shared" si="0"/>
        <v>283039.99999999983</v>
      </c>
      <c r="O60" s="4">
        <f>N60*100/MAX(N60:$N$246) -100</f>
        <v>-3.5622412647575032</v>
      </c>
      <c r="P60" s="8">
        <f t="shared" si="12"/>
        <v>41887</v>
      </c>
      <c r="Q60">
        <f t="shared" si="8"/>
        <v>24</v>
      </c>
      <c r="R60" s="4">
        <f t="shared" si="9"/>
        <v>295</v>
      </c>
    </row>
    <row r="61" spans="1:18" x14ac:dyDescent="0.3">
      <c r="A61" s="1">
        <v>41908</v>
      </c>
      <c r="B61" s="4">
        <v>7885.85</v>
      </c>
      <c r="C61" s="4">
        <v>7993.3</v>
      </c>
      <c r="D61" s="4">
        <v>7841.8</v>
      </c>
      <c r="E61" s="4">
        <v>7968.85</v>
      </c>
      <c r="F61">
        <v>147835866</v>
      </c>
      <c r="G61" s="4">
        <v>8247.7800000000007</v>
      </c>
      <c r="H61" s="3">
        <f t="shared" si="2"/>
        <v>-9.9500000000007276</v>
      </c>
      <c r="I61" s="2">
        <f t="shared" si="3"/>
        <v>-0.12486117821267469</v>
      </c>
      <c r="J61">
        <f t="shared" si="4"/>
        <v>0</v>
      </c>
      <c r="K61">
        <f t="shared" si="5"/>
        <v>1</v>
      </c>
      <c r="L61" s="4">
        <f t="shared" si="6"/>
        <v>0</v>
      </c>
      <c r="M61" s="4">
        <f t="shared" si="7"/>
        <v>-9.9500000000007276</v>
      </c>
      <c r="N61" s="4">
        <f t="shared" si="0"/>
        <v>282744.99999999983</v>
      </c>
      <c r="O61" s="4">
        <f>N61*100/MAX(N61:$N$246) -100</f>
        <v>-3.662754050324537</v>
      </c>
      <c r="P61" s="8">
        <f t="shared" si="12"/>
        <v>41887</v>
      </c>
      <c r="Q61">
        <f t="shared" si="8"/>
        <v>21</v>
      </c>
      <c r="R61" s="4">
        <f t="shared" si="9"/>
        <v>-497.50000000005821</v>
      </c>
    </row>
    <row r="62" spans="1:18" x14ac:dyDescent="0.3">
      <c r="A62" s="1">
        <v>41907</v>
      </c>
      <c r="B62" s="4">
        <v>8003.3</v>
      </c>
      <c r="C62" s="4">
        <v>8019.3</v>
      </c>
      <c r="D62" s="4">
        <v>7877.35</v>
      </c>
      <c r="E62" s="4">
        <v>7911.85</v>
      </c>
      <c r="F62">
        <v>231899016</v>
      </c>
      <c r="G62" s="4">
        <v>11692.69</v>
      </c>
      <c r="H62" s="3">
        <f t="shared" si="2"/>
        <v>57</v>
      </c>
      <c r="I62" s="2">
        <f t="shared" si="3"/>
        <v>0.72043832984700162</v>
      </c>
      <c r="J62">
        <f t="shared" si="4"/>
        <v>1</v>
      </c>
      <c r="K62">
        <f t="shared" si="5"/>
        <v>0</v>
      </c>
      <c r="L62" s="4">
        <f t="shared" si="6"/>
        <v>57</v>
      </c>
      <c r="M62" s="4">
        <f t="shared" si="7"/>
        <v>0</v>
      </c>
      <c r="N62" s="4">
        <f t="shared" si="0"/>
        <v>283242.49999999988</v>
      </c>
      <c r="O62" s="4">
        <f>N62*100/MAX(N62:$N$246) -100</f>
        <v>-3.4932452000885661</v>
      </c>
      <c r="P62" s="8">
        <f t="shared" si="12"/>
        <v>41887</v>
      </c>
      <c r="Q62">
        <f t="shared" si="8"/>
        <v>20</v>
      </c>
      <c r="R62" s="4">
        <f t="shared" si="9"/>
        <v>2850</v>
      </c>
    </row>
    <row r="63" spans="1:18" x14ac:dyDescent="0.3">
      <c r="A63" s="1">
        <v>41906</v>
      </c>
      <c r="B63" s="4">
        <v>8015.55</v>
      </c>
      <c r="C63" s="4">
        <v>8042.05</v>
      </c>
      <c r="D63" s="4">
        <v>7950.05</v>
      </c>
      <c r="E63" s="4">
        <v>8002.4</v>
      </c>
      <c r="F63">
        <v>182208501</v>
      </c>
      <c r="G63" s="4">
        <v>7981.87</v>
      </c>
      <c r="H63" s="3">
        <f t="shared" si="2"/>
        <v>-90.549999999999272</v>
      </c>
      <c r="I63" s="2">
        <f t="shared" si="3"/>
        <v>-1.1315355393381894</v>
      </c>
      <c r="J63">
        <f t="shared" si="4"/>
        <v>0</v>
      </c>
      <c r="K63">
        <f t="shared" si="5"/>
        <v>3</v>
      </c>
      <c r="L63" s="4">
        <f t="shared" si="6"/>
        <v>0</v>
      </c>
      <c r="M63" s="4">
        <f t="shared" si="7"/>
        <v>-234.44999999999982</v>
      </c>
      <c r="N63" s="4">
        <f t="shared" si="0"/>
        <v>280392.49999999988</v>
      </c>
      <c r="O63" s="4">
        <f>N63*100/MAX(N63:$N$246) -100</f>
        <v>-4.4643009250583248</v>
      </c>
      <c r="P63" s="8">
        <f t="shared" si="12"/>
        <v>41887</v>
      </c>
      <c r="Q63">
        <f t="shared" si="8"/>
        <v>19</v>
      </c>
      <c r="R63" s="4">
        <f t="shared" si="9"/>
        <v>-4527.4999999999418</v>
      </c>
    </row>
    <row r="64" spans="1:18" x14ac:dyDescent="0.3">
      <c r="A64" s="1">
        <v>41905</v>
      </c>
      <c r="B64" s="4">
        <v>8144.4</v>
      </c>
      <c r="C64" s="4">
        <v>8159.75</v>
      </c>
      <c r="D64" s="4">
        <v>8008.1</v>
      </c>
      <c r="E64" s="4">
        <v>8017.55</v>
      </c>
      <c r="F64">
        <v>140780912</v>
      </c>
      <c r="G64" s="4">
        <v>7947.61</v>
      </c>
      <c r="H64" s="3">
        <f t="shared" si="2"/>
        <v>-15.150000000000546</v>
      </c>
      <c r="I64" s="2">
        <f t="shared" si="3"/>
        <v>-0.18896046797339019</v>
      </c>
      <c r="J64">
        <f t="shared" si="4"/>
        <v>0</v>
      </c>
      <c r="K64">
        <f t="shared" si="5"/>
        <v>2</v>
      </c>
      <c r="L64" s="4">
        <f t="shared" si="6"/>
        <v>0</v>
      </c>
      <c r="M64" s="4">
        <f t="shared" si="7"/>
        <v>-143.90000000000055</v>
      </c>
      <c r="N64" s="4">
        <f t="shared" si="0"/>
        <v>284919.99999999983</v>
      </c>
      <c r="O64" s="4">
        <f>N64*100/MAX(N64:$N$246) -100</f>
        <v>-2.9216852075844599</v>
      </c>
      <c r="P64" s="8">
        <f t="shared" si="12"/>
        <v>41887</v>
      </c>
      <c r="Q64">
        <f t="shared" si="8"/>
        <v>18</v>
      </c>
      <c r="R64" s="4">
        <f t="shared" si="9"/>
        <v>-757.5</v>
      </c>
    </row>
    <row r="65" spans="1:18" x14ac:dyDescent="0.3">
      <c r="A65" s="1">
        <v>41904</v>
      </c>
      <c r="B65" s="4">
        <v>8084.45</v>
      </c>
      <c r="C65" s="4">
        <v>8159.9</v>
      </c>
      <c r="D65" s="4">
        <v>8064.8</v>
      </c>
      <c r="E65" s="4">
        <v>8146.3</v>
      </c>
      <c r="F65">
        <v>105507265</v>
      </c>
      <c r="G65" s="4">
        <v>5710.43</v>
      </c>
      <c r="H65" s="3">
        <f t="shared" si="2"/>
        <v>-128.75</v>
      </c>
      <c r="I65" s="2">
        <f t="shared" si="3"/>
        <v>-1.5804721161754416</v>
      </c>
      <c r="J65">
        <f t="shared" si="4"/>
        <v>0</v>
      </c>
      <c r="K65">
        <f t="shared" si="5"/>
        <v>1</v>
      </c>
      <c r="L65" s="4">
        <f t="shared" si="6"/>
        <v>0</v>
      </c>
      <c r="M65" s="4">
        <f t="shared" si="7"/>
        <v>-128.75</v>
      </c>
      <c r="N65" s="4">
        <f t="shared" si="0"/>
        <v>285677.49999999983</v>
      </c>
      <c r="O65" s="4">
        <f>N65*100/MAX(N65:$N$246) -100</f>
        <v>-2.6635888175267155</v>
      </c>
      <c r="P65" s="8">
        <f t="shared" si="12"/>
        <v>41887</v>
      </c>
      <c r="Q65">
        <f t="shared" si="8"/>
        <v>17</v>
      </c>
      <c r="R65" s="4">
        <f t="shared" si="9"/>
        <v>-6437.5</v>
      </c>
    </row>
    <row r="66" spans="1:18" x14ac:dyDescent="0.3">
      <c r="A66" s="1">
        <v>41901</v>
      </c>
      <c r="B66" s="4">
        <v>8129.4</v>
      </c>
      <c r="C66" s="4">
        <v>8160.9</v>
      </c>
      <c r="D66" s="4">
        <v>8105.35</v>
      </c>
      <c r="E66" s="4">
        <v>8121.45</v>
      </c>
      <c r="F66">
        <v>161284509</v>
      </c>
      <c r="G66" s="4">
        <v>8957.42</v>
      </c>
      <c r="H66" s="3">
        <f t="shared" si="2"/>
        <v>24.850000000000364</v>
      </c>
      <c r="I66" s="2">
        <f t="shared" si="3"/>
        <v>0.30597984350085716</v>
      </c>
      <c r="J66">
        <f t="shared" si="4"/>
        <v>4</v>
      </c>
      <c r="K66">
        <f t="shared" si="5"/>
        <v>0</v>
      </c>
      <c r="L66" s="4">
        <f t="shared" si="6"/>
        <v>213.40000000000055</v>
      </c>
      <c r="M66" s="4">
        <f t="shared" si="7"/>
        <v>0</v>
      </c>
      <c r="N66" s="4">
        <f t="shared" si="0"/>
        <v>292114.99999999983</v>
      </c>
      <c r="O66" s="4">
        <f>N66*100/MAX(N66:$N$246) -100</f>
        <v>-0.47019540366957813</v>
      </c>
      <c r="P66" s="8">
        <f t="shared" si="12"/>
        <v>41887</v>
      </c>
      <c r="Q66">
        <f t="shared" si="8"/>
        <v>14</v>
      </c>
      <c r="R66" s="4">
        <f t="shared" si="9"/>
        <v>1242.5</v>
      </c>
    </row>
    <row r="67" spans="1:18" x14ac:dyDescent="0.3">
      <c r="A67" s="1">
        <v>41900</v>
      </c>
      <c r="B67" s="4">
        <v>7950.65</v>
      </c>
      <c r="C67" s="4">
        <v>8120.85</v>
      </c>
      <c r="D67" s="4">
        <v>7939.7</v>
      </c>
      <c r="E67" s="4">
        <v>8114.75</v>
      </c>
      <c r="F67">
        <v>116930309</v>
      </c>
      <c r="G67" s="4">
        <v>6891.09</v>
      </c>
      <c r="H67" s="3">
        <f t="shared" si="2"/>
        <v>6.6999999999998181</v>
      </c>
      <c r="I67" s="2">
        <f t="shared" si="3"/>
        <v>8.2565698265501933E-2</v>
      </c>
      <c r="J67">
        <f t="shared" si="4"/>
        <v>3</v>
      </c>
      <c r="K67">
        <f t="shared" si="5"/>
        <v>0</v>
      </c>
      <c r="L67" s="4">
        <f t="shared" si="6"/>
        <v>188.55000000000018</v>
      </c>
      <c r="M67" s="4">
        <f t="shared" si="7"/>
        <v>0</v>
      </c>
      <c r="N67" s="4">
        <f t="shared" ref="N67:N130" si="13">N68+50*H67</f>
        <v>290872.49999999983</v>
      </c>
      <c r="O67" s="4">
        <f>N67*100/MAX(N67:$N$246) -100</f>
        <v>-0.89354162762569445</v>
      </c>
      <c r="P67" s="8">
        <f t="shared" si="12"/>
        <v>41887</v>
      </c>
      <c r="Q67">
        <f t="shared" si="8"/>
        <v>13</v>
      </c>
      <c r="R67" s="4">
        <f t="shared" si="9"/>
        <v>335</v>
      </c>
    </row>
    <row r="68" spans="1:18" x14ac:dyDescent="0.3">
      <c r="A68" s="1">
        <v>41899</v>
      </c>
      <c r="B68" s="4">
        <v>7971.5</v>
      </c>
      <c r="C68" s="4">
        <v>7990.65</v>
      </c>
      <c r="D68" s="4">
        <v>7936.95</v>
      </c>
      <c r="E68" s="4">
        <v>7975.5</v>
      </c>
      <c r="F68">
        <v>123722390</v>
      </c>
      <c r="G68" s="4">
        <v>6689.37</v>
      </c>
      <c r="H68" s="3">
        <f t="shared" ref="H68:H131" si="14">E67-E68</f>
        <v>139.25</v>
      </c>
      <c r="I68" s="2">
        <f t="shared" ref="I68:I131" si="15">(E67-E68)*100/E68</f>
        <v>1.7459720393705724</v>
      </c>
      <c r="J68">
        <f t="shared" ref="J68:J131" si="16">IF(H68&gt;0,1+J69,0)</f>
        <v>2</v>
      </c>
      <c r="K68">
        <f t="shared" ref="K68:K131" si="17">IF(I68&lt;=0,1+K69,0)</f>
        <v>0</v>
      </c>
      <c r="L68" s="4">
        <f t="shared" ref="L68:L131" si="18">IF(H68&gt;0,H68+L69,0)</f>
        <v>181.85000000000036</v>
      </c>
      <c r="M68" s="4">
        <f t="shared" ref="M68:M131" si="19">IF(I68&lt;=0,H68+M69,0)</f>
        <v>0</v>
      </c>
      <c r="N68" s="4">
        <f t="shared" si="13"/>
        <v>290537.49999999983</v>
      </c>
      <c r="O68" s="4">
        <f>N68*100/MAX(N68:$N$246) -100</f>
        <v>-1.0076832654730055</v>
      </c>
      <c r="P68" s="8">
        <f t="shared" si="12"/>
        <v>41887</v>
      </c>
      <c r="Q68">
        <f t="shared" ref="Q68:Q131" si="20">A68-P68</f>
        <v>12</v>
      </c>
      <c r="R68" s="4">
        <f t="shared" ref="R68:R131" si="21">N68-N69</f>
        <v>6962.5</v>
      </c>
    </row>
    <row r="69" spans="1:18" x14ac:dyDescent="0.3">
      <c r="A69" s="1">
        <v>41898</v>
      </c>
      <c r="B69" s="4">
        <v>8036.6</v>
      </c>
      <c r="C69" s="4">
        <v>8044.9</v>
      </c>
      <c r="D69" s="4">
        <v>7925.15</v>
      </c>
      <c r="E69" s="4">
        <v>7932.9</v>
      </c>
      <c r="F69">
        <v>127952551</v>
      </c>
      <c r="G69" s="4">
        <v>6647.49</v>
      </c>
      <c r="H69" s="3">
        <f t="shared" si="14"/>
        <v>42.600000000000364</v>
      </c>
      <c r="I69" s="2">
        <f t="shared" si="15"/>
        <v>0.53700412207389936</v>
      </c>
      <c r="J69">
        <f t="shared" si="16"/>
        <v>1</v>
      </c>
      <c r="K69">
        <f t="shared" si="17"/>
        <v>0</v>
      </c>
      <c r="L69" s="4">
        <f t="shared" si="18"/>
        <v>42.600000000000364</v>
      </c>
      <c r="M69" s="4">
        <f t="shared" si="19"/>
        <v>0</v>
      </c>
      <c r="N69" s="4">
        <f t="shared" si="13"/>
        <v>283574.99999999983</v>
      </c>
      <c r="O69" s="4">
        <f>N69*100/MAX(N69:$N$246) -100</f>
        <v>-3.3799553655087919</v>
      </c>
      <c r="P69" s="8">
        <f t="shared" si="12"/>
        <v>41887</v>
      </c>
      <c r="Q69">
        <f t="shared" si="20"/>
        <v>11</v>
      </c>
      <c r="R69" s="4">
        <f t="shared" si="21"/>
        <v>2130</v>
      </c>
    </row>
    <row r="70" spans="1:18" x14ac:dyDescent="0.3">
      <c r="A70" s="1">
        <v>41897</v>
      </c>
      <c r="B70" s="4">
        <v>8070.35</v>
      </c>
      <c r="C70" s="4">
        <v>8077.3</v>
      </c>
      <c r="D70" s="4">
        <v>8030</v>
      </c>
      <c r="E70" s="4">
        <v>8042</v>
      </c>
      <c r="F70">
        <v>96502556</v>
      </c>
      <c r="G70" s="4">
        <v>5387.06</v>
      </c>
      <c r="H70" s="3">
        <f t="shared" si="14"/>
        <v>-109.10000000000036</v>
      </c>
      <c r="I70" s="2">
        <f t="shared" si="15"/>
        <v>-1.3566277045511113</v>
      </c>
      <c r="J70">
        <f t="shared" si="16"/>
        <v>0</v>
      </c>
      <c r="K70">
        <f t="shared" si="17"/>
        <v>2</v>
      </c>
      <c r="L70" s="4">
        <f t="shared" si="18"/>
        <v>0</v>
      </c>
      <c r="M70" s="4">
        <f t="shared" si="19"/>
        <v>-172.60000000000036</v>
      </c>
      <c r="N70" s="4">
        <f t="shared" si="13"/>
        <v>281444.99999999983</v>
      </c>
      <c r="O70" s="4">
        <f>N70*100/MAX(N70:$N$246) -100</f>
        <v>-4.1056917494335607</v>
      </c>
      <c r="P70" s="8">
        <f t="shared" si="12"/>
        <v>41887</v>
      </c>
      <c r="Q70">
        <f t="shared" si="20"/>
        <v>10</v>
      </c>
      <c r="R70" s="4">
        <f t="shared" si="21"/>
        <v>-5455</v>
      </c>
    </row>
    <row r="71" spans="1:18" x14ac:dyDescent="0.3">
      <c r="A71" s="1">
        <v>41894</v>
      </c>
      <c r="B71" s="4">
        <v>8087.05</v>
      </c>
      <c r="C71" s="4">
        <v>8114.3</v>
      </c>
      <c r="D71" s="4">
        <v>8071.6</v>
      </c>
      <c r="E71" s="4">
        <v>8105.5</v>
      </c>
      <c r="F71">
        <v>111444349</v>
      </c>
      <c r="G71" s="4">
        <v>6156.73</v>
      </c>
      <c r="H71" s="3">
        <f t="shared" si="14"/>
        <v>-63.5</v>
      </c>
      <c r="I71" s="2">
        <f t="shared" si="15"/>
        <v>-0.78341866633767199</v>
      </c>
      <c r="J71">
        <f t="shared" si="16"/>
        <v>0</v>
      </c>
      <c r="K71">
        <f t="shared" si="17"/>
        <v>1</v>
      </c>
      <c r="L71" s="4">
        <f t="shared" si="18"/>
        <v>0</v>
      </c>
      <c r="M71" s="4">
        <f t="shared" si="19"/>
        <v>-63.5</v>
      </c>
      <c r="N71" s="4">
        <f t="shared" si="13"/>
        <v>286899.99999999983</v>
      </c>
      <c r="O71" s="4">
        <f>N71*100/MAX(N71:$N$246) -100</f>
        <v>-2.2470570197107378</v>
      </c>
      <c r="P71" s="8">
        <f t="shared" si="12"/>
        <v>41887</v>
      </c>
      <c r="Q71">
        <f t="shared" si="20"/>
        <v>7</v>
      </c>
      <c r="R71" s="4">
        <f t="shared" si="21"/>
        <v>-3175</v>
      </c>
    </row>
    <row r="72" spans="1:18" x14ac:dyDescent="0.3">
      <c r="A72" s="1">
        <v>41893</v>
      </c>
      <c r="B72" s="4">
        <v>8115.15</v>
      </c>
      <c r="C72" s="4">
        <v>8127.95</v>
      </c>
      <c r="D72" s="4">
        <v>8057.3</v>
      </c>
      <c r="E72" s="4">
        <v>8085.7</v>
      </c>
      <c r="F72">
        <v>122818159</v>
      </c>
      <c r="G72" s="4">
        <v>6492.35</v>
      </c>
      <c r="H72" s="3">
        <f t="shared" si="14"/>
        <v>19.800000000000182</v>
      </c>
      <c r="I72" s="2">
        <f t="shared" si="15"/>
        <v>0.24487675773278977</v>
      </c>
      <c r="J72">
        <f t="shared" si="16"/>
        <v>1</v>
      </c>
      <c r="K72">
        <f t="shared" si="17"/>
        <v>0</v>
      </c>
      <c r="L72" s="4">
        <f t="shared" si="18"/>
        <v>19.800000000000182</v>
      </c>
      <c r="M72" s="4">
        <f t="shared" si="19"/>
        <v>0</v>
      </c>
      <c r="N72" s="4">
        <f t="shared" si="13"/>
        <v>290074.99999999983</v>
      </c>
      <c r="O72" s="4">
        <f>N72*100/MAX(N72:$N$246) -100</f>
        <v>-1.1652668699637161</v>
      </c>
      <c r="P72" s="8">
        <f t="shared" si="12"/>
        <v>41887</v>
      </c>
      <c r="Q72">
        <f t="shared" si="20"/>
        <v>6</v>
      </c>
      <c r="R72" s="4">
        <f t="shared" si="21"/>
        <v>990</v>
      </c>
    </row>
    <row r="73" spans="1:18" x14ac:dyDescent="0.3">
      <c r="A73" s="1">
        <v>41892</v>
      </c>
      <c r="B73" s="4">
        <v>8135.55</v>
      </c>
      <c r="C73" s="4">
        <v>8135.75</v>
      </c>
      <c r="D73" s="4">
        <v>8082.1</v>
      </c>
      <c r="E73" s="4">
        <v>8094.1</v>
      </c>
      <c r="F73">
        <v>107064326</v>
      </c>
      <c r="G73" s="4">
        <v>5561.6</v>
      </c>
      <c r="H73" s="3">
        <f t="shared" si="14"/>
        <v>-8.4000000000005457</v>
      </c>
      <c r="I73" s="2">
        <f t="shared" si="15"/>
        <v>-0.10377929603044866</v>
      </c>
      <c r="J73">
        <f t="shared" si="16"/>
        <v>0</v>
      </c>
      <c r="K73">
        <f t="shared" si="17"/>
        <v>3</v>
      </c>
      <c r="L73" s="4">
        <f t="shared" si="18"/>
        <v>0</v>
      </c>
      <c r="M73" s="4">
        <f t="shared" si="19"/>
        <v>-88.199999999999818</v>
      </c>
      <c r="N73" s="4">
        <f t="shared" si="13"/>
        <v>289084.99999999983</v>
      </c>
      <c r="O73" s="4">
        <f>N73*100/MAX(N73:$N$246) -100</f>
        <v>-1.5025809639005843</v>
      </c>
      <c r="P73" s="8">
        <f t="shared" si="12"/>
        <v>41887</v>
      </c>
      <c r="Q73">
        <f t="shared" si="20"/>
        <v>5</v>
      </c>
      <c r="R73" s="4">
        <f t="shared" si="21"/>
        <v>-420</v>
      </c>
    </row>
    <row r="74" spans="1:18" x14ac:dyDescent="0.3">
      <c r="A74" s="1">
        <v>41891</v>
      </c>
      <c r="B74" s="4">
        <v>8161.9</v>
      </c>
      <c r="C74" s="4">
        <v>8174.55</v>
      </c>
      <c r="D74" s="4">
        <v>8126.5</v>
      </c>
      <c r="E74" s="4">
        <v>8152.95</v>
      </c>
      <c r="F74">
        <v>104740540</v>
      </c>
      <c r="G74" s="4">
        <v>5364.95</v>
      </c>
      <c r="H74" s="3">
        <f t="shared" si="14"/>
        <v>-58.849999999999454</v>
      </c>
      <c r="I74" s="2">
        <f t="shared" si="15"/>
        <v>-0.72182461562991873</v>
      </c>
      <c r="J74">
        <f t="shared" si="16"/>
        <v>0</v>
      </c>
      <c r="K74">
        <f t="shared" si="17"/>
        <v>2</v>
      </c>
      <c r="L74" s="4">
        <f t="shared" si="18"/>
        <v>0</v>
      </c>
      <c r="M74" s="4">
        <f t="shared" si="19"/>
        <v>-79.799999999999272</v>
      </c>
      <c r="N74" s="4">
        <f t="shared" si="13"/>
        <v>289504.99999999983</v>
      </c>
      <c r="O74" s="4">
        <f>N74*100/MAX(N74:$N$246) -100</f>
        <v>-1.3594780149576735</v>
      </c>
      <c r="P74" s="8">
        <f t="shared" si="12"/>
        <v>41887</v>
      </c>
      <c r="Q74">
        <f t="shared" si="20"/>
        <v>4</v>
      </c>
      <c r="R74" s="4">
        <f t="shared" si="21"/>
        <v>-2942.5</v>
      </c>
    </row>
    <row r="75" spans="1:18" x14ac:dyDescent="0.3">
      <c r="A75" s="1">
        <v>41890</v>
      </c>
      <c r="B75" s="4">
        <v>8132.95</v>
      </c>
      <c r="C75" s="4">
        <v>8180.2</v>
      </c>
      <c r="D75" s="4">
        <v>8126.15</v>
      </c>
      <c r="E75" s="4">
        <v>8173.9</v>
      </c>
      <c r="F75">
        <v>120694390</v>
      </c>
      <c r="G75" s="4">
        <v>6623.08</v>
      </c>
      <c r="H75" s="3">
        <f t="shared" si="14"/>
        <v>-20.949999999999818</v>
      </c>
      <c r="I75" s="2">
        <f t="shared" si="15"/>
        <v>-0.25630360048446665</v>
      </c>
      <c r="J75">
        <f t="shared" si="16"/>
        <v>0</v>
      </c>
      <c r="K75">
        <f t="shared" si="17"/>
        <v>1</v>
      </c>
      <c r="L75" s="4">
        <f t="shared" si="18"/>
        <v>0</v>
      </c>
      <c r="M75" s="4">
        <f t="shared" si="19"/>
        <v>-20.949999999999818</v>
      </c>
      <c r="N75" s="4">
        <f t="shared" si="13"/>
        <v>292447.49999999983</v>
      </c>
      <c r="O75" s="4">
        <f>N75*100/MAX(N75:$N$246) -100</f>
        <v>-0.35690556908976134</v>
      </c>
      <c r="P75" s="8">
        <f t="shared" si="12"/>
        <v>41887</v>
      </c>
      <c r="Q75">
        <f t="shared" si="20"/>
        <v>3</v>
      </c>
      <c r="R75" s="4">
        <f t="shared" si="21"/>
        <v>-1047.5</v>
      </c>
    </row>
    <row r="76" spans="1:18" x14ac:dyDescent="0.3">
      <c r="A76" s="1">
        <v>41887</v>
      </c>
      <c r="B76" s="4">
        <v>8099.9</v>
      </c>
      <c r="C76" s="4">
        <v>8122.7</v>
      </c>
      <c r="D76" s="4">
        <v>8049.85</v>
      </c>
      <c r="E76" s="4">
        <v>8086.85</v>
      </c>
      <c r="F76">
        <v>125981094</v>
      </c>
      <c r="G76" s="4">
        <v>6559.7</v>
      </c>
      <c r="H76" s="3">
        <f t="shared" si="14"/>
        <v>87.049999999999272</v>
      </c>
      <c r="I76" s="2">
        <f t="shared" si="15"/>
        <v>1.0764389100824088</v>
      </c>
      <c r="J76">
        <f t="shared" si="16"/>
        <v>1</v>
      </c>
      <c r="K76">
        <f t="shared" si="17"/>
        <v>0</v>
      </c>
      <c r="L76" s="4">
        <f t="shared" si="18"/>
        <v>87.049999999999272</v>
      </c>
      <c r="M76" s="4">
        <f t="shared" si="19"/>
        <v>0</v>
      </c>
      <c r="N76" s="4">
        <f t="shared" si="13"/>
        <v>293494.99999999983</v>
      </c>
      <c r="O76" s="4">
        <f>N76*100/MAX(N76:$N$246) -100</f>
        <v>0</v>
      </c>
      <c r="P76" s="8">
        <f t="shared" si="12"/>
        <v>41887</v>
      </c>
      <c r="Q76">
        <f t="shared" si="20"/>
        <v>0</v>
      </c>
      <c r="R76" s="4">
        <f t="shared" si="21"/>
        <v>4352.4999999999418</v>
      </c>
    </row>
    <row r="77" spans="1:18" x14ac:dyDescent="0.3">
      <c r="A77" s="1">
        <v>41886</v>
      </c>
      <c r="B77" s="4">
        <v>8114.2</v>
      </c>
      <c r="C77" s="4">
        <v>8114.8</v>
      </c>
      <c r="D77" s="4">
        <v>8060.9</v>
      </c>
      <c r="E77" s="4">
        <v>8095.95</v>
      </c>
      <c r="F77">
        <v>141280504</v>
      </c>
      <c r="G77" s="4">
        <v>6925.82</v>
      </c>
      <c r="H77" s="3">
        <f t="shared" si="14"/>
        <v>-9.0999999999994543</v>
      </c>
      <c r="I77" s="2">
        <f t="shared" si="15"/>
        <v>-0.1124018799523151</v>
      </c>
      <c r="J77">
        <f t="shared" si="16"/>
        <v>0</v>
      </c>
      <c r="K77">
        <f t="shared" si="17"/>
        <v>2</v>
      </c>
      <c r="L77" s="4">
        <f t="shared" si="18"/>
        <v>0</v>
      </c>
      <c r="M77" s="4">
        <f t="shared" si="19"/>
        <v>-27.75</v>
      </c>
      <c r="N77" s="4">
        <f t="shared" si="13"/>
        <v>289142.49999999988</v>
      </c>
      <c r="O77" s="4">
        <f>N77*100/MAX(N77:$N$246) -100</f>
        <v>-0.47757546552851693</v>
      </c>
      <c r="P77" s="8">
        <f t="shared" si="12"/>
        <v>41884</v>
      </c>
      <c r="Q77">
        <f t="shared" si="20"/>
        <v>2</v>
      </c>
      <c r="R77" s="4">
        <f t="shared" si="21"/>
        <v>-455</v>
      </c>
    </row>
    <row r="78" spans="1:18" x14ac:dyDescent="0.3">
      <c r="A78" s="1">
        <v>41885</v>
      </c>
      <c r="B78" s="4">
        <v>8110.85</v>
      </c>
      <c r="C78" s="4">
        <v>8141.9</v>
      </c>
      <c r="D78" s="4">
        <v>8092.25</v>
      </c>
      <c r="E78" s="4">
        <v>8114.6</v>
      </c>
      <c r="F78">
        <v>150726992</v>
      </c>
      <c r="G78" s="4">
        <v>8444.2900000000009</v>
      </c>
      <c r="H78" s="3">
        <f t="shared" si="14"/>
        <v>-18.650000000000546</v>
      </c>
      <c r="I78" s="2">
        <f t="shared" si="15"/>
        <v>-0.22983264732704686</v>
      </c>
      <c r="J78">
        <f t="shared" si="16"/>
        <v>0</v>
      </c>
      <c r="K78">
        <f t="shared" si="17"/>
        <v>1</v>
      </c>
      <c r="L78" s="4">
        <f t="shared" si="18"/>
        <v>0</v>
      </c>
      <c r="M78" s="4">
        <f t="shared" si="19"/>
        <v>-18.650000000000546</v>
      </c>
      <c r="N78" s="4">
        <f t="shared" si="13"/>
        <v>289597.49999999988</v>
      </c>
      <c r="O78" s="4">
        <f>N78*100/MAX(N78:$N$246) -100</f>
        <v>-0.32096513268852789</v>
      </c>
      <c r="P78" s="8">
        <f t="shared" si="12"/>
        <v>41884</v>
      </c>
      <c r="Q78">
        <f t="shared" si="20"/>
        <v>1</v>
      </c>
      <c r="R78" s="4">
        <f t="shared" si="21"/>
        <v>-932.5</v>
      </c>
    </row>
    <row r="79" spans="1:18" x14ac:dyDescent="0.3">
      <c r="A79" s="1">
        <v>41884</v>
      </c>
      <c r="B79" s="4">
        <v>8038.6</v>
      </c>
      <c r="C79" s="4">
        <v>8101.95</v>
      </c>
      <c r="D79" s="4">
        <v>8036.55</v>
      </c>
      <c r="E79" s="4">
        <v>8083.05</v>
      </c>
      <c r="F79">
        <v>134897503</v>
      </c>
      <c r="G79" s="4">
        <v>7143.64</v>
      </c>
      <c r="H79" s="3">
        <f t="shared" si="14"/>
        <v>31.550000000000182</v>
      </c>
      <c r="I79" s="2">
        <f t="shared" si="15"/>
        <v>0.39032295977385001</v>
      </c>
      <c r="J79">
        <f t="shared" si="16"/>
        <v>5</v>
      </c>
      <c r="K79">
        <f t="shared" si="17"/>
        <v>0</v>
      </c>
      <c r="L79" s="4">
        <f t="shared" si="18"/>
        <v>209.85000000000036</v>
      </c>
      <c r="M79" s="4">
        <f t="shared" si="19"/>
        <v>0</v>
      </c>
      <c r="N79" s="4">
        <f t="shared" si="13"/>
        <v>290529.99999999988</v>
      </c>
      <c r="O79" s="4">
        <f>N79*100/MAX(N79:$N$246) -100</f>
        <v>0</v>
      </c>
      <c r="P79" s="8">
        <f t="shared" si="12"/>
        <v>41884</v>
      </c>
      <c r="Q79">
        <f t="shared" si="20"/>
        <v>0</v>
      </c>
      <c r="R79" s="4">
        <f t="shared" si="21"/>
        <v>1577.5</v>
      </c>
    </row>
    <row r="80" spans="1:18" x14ac:dyDescent="0.3">
      <c r="A80" s="1">
        <v>41883</v>
      </c>
      <c r="B80" s="4">
        <v>7990.35</v>
      </c>
      <c r="C80" s="4">
        <v>8035</v>
      </c>
      <c r="D80" s="4">
        <v>7984</v>
      </c>
      <c r="E80" s="4">
        <v>8027.7</v>
      </c>
      <c r="F80">
        <v>139328061</v>
      </c>
      <c r="G80" s="4">
        <v>6944.65</v>
      </c>
      <c r="H80" s="3">
        <f t="shared" si="14"/>
        <v>55.350000000000364</v>
      </c>
      <c r="I80" s="2">
        <f t="shared" si="15"/>
        <v>0.68948764901528914</v>
      </c>
      <c r="J80">
        <f t="shared" si="16"/>
        <v>4</v>
      </c>
      <c r="K80">
        <f t="shared" si="17"/>
        <v>0</v>
      </c>
      <c r="L80" s="4">
        <f t="shared" si="18"/>
        <v>178.30000000000018</v>
      </c>
      <c r="M80" s="4">
        <f t="shared" si="19"/>
        <v>0</v>
      </c>
      <c r="N80" s="4">
        <f t="shared" si="13"/>
        <v>288952.49999999988</v>
      </c>
      <c r="O80" s="4">
        <f>N80*100/MAX(N80:$N$246) -100</f>
        <v>0</v>
      </c>
      <c r="P80" s="8">
        <f t="shared" si="12"/>
        <v>41883</v>
      </c>
      <c r="Q80">
        <f t="shared" si="20"/>
        <v>0</v>
      </c>
      <c r="R80" s="4">
        <f t="shared" si="21"/>
        <v>2767.5</v>
      </c>
    </row>
    <row r="81" spans="1:18" x14ac:dyDescent="0.3">
      <c r="A81" s="1">
        <v>41879</v>
      </c>
      <c r="B81" s="4">
        <v>7942.25</v>
      </c>
      <c r="C81" s="4">
        <v>7967.8</v>
      </c>
      <c r="D81" s="4">
        <v>7939.2</v>
      </c>
      <c r="E81" s="4">
        <v>7954.35</v>
      </c>
      <c r="F81">
        <v>189698796</v>
      </c>
      <c r="G81" s="4">
        <v>10417.14</v>
      </c>
      <c r="H81" s="3">
        <f t="shared" si="14"/>
        <v>73.349999999999454</v>
      </c>
      <c r="I81" s="2">
        <f t="shared" si="15"/>
        <v>0.92213694393632983</v>
      </c>
      <c r="J81">
        <f t="shared" si="16"/>
        <v>3</v>
      </c>
      <c r="K81">
        <f t="shared" si="17"/>
        <v>0</v>
      </c>
      <c r="L81" s="4">
        <f t="shared" si="18"/>
        <v>122.94999999999982</v>
      </c>
      <c r="M81" s="4">
        <f t="shared" si="19"/>
        <v>0</v>
      </c>
      <c r="N81" s="4">
        <f t="shared" si="13"/>
        <v>286184.99999999988</v>
      </c>
      <c r="O81" s="4">
        <f>N81*100/MAX(N81:$N$246) -100</f>
        <v>0</v>
      </c>
      <c r="P81" s="8">
        <f t="shared" si="12"/>
        <v>41879</v>
      </c>
      <c r="Q81">
        <f t="shared" si="20"/>
        <v>0</v>
      </c>
      <c r="R81" s="4">
        <f t="shared" si="21"/>
        <v>3667.5</v>
      </c>
    </row>
    <row r="82" spans="1:18" x14ac:dyDescent="0.3">
      <c r="A82" s="1">
        <v>41878</v>
      </c>
      <c r="B82" s="4">
        <v>7933.9</v>
      </c>
      <c r="C82" s="4">
        <v>7946.85</v>
      </c>
      <c r="D82" s="4">
        <v>7916.55</v>
      </c>
      <c r="E82" s="4">
        <v>7936.05</v>
      </c>
      <c r="F82">
        <v>119961224</v>
      </c>
      <c r="G82" s="4">
        <v>6261.16</v>
      </c>
      <c r="H82" s="3">
        <f t="shared" si="14"/>
        <v>18.300000000000182</v>
      </c>
      <c r="I82" s="2">
        <f t="shared" si="15"/>
        <v>0.23059330523371427</v>
      </c>
      <c r="J82">
        <f t="shared" si="16"/>
        <v>2</v>
      </c>
      <c r="K82">
        <f t="shared" si="17"/>
        <v>0</v>
      </c>
      <c r="L82" s="4">
        <f t="shared" si="18"/>
        <v>49.600000000000364</v>
      </c>
      <c r="M82" s="4">
        <f t="shared" si="19"/>
        <v>0</v>
      </c>
      <c r="N82" s="4">
        <f t="shared" si="13"/>
        <v>282517.49999999988</v>
      </c>
      <c r="O82" s="4">
        <f>N82*100/MAX(N82:$N$246) -100</f>
        <v>0</v>
      </c>
      <c r="P82" s="8">
        <f t="shared" si="12"/>
        <v>41878</v>
      </c>
      <c r="Q82">
        <f t="shared" si="20"/>
        <v>0</v>
      </c>
      <c r="R82" s="4">
        <f t="shared" si="21"/>
        <v>915</v>
      </c>
    </row>
    <row r="83" spans="1:18" x14ac:dyDescent="0.3">
      <c r="A83" s="1">
        <v>41877</v>
      </c>
      <c r="B83" s="4">
        <v>7874.5</v>
      </c>
      <c r="C83" s="4">
        <v>7915.45</v>
      </c>
      <c r="D83" s="4">
        <v>7862.45</v>
      </c>
      <c r="E83" s="4">
        <v>7904.75</v>
      </c>
      <c r="F83">
        <v>142829732</v>
      </c>
      <c r="G83" s="4">
        <v>6735.18</v>
      </c>
      <c r="H83" s="3">
        <f t="shared" si="14"/>
        <v>31.300000000000182</v>
      </c>
      <c r="I83" s="2">
        <f t="shared" si="15"/>
        <v>0.39596445175369471</v>
      </c>
      <c r="J83">
        <f t="shared" si="16"/>
        <v>1</v>
      </c>
      <c r="K83">
        <f t="shared" si="17"/>
        <v>0</v>
      </c>
      <c r="L83" s="4">
        <f t="shared" si="18"/>
        <v>31.300000000000182</v>
      </c>
      <c r="M83" s="4">
        <f t="shared" si="19"/>
        <v>0</v>
      </c>
      <c r="N83" s="4">
        <f t="shared" si="13"/>
        <v>281602.49999999988</v>
      </c>
      <c r="O83" s="4">
        <f>N83*100/MAX(N83:$N$246) -100</f>
        <v>0</v>
      </c>
      <c r="P83" s="8">
        <f t="shared" si="12"/>
        <v>41877</v>
      </c>
      <c r="Q83">
        <f t="shared" si="20"/>
        <v>0</v>
      </c>
      <c r="R83" s="4">
        <f t="shared" si="21"/>
        <v>1565</v>
      </c>
    </row>
    <row r="84" spans="1:18" x14ac:dyDescent="0.3">
      <c r="A84" s="1">
        <v>41876</v>
      </c>
      <c r="B84" s="4">
        <v>7931.75</v>
      </c>
      <c r="C84" s="4">
        <v>7968.25</v>
      </c>
      <c r="D84" s="4">
        <v>7897.95</v>
      </c>
      <c r="E84" s="4">
        <v>7906.3</v>
      </c>
      <c r="F84">
        <v>118465594</v>
      </c>
      <c r="G84" s="4">
        <v>6152.32</v>
      </c>
      <c r="H84" s="3">
        <f t="shared" si="14"/>
        <v>-1.5500000000001819</v>
      </c>
      <c r="I84" s="2">
        <f t="shared" si="15"/>
        <v>-1.9604619101225376E-2</v>
      </c>
      <c r="J84">
        <f t="shared" si="16"/>
        <v>0</v>
      </c>
      <c r="K84">
        <f t="shared" si="17"/>
        <v>2</v>
      </c>
      <c r="L84" s="4">
        <f t="shared" si="18"/>
        <v>0</v>
      </c>
      <c r="M84" s="4">
        <f t="shared" si="19"/>
        <v>-8.4499999999998181</v>
      </c>
      <c r="N84" s="4">
        <f t="shared" si="13"/>
        <v>280037.49999999988</v>
      </c>
      <c r="O84" s="4">
        <f>N84*100/MAX(N84:$N$246) -100</f>
        <v>-0.15064536832346676</v>
      </c>
      <c r="P84" s="8">
        <f t="shared" si="12"/>
        <v>41872</v>
      </c>
      <c r="Q84">
        <f t="shared" si="20"/>
        <v>4</v>
      </c>
      <c r="R84" s="4">
        <f t="shared" si="21"/>
        <v>-77.5</v>
      </c>
    </row>
    <row r="85" spans="1:18" x14ac:dyDescent="0.3">
      <c r="A85" s="1">
        <v>41873</v>
      </c>
      <c r="B85" s="4">
        <v>7904.55</v>
      </c>
      <c r="C85" s="4">
        <v>7929.05</v>
      </c>
      <c r="D85" s="4">
        <v>7900.05</v>
      </c>
      <c r="E85" s="4">
        <v>7913.2</v>
      </c>
      <c r="F85">
        <v>104074858</v>
      </c>
      <c r="G85" s="4">
        <v>7088.03</v>
      </c>
      <c r="H85" s="3">
        <f t="shared" si="14"/>
        <v>-6.8999999999996362</v>
      </c>
      <c r="I85" s="2">
        <f t="shared" si="15"/>
        <v>-8.7196077440221856E-2</v>
      </c>
      <c r="J85">
        <f t="shared" si="16"/>
        <v>0</v>
      </c>
      <c r="K85">
        <f t="shared" si="17"/>
        <v>1</v>
      </c>
      <c r="L85" s="4">
        <f t="shared" si="18"/>
        <v>0</v>
      </c>
      <c r="M85" s="4">
        <f t="shared" si="19"/>
        <v>-6.8999999999996362</v>
      </c>
      <c r="N85" s="4">
        <f t="shared" si="13"/>
        <v>280114.99999999988</v>
      </c>
      <c r="O85" s="4">
        <f>N85*100/MAX(N85:$N$246) -100</f>
        <v>-0.12301219425229704</v>
      </c>
      <c r="P85" s="8">
        <f t="shared" si="12"/>
        <v>41872</v>
      </c>
      <c r="Q85">
        <f t="shared" si="20"/>
        <v>1</v>
      </c>
      <c r="R85" s="4">
        <f t="shared" si="21"/>
        <v>-345</v>
      </c>
    </row>
    <row r="86" spans="1:18" x14ac:dyDescent="0.3">
      <c r="A86" s="1">
        <v>41872</v>
      </c>
      <c r="B86" s="4">
        <v>7875.35</v>
      </c>
      <c r="C86" s="4">
        <v>7919.65</v>
      </c>
      <c r="D86" s="4">
        <v>7855.95</v>
      </c>
      <c r="E86" s="4">
        <v>7891.1</v>
      </c>
      <c r="F86">
        <v>115221672</v>
      </c>
      <c r="G86" s="4">
        <v>7502.01</v>
      </c>
      <c r="H86" s="3">
        <f t="shared" si="14"/>
        <v>22.099999999999454</v>
      </c>
      <c r="I86" s="2">
        <f t="shared" si="15"/>
        <v>0.280062348721971</v>
      </c>
      <c r="J86">
        <f t="shared" si="16"/>
        <v>2</v>
      </c>
      <c r="K86">
        <f t="shared" si="17"/>
        <v>0</v>
      </c>
      <c r="L86" s="4">
        <f t="shared" si="18"/>
        <v>37.899999999999636</v>
      </c>
      <c r="M86" s="4">
        <f t="shared" si="19"/>
        <v>0</v>
      </c>
      <c r="N86" s="4">
        <f t="shared" si="13"/>
        <v>280459.99999999988</v>
      </c>
      <c r="O86" s="4">
        <f>N86*100/MAX(N86:$N$246) -100</f>
        <v>0</v>
      </c>
      <c r="P86" s="8">
        <f t="shared" si="12"/>
        <v>41872</v>
      </c>
      <c r="Q86">
        <f t="shared" si="20"/>
        <v>0</v>
      </c>
      <c r="R86" s="4">
        <f t="shared" si="21"/>
        <v>1105</v>
      </c>
    </row>
    <row r="87" spans="1:18" x14ac:dyDescent="0.3">
      <c r="A87" s="1">
        <v>41871</v>
      </c>
      <c r="B87" s="4">
        <v>7915.8</v>
      </c>
      <c r="C87" s="4">
        <v>7922.7</v>
      </c>
      <c r="D87" s="4">
        <v>7864.05</v>
      </c>
      <c r="E87" s="4">
        <v>7875.3</v>
      </c>
      <c r="F87">
        <v>117321408</v>
      </c>
      <c r="G87" s="4">
        <v>6234.79</v>
      </c>
      <c r="H87" s="3">
        <f t="shared" si="14"/>
        <v>15.800000000000182</v>
      </c>
      <c r="I87" s="2">
        <f t="shared" si="15"/>
        <v>0.20062727769101091</v>
      </c>
      <c r="J87">
        <f t="shared" si="16"/>
        <v>1</v>
      </c>
      <c r="K87">
        <f t="shared" si="17"/>
        <v>0</v>
      </c>
      <c r="L87" s="4">
        <f t="shared" si="18"/>
        <v>15.800000000000182</v>
      </c>
      <c r="M87" s="4">
        <f t="shared" si="19"/>
        <v>0</v>
      </c>
      <c r="N87" s="4">
        <f t="shared" si="13"/>
        <v>279354.99999999988</v>
      </c>
      <c r="O87" s="4">
        <f>N87*100/MAX(N87:$N$246) -100</f>
        <v>-0.11441852149816611</v>
      </c>
      <c r="P87" s="8">
        <f t="shared" si="12"/>
        <v>41869</v>
      </c>
      <c r="Q87">
        <f t="shared" si="20"/>
        <v>2</v>
      </c>
      <c r="R87" s="4">
        <f t="shared" si="21"/>
        <v>790</v>
      </c>
    </row>
    <row r="88" spans="1:18" x14ac:dyDescent="0.3">
      <c r="A88" s="1">
        <v>41870</v>
      </c>
      <c r="B88" s="4">
        <v>7901</v>
      </c>
      <c r="C88" s="4">
        <v>7918.55</v>
      </c>
      <c r="D88" s="4">
        <v>7881.15</v>
      </c>
      <c r="E88" s="4">
        <v>7897.5</v>
      </c>
      <c r="F88">
        <v>140615189</v>
      </c>
      <c r="G88" s="4">
        <v>7928.8</v>
      </c>
      <c r="H88" s="3">
        <f t="shared" si="14"/>
        <v>-22.199999999999818</v>
      </c>
      <c r="I88" s="2">
        <f t="shared" si="15"/>
        <v>-0.28110161443494547</v>
      </c>
      <c r="J88">
        <f t="shared" si="16"/>
        <v>0</v>
      </c>
      <c r="K88">
        <f t="shared" si="17"/>
        <v>1</v>
      </c>
      <c r="L88" s="4">
        <f t="shared" si="18"/>
        <v>0</v>
      </c>
      <c r="M88" s="4">
        <f t="shared" si="19"/>
        <v>-22.199999999999818</v>
      </c>
      <c r="N88" s="4">
        <f t="shared" si="13"/>
        <v>278564.99999999988</v>
      </c>
      <c r="O88" s="4">
        <f>N88*100/MAX(N88:$N$246) -100</f>
        <v>-0.39688924644676149</v>
      </c>
      <c r="P88" s="8">
        <f t="shared" si="12"/>
        <v>41869</v>
      </c>
      <c r="Q88">
        <f t="shared" si="20"/>
        <v>1</v>
      </c>
      <c r="R88" s="4">
        <f t="shared" si="21"/>
        <v>-1110</v>
      </c>
    </row>
    <row r="89" spans="1:18" x14ac:dyDescent="0.3">
      <c r="A89" s="1">
        <v>41869</v>
      </c>
      <c r="B89" s="4">
        <v>7785.25</v>
      </c>
      <c r="C89" s="4">
        <v>7880.5</v>
      </c>
      <c r="D89" s="4">
        <v>7779.2</v>
      </c>
      <c r="E89" s="4">
        <v>7874.25</v>
      </c>
      <c r="F89">
        <v>126742201</v>
      </c>
      <c r="G89" s="4">
        <v>6892.25</v>
      </c>
      <c r="H89" s="3">
        <f t="shared" si="14"/>
        <v>23.25</v>
      </c>
      <c r="I89" s="2">
        <f t="shared" si="15"/>
        <v>0.29526621583007906</v>
      </c>
      <c r="J89">
        <f t="shared" si="16"/>
        <v>6</v>
      </c>
      <c r="K89">
        <f t="shared" si="17"/>
        <v>0</v>
      </c>
      <c r="L89" s="4">
        <f t="shared" si="18"/>
        <v>328.94999999999982</v>
      </c>
      <c r="M89" s="4">
        <f t="shared" si="19"/>
        <v>0</v>
      </c>
      <c r="N89" s="4">
        <f t="shared" si="13"/>
        <v>279674.99999999988</v>
      </c>
      <c r="O89" s="4">
        <f>N89*100/MAX(N89:$N$246) -100</f>
        <v>0</v>
      </c>
      <c r="P89" s="8">
        <f t="shared" ref="P89:P152" si="22">IF(O89=0,A89,P90)</f>
        <v>41869</v>
      </c>
      <c r="Q89">
        <f t="shared" si="20"/>
        <v>0</v>
      </c>
      <c r="R89" s="4">
        <f t="shared" si="21"/>
        <v>1162.5</v>
      </c>
    </row>
    <row r="90" spans="1:18" x14ac:dyDescent="0.3">
      <c r="A90" s="1">
        <v>41865</v>
      </c>
      <c r="B90" s="4">
        <v>7756.15</v>
      </c>
      <c r="C90" s="4">
        <v>7796.7</v>
      </c>
      <c r="D90" s="4">
        <v>7739.1</v>
      </c>
      <c r="E90" s="4">
        <v>7791.7</v>
      </c>
      <c r="F90">
        <v>127328105</v>
      </c>
      <c r="G90" s="4">
        <v>6745.33</v>
      </c>
      <c r="H90" s="3">
        <f t="shared" si="14"/>
        <v>82.550000000000182</v>
      </c>
      <c r="I90" s="2">
        <f t="shared" si="15"/>
        <v>1.059460708189486</v>
      </c>
      <c r="J90">
        <f t="shared" si="16"/>
        <v>5</v>
      </c>
      <c r="K90">
        <f t="shared" si="17"/>
        <v>0</v>
      </c>
      <c r="L90" s="4">
        <f t="shared" si="18"/>
        <v>305.69999999999982</v>
      </c>
      <c r="M90" s="4">
        <f t="shared" si="19"/>
        <v>0</v>
      </c>
      <c r="N90" s="4">
        <f t="shared" si="13"/>
        <v>278512.49999999988</v>
      </c>
      <c r="O90" s="4">
        <f>N90*100/MAX(N90:$N$246) -100</f>
        <v>0</v>
      </c>
      <c r="P90" s="8">
        <f t="shared" si="22"/>
        <v>41865</v>
      </c>
      <c r="Q90">
        <f t="shared" si="20"/>
        <v>0</v>
      </c>
      <c r="R90" s="4">
        <f t="shared" si="21"/>
        <v>4127.5</v>
      </c>
    </row>
    <row r="91" spans="1:18" x14ac:dyDescent="0.3">
      <c r="A91" s="1">
        <v>41864</v>
      </c>
      <c r="B91" s="4">
        <v>7717.3</v>
      </c>
      <c r="C91" s="4">
        <v>7757.1</v>
      </c>
      <c r="D91" s="4">
        <v>7695.7</v>
      </c>
      <c r="E91" s="4">
        <v>7739.55</v>
      </c>
      <c r="F91">
        <v>154083920</v>
      </c>
      <c r="G91" s="4">
        <v>8030.41</v>
      </c>
      <c r="H91" s="3">
        <f t="shared" si="14"/>
        <v>52.149999999999636</v>
      </c>
      <c r="I91" s="2">
        <f t="shared" si="15"/>
        <v>0.67381178492289129</v>
      </c>
      <c r="J91">
        <f t="shared" si="16"/>
        <v>4</v>
      </c>
      <c r="K91">
        <f t="shared" si="17"/>
        <v>0</v>
      </c>
      <c r="L91" s="4">
        <f t="shared" si="18"/>
        <v>223.14999999999964</v>
      </c>
      <c r="M91" s="4">
        <f t="shared" si="19"/>
        <v>0</v>
      </c>
      <c r="N91" s="4">
        <f t="shared" si="13"/>
        <v>274384.99999999988</v>
      </c>
      <c r="O91" s="4">
        <f>N91*100/MAX(N91:$N$246) -100</f>
        <v>-0.70386856295012024</v>
      </c>
      <c r="P91" s="8">
        <f t="shared" si="22"/>
        <v>41843</v>
      </c>
      <c r="Q91">
        <f t="shared" si="20"/>
        <v>21</v>
      </c>
      <c r="R91" s="4">
        <f t="shared" si="21"/>
        <v>2607.5</v>
      </c>
    </row>
    <row r="92" spans="1:18" x14ac:dyDescent="0.3">
      <c r="A92" s="1">
        <v>41863</v>
      </c>
      <c r="B92" s="4">
        <v>7688.8</v>
      </c>
      <c r="C92" s="4">
        <v>7735.75</v>
      </c>
      <c r="D92" s="4">
        <v>7654.8</v>
      </c>
      <c r="E92" s="4">
        <v>7727.05</v>
      </c>
      <c r="F92">
        <v>120611660</v>
      </c>
      <c r="G92" s="4">
        <v>6181.17</v>
      </c>
      <c r="H92" s="3">
        <f t="shared" si="14"/>
        <v>12.5</v>
      </c>
      <c r="I92" s="2">
        <f t="shared" si="15"/>
        <v>0.16176936864650804</v>
      </c>
      <c r="J92">
        <f t="shared" si="16"/>
        <v>3</v>
      </c>
      <c r="K92">
        <f t="shared" si="17"/>
        <v>0</v>
      </c>
      <c r="L92" s="4">
        <f t="shared" si="18"/>
        <v>171</v>
      </c>
      <c r="M92" s="4">
        <f t="shared" si="19"/>
        <v>0</v>
      </c>
      <c r="N92" s="4">
        <f t="shared" si="13"/>
        <v>271777.49999999988</v>
      </c>
      <c r="O92" s="4">
        <f>N92*100/MAX(N92:$N$246) -100</f>
        <v>-1.6474867006839844</v>
      </c>
      <c r="P92" s="8">
        <f t="shared" si="22"/>
        <v>41843</v>
      </c>
      <c r="Q92">
        <f t="shared" si="20"/>
        <v>20</v>
      </c>
      <c r="R92" s="4">
        <f t="shared" si="21"/>
        <v>625</v>
      </c>
    </row>
    <row r="93" spans="1:18" x14ac:dyDescent="0.3">
      <c r="A93" s="1">
        <v>41862</v>
      </c>
      <c r="B93" s="4">
        <v>7619.85</v>
      </c>
      <c r="C93" s="4">
        <v>7635.55</v>
      </c>
      <c r="D93" s="4">
        <v>7598.6</v>
      </c>
      <c r="E93" s="4">
        <v>7625.95</v>
      </c>
      <c r="F93">
        <v>106972573</v>
      </c>
      <c r="G93" s="4">
        <v>5535.13</v>
      </c>
      <c r="H93" s="3">
        <f t="shared" si="14"/>
        <v>101.10000000000036</v>
      </c>
      <c r="I93" s="2">
        <f t="shared" si="15"/>
        <v>1.3257364656206816</v>
      </c>
      <c r="J93">
        <f t="shared" si="16"/>
        <v>2</v>
      </c>
      <c r="K93">
        <f t="shared" si="17"/>
        <v>0</v>
      </c>
      <c r="L93" s="4">
        <f t="shared" si="18"/>
        <v>158.5</v>
      </c>
      <c r="M93" s="4">
        <f t="shared" si="19"/>
        <v>0</v>
      </c>
      <c r="N93" s="4">
        <f t="shared" si="13"/>
        <v>271152.49999999988</v>
      </c>
      <c r="O93" s="4">
        <f>N93*100/MAX(N93:$N$246) -100</f>
        <v>-1.873665544819616</v>
      </c>
      <c r="P93" s="8">
        <f t="shared" si="22"/>
        <v>41843</v>
      </c>
      <c r="Q93">
        <f t="shared" si="20"/>
        <v>19</v>
      </c>
      <c r="R93" s="4">
        <f t="shared" si="21"/>
        <v>5055</v>
      </c>
    </row>
    <row r="94" spans="1:18" x14ac:dyDescent="0.3">
      <c r="A94" s="1">
        <v>41859</v>
      </c>
      <c r="B94" s="4">
        <v>7588.7</v>
      </c>
      <c r="C94" s="4">
        <v>7592.45</v>
      </c>
      <c r="D94" s="4">
        <v>7540.1</v>
      </c>
      <c r="E94" s="4">
        <v>7568.55</v>
      </c>
      <c r="F94">
        <v>118429659</v>
      </c>
      <c r="G94" s="4">
        <v>6283.56</v>
      </c>
      <c r="H94" s="3">
        <f t="shared" si="14"/>
        <v>57.399999999999636</v>
      </c>
      <c r="I94" s="2">
        <f t="shared" si="15"/>
        <v>0.75840154322822251</v>
      </c>
      <c r="J94">
        <f t="shared" si="16"/>
        <v>1</v>
      </c>
      <c r="K94">
        <f t="shared" si="17"/>
        <v>0</v>
      </c>
      <c r="L94" s="4">
        <f t="shared" si="18"/>
        <v>57.399999999999636</v>
      </c>
      <c r="M94" s="4">
        <f t="shared" si="19"/>
        <v>0</v>
      </c>
      <c r="N94" s="4">
        <f t="shared" si="13"/>
        <v>266097.49999999988</v>
      </c>
      <c r="O94" s="4">
        <f>N94*100/MAX(N94:$N$246) -100</f>
        <v>-3.7030000361886408</v>
      </c>
      <c r="P94" s="8">
        <f t="shared" si="22"/>
        <v>41843</v>
      </c>
      <c r="Q94">
        <f t="shared" si="20"/>
        <v>16</v>
      </c>
      <c r="R94" s="4">
        <f t="shared" si="21"/>
        <v>2870</v>
      </c>
    </row>
    <row r="95" spans="1:18" x14ac:dyDescent="0.3">
      <c r="A95" s="1">
        <v>41858</v>
      </c>
      <c r="B95" s="4">
        <v>7651.15</v>
      </c>
      <c r="C95" s="4">
        <v>7708.95</v>
      </c>
      <c r="D95" s="4">
        <v>7630.4</v>
      </c>
      <c r="E95" s="4">
        <v>7649.25</v>
      </c>
      <c r="F95">
        <v>116792296</v>
      </c>
      <c r="G95" s="4">
        <v>6030.02</v>
      </c>
      <c r="H95" s="3">
        <f t="shared" si="14"/>
        <v>-80.699999999999818</v>
      </c>
      <c r="I95" s="2">
        <f t="shared" si="15"/>
        <v>-1.0550053926855549</v>
      </c>
      <c r="J95">
        <f t="shared" si="16"/>
        <v>0</v>
      </c>
      <c r="K95">
        <f t="shared" si="17"/>
        <v>3</v>
      </c>
      <c r="L95" s="4">
        <f t="shared" si="18"/>
        <v>0</v>
      </c>
      <c r="M95" s="4">
        <f t="shared" si="19"/>
        <v>-178</v>
      </c>
      <c r="N95" s="4">
        <f t="shared" si="13"/>
        <v>263227.49999999988</v>
      </c>
      <c r="O95" s="4">
        <f>N95*100/MAX(N95:$N$246) -100</f>
        <v>-4.7416132884594759</v>
      </c>
      <c r="P95" s="8">
        <f t="shared" si="22"/>
        <v>41843</v>
      </c>
      <c r="Q95">
        <f t="shared" si="20"/>
        <v>15</v>
      </c>
      <c r="R95" s="4">
        <f t="shared" si="21"/>
        <v>-4035</v>
      </c>
    </row>
    <row r="96" spans="1:18" x14ac:dyDescent="0.3">
      <c r="A96" s="1">
        <v>41857</v>
      </c>
      <c r="B96" s="4">
        <v>7726.15</v>
      </c>
      <c r="C96" s="4">
        <v>7740.95</v>
      </c>
      <c r="D96" s="4">
        <v>7658.95</v>
      </c>
      <c r="E96" s="4">
        <v>7672.05</v>
      </c>
      <c r="F96">
        <v>116361342</v>
      </c>
      <c r="G96" s="4">
        <v>6905.9</v>
      </c>
      <c r="H96" s="3">
        <f t="shared" si="14"/>
        <v>-22.800000000000182</v>
      </c>
      <c r="I96" s="2">
        <f t="shared" si="15"/>
        <v>-0.29718263045731169</v>
      </c>
      <c r="J96">
        <f t="shared" si="16"/>
        <v>0</v>
      </c>
      <c r="K96">
        <f t="shared" si="17"/>
        <v>2</v>
      </c>
      <c r="L96" s="4">
        <f t="shared" si="18"/>
        <v>0</v>
      </c>
      <c r="M96" s="4">
        <f t="shared" si="19"/>
        <v>-97.300000000000182</v>
      </c>
      <c r="N96" s="4">
        <f t="shared" si="13"/>
        <v>267262.49999999988</v>
      </c>
      <c r="O96" s="4">
        <f>N96*100/MAX(N96:$N$246) -100</f>
        <v>-3.2814026707198138</v>
      </c>
      <c r="P96" s="8">
        <f t="shared" si="22"/>
        <v>41843</v>
      </c>
      <c r="Q96">
        <f t="shared" si="20"/>
        <v>14</v>
      </c>
      <c r="R96" s="4">
        <f t="shared" si="21"/>
        <v>-1140</v>
      </c>
    </row>
    <row r="97" spans="1:18" x14ac:dyDescent="0.3">
      <c r="A97" s="1">
        <v>41856</v>
      </c>
      <c r="B97" s="4">
        <v>7706.65</v>
      </c>
      <c r="C97" s="4">
        <v>7752.45</v>
      </c>
      <c r="D97" s="4">
        <v>7638.05</v>
      </c>
      <c r="E97" s="4">
        <v>7746.55</v>
      </c>
      <c r="F97">
        <v>128238762</v>
      </c>
      <c r="G97" s="4">
        <v>6772.55</v>
      </c>
      <c r="H97" s="3">
        <f t="shared" si="14"/>
        <v>-74.5</v>
      </c>
      <c r="I97" s="2">
        <f t="shared" si="15"/>
        <v>-0.96171844240339244</v>
      </c>
      <c r="J97">
        <f t="shared" si="16"/>
        <v>0</v>
      </c>
      <c r="K97">
        <f t="shared" si="17"/>
        <v>1</v>
      </c>
      <c r="L97" s="4">
        <f t="shared" si="18"/>
        <v>0</v>
      </c>
      <c r="M97" s="4">
        <f t="shared" si="19"/>
        <v>-74.5</v>
      </c>
      <c r="N97" s="4">
        <f t="shared" si="13"/>
        <v>268402.49999999988</v>
      </c>
      <c r="O97" s="4">
        <f>N97*100/MAX(N97:$N$246) -100</f>
        <v>-2.8688524590164093</v>
      </c>
      <c r="P97" s="8">
        <f t="shared" si="22"/>
        <v>41843</v>
      </c>
      <c r="Q97">
        <f t="shared" si="20"/>
        <v>13</v>
      </c>
      <c r="R97" s="4">
        <f t="shared" si="21"/>
        <v>-3725</v>
      </c>
    </row>
    <row r="98" spans="1:18" x14ac:dyDescent="0.3">
      <c r="A98" s="1">
        <v>41855</v>
      </c>
      <c r="B98" s="4">
        <v>7639.55</v>
      </c>
      <c r="C98" s="4">
        <v>7694.8</v>
      </c>
      <c r="D98" s="4">
        <v>7622.05</v>
      </c>
      <c r="E98" s="4">
        <v>7683.65</v>
      </c>
      <c r="F98">
        <v>137040004</v>
      </c>
      <c r="G98" s="4">
        <v>7495.07</v>
      </c>
      <c r="H98" s="3">
        <f t="shared" si="14"/>
        <v>62.900000000000546</v>
      </c>
      <c r="I98" s="2">
        <f t="shared" si="15"/>
        <v>0.81862135833881744</v>
      </c>
      <c r="J98">
        <f t="shared" si="16"/>
        <v>2</v>
      </c>
      <c r="K98">
        <f t="shared" si="17"/>
        <v>0</v>
      </c>
      <c r="L98" s="4">
        <f t="shared" si="18"/>
        <v>143.94999999999982</v>
      </c>
      <c r="M98" s="4">
        <f t="shared" si="19"/>
        <v>0</v>
      </c>
      <c r="N98" s="4">
        <f t="shared" si="13"/>
        <v>272127.49999999988</v>
      </c>
      <c r="O98" s="4">
        <f>N98*100/MAX(N98:$N$246) -100</f>
        <v>-1.5208265479680279</v>
      </c>
      <c r="P98" s="8">
        <f t="shared" si="22"/>
        <v>41843</v>
      </c>
      <c r="Q98">
        <f t="shared" si="20"/>
        <v>12</v>
      </c>
      <c r="R98" s="4">
        <f t="shared" si="21"/>
        <v>3145</v>
      </c>
    </row>
    <row r="99" spans="1:18" x14ac:dyDescent="0.3">
      <c r="A99" s="1">
        <v>41852</v>
      </c>
      <c r="B99" s="4">
        <v>7662.5</v>
      </c>
      <c r="C99" s="4">
        <v>7716.7</v>
      </c>
      <c r="D99" s="4">
        <v>7593.9</v>
      </c>
      <c r="E99" s="4">
        <v>7602.6</v>
      </c>
      <c r="F99">
        <v>181070405</v>
      </c>
      <c r="G99" s="4">
        <v>9796.7000000000007</v>
      </c>
      <c r="H99" s="3">
        <f t="shared" si="14"/>
        <v>81.049999999999272</v>
      </c>
      <c r="I99" s="2">
        <f t="shared" si="15"/>
        <v>1.0660826559334868</v>
      </c>
      <c r="J99">
        <f t="shared" si="16"/>
        <v>1</v>
      </c>
      <c r="K99">
        <f t="shared" si="17"/>
        <v>0</v>
      </c>
      <c r="L99" s="4">
        <f t="shared" si="18"/>
        <v>81.049999999999272</v>
      </c>
      <c r="M99" s="4">
        <f t="shared" si="19"/>
        <v>0</v>
      </c>
      <c r="N99" s="4">
        <f t="shared" si="13"/>
        <v>268982.49999999988</v>
      </c>
      <c r="O99" s="4">
        <f>N99*100/MAX(N99:$N$246) -100</f>
        <v>-2.658958491658538</v>
      </c>
      <c r="P99" s="8">
        <f t="shared" si="22"/>
        <v>41843</v>
      </c>
      <c r="Q99">
        <f t="shared" si="20"/>
        <v>9</v>
      </c>
      <c r="R99" s="4">
        <f t="shared" si="21"/>
        <v>4052.4999999999418</v>
      </c>
    </row>
    <row r="100" spans="1:18" x14ac:dyDescent="0.3">
      <c r="A100" s="1">
        <v>41851</v>
      </c>
      <c r="B100" s="4">
        <v>7784.65</v>
      </c>
      <c r="C100" s="4">
        <v>7791.85</v>
      </c>
      <c r="D100" s="4">
        <v>7711.15</v>
      </c>
      <c r="E100" s="4">
        <v>7721.3</v>
      </c>
      <c r="F100">
        <v>208857257</v>
      </c>
      <c r="G100" s="4">
        <v>11718.26</v>
      </c>
      <c r="H100" s="3">
        <f t="shared" si="14"/>
        <v>-118.69999999999982</v>
      </c>
      <c r="I100" s="2">
        <f t="shared" si="15"/>
        <v>-1.5373058940851905</v>
      </c>
      <c r="J100">
        <f t="shared" si="16"/>
        <v>0</v>
      </c>
      <c r="K100">
        <f t="shared" si="17"/>
        <v>2</v>
      </c>
      <c r="L100" s="4">
        <f t="shared" si="18"/>
        <v>0</v>
      </c>
      <c r="M100" s="4">
        <f t="shared" si="19"/>
        <v>-188.79999999999927</v>
      </c>
      <c r="N100" s="4">
        <f t="shared" si="13"/>
        <v>264929.99999999994</v>
      </c>
      <c r="O100" s="4">
        <f>N100*100/MAX(N100:$N$246) -100</f>
        <v>-4.1255021170339887</v>
      </c>
      <c r="P100" s="8">
        <f t="shared" si="22"/>
        <v>41843</v>
      </c>
      <c r="Q100">
        <f t="shared" si="20"/>
        <v>8</v>
      </c>
      <c r="R100" s="4">
        <f t="shared" si="21"/>
        <v>-5935</v>
      </c>
    </row>
    <row r="101" spans="1:18" x14ac:dyDescent="0.3">
      <c r="A101" s="1">
        <v>41850</v>
      </c>
      <c r="B101" s="4">
        <v>7746.2</v>
      </c>
      <c r="C101" s="4">
        <v>7798.7</v>
      </c>
      <c r="D101" s="4">
        <v>7707.6</v>
      </c>
      <c r="E101" s="4">
        <v>7791.4</v>
      </c>
      <c r="F101">
        <v>178110084</v>
      </c>
      <c r="G101" s="4">
        <v>10175.5</v>
      </c>
      <c r="H101" s="3">
        <f t="shared" si="14"/>
        <v>-70.099999999999454</v>
      </c>
      <c r="I101" s="2">
        <f t="shared" si="15"/>
        <v>-0.89970993659675358</v>
      </c>
      <c r="J101">
        <f t="shared" si="16"/>
        <v>0</v>
      </c>
      <c r="K101">
        <f t="shared" si="17"/>
        <v>1</v>
      </c>
      <c r="L101" s="4">
        <f t="shared" si="18"/>
        <v>0</v>
      </c>
      <c r="M101" s="4">
        <f t="shared" si="19"/>
        <v>-70.099999999999454</v>
      </c>
      <c r="N101" s="4">
        <f t="shared" si="13"/>
        <v>270864.99999999994</v>
      </c>
      <c r="O101" s="4">
        <f>N101*100/MAX(N101:$N$246) -100</f>
        <v>-1.9777078131219952</v>
      </c>
      <c r="P101" s="8">
        <f t="shared" si="22"/>
        <v>41843</v>
      </c>
      <c r="Q101">
        <f t="shared" si="20"/>
        <v>7</v>
      </c>
      <c r="R101" s="4">
        <f t="shared" si="21"/>
        <v>-3505</v>
      </c>
    </row>
    <row r="102" spans="1:18" x14ac:dyDescent="0.3">
      <c r="A102" s="1">
        <v>41848</v>
      </c>
      <c r="B102" s="4">
        <v>7792.9</v>
      </c>
      <c r="C102" s="4">
        <v>7799.9</v>
      </c>
      <c r="D102" s="4">
        <v>7722.65</v>
      </c>
      <c r="E102" s="4">
        <v>7748.7</v>
      </c>
      <c r="F102">
        <v>116534670</v>
      </c>
      <c r="G102" s="4">
        <v>6107.78</v>
      </c>
      <c r="H102" s="3">
        <f t="shared" si="14"/>
        <v>42.699999999999818</v>
      </c>
      <c r="I102" s="2">
        <f t="shared" si="15"/>
        <v>0.55106017783627992</v>
      </c>
      <c r="J102">
        <f t="shared" si="16"/>
        <v>1</v>
      </c>
      <c r="K102">
        <f t="shared" si="17"/>
        <v>0</v>
      </c>
      <c r="L102" s="4">
        <f t="shared" si="18"/>
        <v>42.699999999999818</v>
      </c>
      <c r="M102" s="4">
        <f t="shared" si="19"/>
        <v>0</v>
      </c>
      <c r="N102" s="4">
        <f t="shared" si="13"/>
        <v>274369.99999999994</v>
      </c>
      <c r="O102" s="4">
        <f>N102*100/MAX(N102:$N$246) -100</f>
        <v>-0.70929685520935948</v>
      </c>
      <c r="P102" s="8">
        <f t="shared" si="22"/>
        <v>41843</v>
      </c>
      <c r="Q102">
        <f t="shared" si="20"/>
        <v>5</v>
      </c>
      <c r="R102" s="4">
        <f t="shared" si="21"/>
        <v>2135</v>
      </c>
    </row>
    <row r="103" spans="1:18" x14ac:dyDescent="0.3">
      <c r="A103" s="1">
        <v>41845</v>
      </c>
      <c r="B103" s="4">
        <v>7828.2</v>
      </c>
      <c r="C103" s="4">
        <v>7840.95</v>
      </c>
      <c r="D103" s="4">
        <v>7748.6</v>
      </c>
      <c r="E103" s="4">
        <v>7790.45</v>
      </c>
      <c r="F103">
        <v>153936037</v>
      </c>
      <c r="G103" s="4">
        <v>7827.61</v>
      </c>
      <c r="H103" s="3">
        <f t="shared" si="14"/>
        <v>-41.75</v>
      </c>
      <c r="I103" s="2">
        <f t="shared" si="15"/>
        <v>-0.53591255960823836</v>
      </c>
      <c r="J103">
        <f t="shared" si="16"/>
        <v>0</v>
      </c>
      <c r="K103">
        <f t="shared" si="17"/>
        <v>2</v>
      </c>
      <c r="L103" s="4">
        <f t="shared" si="18"/>
        <v>0</v>
      </c>
      <c r="M103" s="4">
        <f t="shared" si="19"/>
        <v>-81.900000000000546</v>
      </c>
      <c r="N103" s="4">
        <f t="shared" si="13"/>
        <v>272234.99999999994</v>
      </c>
      <c r="O103" s="4">
        <f>N103*100/MAX(N103:$N$246) -100</f>
        <v>-1.4819237867766901</v>
      </c>
      <c r="P103" s="8">
        <f t="shared" si="22"/>
        <v>41843</v>
      </c>
      <c r="Q103">
        <f t="shared" si="20"/>
        <v>2</v>
      </c>
      <c r="R103" s="4">
        <f t="shared" si="21"/>
        <v>-2087.5</v>
      </c>
    </row>
    <row r="104" spans="1:18" x14ac:dyDescent="0.3">
      <c r="A104" s="1">
        <v>41844</v>
      </c>
      <c r="B104" s="4">
        <v>7796.25</v>
      </c>
      <c r="C104" s="4">
        <v>7835.65</v>
      </c>
      <c r="D104" s="4">
        <v>7771.65</v>
      </c>
      <c r="E104" s="4">
        <v>7830.6</v>
      </c>
      <c r="F104">
        <v>117608370</v>
      </c>
      <c r="G104" s="4">
        <v>6271.45</v>
      </c>
      <c r="H104" s="3">
        <f t="shared" si="14"/>
        <v>-40.150000000000546</v>
      </c>
      <c r="I104" s="2">
        <f t="shared" si="15"/>
        <v>-0.51273210226547827</v>
      </c>
      <c r="J104">
        <f t="shared" si="16"/>
        <v>0</v>
      </c>
      <c r="K104">
        <f t="shared" si="17"/>
        <v>1</v>
      </c>
      <c r="L104" s="4">
        <f t="shared" si="18"/>
        <v>0</v>
      </c>
      <c r="M104" s="4">
        <f t="shared" si="19"/>
        <v>-40.150000000000546</v>
      </c>
      <c r="N104" s="4">
        <f t="shared" si="13"/>
        <v>274322.49999999994</v>
      </c>
      <c r="O104" s="4">
        <f>N104*100/MAX(N104:$N$246) -100</f>
        <v>-0.72648644736366919</v>
      </c>
      <c r="P104" s="8">
        <f t="shared" si="22"/>
        <v>41843</v>
      </c>
      <c r="Q104">
        <f t="shared" si="20"/>
        <v>1</v>
      </c>
      <c r="R104" s="4">
        <f t="shared" si="21"/>
        <v>-2007.5</v>
      </c>
    </row>
    <row r="105" spans="1:18" x14ac:dyDescent="0.3">
      <c r="A105" s="1">
        <v>41843</v>
      </c>
      <c r="B105" s="4">
        <v>7794.9</v>
      </c>
      <c r="C105" s="4">
        <v>7809.2</v>
      </c>
      <c r="D105" s="4">
        <v>7752.9</v>
      </c>
      <c r="E105" s="4">
        <v>7795.75</v>
      </c>
      <c r="F105">
        <v>122119113</v>
      </c>
      <c r="G105" s="4">
        <v>7062.52</v>
      </c>
      <c r="H105" s="3">
        <f t="shared" si="14"/>
        <v>34.850000000000364</v>
      </c>
      <c r="I105" s="2">
        <f t="shared" si="15"/>
        <v>0.44703845043774315</v>
      </c>
      <c r="J105">
        <f t="shared" si="16"/>
        <v>8</v>
      </c>
      <c r="K105">
        <f t="shared" si="17"/>
        <v>0</v>
      </c>
      <c r="L105" s="4">
        <f t="shared" si="18"/>
        <v>376.45000000000073</v>
      </c>
      <c r="M105" s="4">
        <f t="shared" si="19"/>
        <v>0</v>
      </c>
      <c r="N105" s="4">
        <f t="shared" si="13"/>
        <v>276329.99999999994</v>
      </c>
      <c r="O105" s="4">
        <f>N105*100/MAX(N105:$N$246) -100</f>
        <v>0</v>
      </c>
      <c r="P105" s="8">
        <f t="shared" si="22"/>
        <v>41843</v>
      </c>
      <c r="Q105">
        <f t="shared" si="20"/>
        <v>0</v>
      </c>
      <c r="R105" s="4">
        <f t="shared" si="21"/>
        <v>1742.5</v>
      </c>
    </row>
    <row r="106" spans="1:18" x14ac:dyDescent="0.3">
      <c r="A106" s="1">
        <v>41842</v>
      </c>
      <c r="B106" s="4">
        <v>7708.2</v>
      </c>
      <c r="C106" s="4">
        <v>7773.85</v>
      </c>
      <c r="D106" s="4">
        <v>7704.8</v>
      </c>
      <c r="E106" s="4">
        <v>7767.85</v>
      </c>
      <c r="F106">
        <v>120081148</v>
      </c>
      <c r="G106" s="4">
        <v>6494.69</v>
      </c>
      <c r="H106" s="3">
        <f t="shared" si="14"/>
        <v>27.899999999999636</v>
      </c>
      <c r="I106" s="2">
        <f t="shared" si="15"/>
        <v>0.35917274406688637</v>
      </c>
      <c r="J106">
        <f t="shared" si="16"/>
        <v>7</v>
      </c>
      <c r="K106">
        <f t="shared" si="17"/>
        <v>0</v>
      </c>
      <c r="L106" s="4">
        <f t="shared" si="18"/>
        <v>341.60000000000036</v>
      </c>
      <c r="M106" s="4">
        <f t="shared" si="19"/>
        <v>0</v>
      </c>
      <c r="N106" s="4">
        <f t="shared" si="13"/>
        <v>274587.49999999994</v>
      </c>
      <c r="O106" s="4">
        <f>N106*100/MAX(N106:$N$246) -100</f>
        <v>0</v>
      </c>
      <c r="P106" s="8">
        <f t="shared" si="22"/>
        <v>41842</v>
      </c>
      <c r="Q106">
        <f t="shared" si="20"/>
        <v>0</v>
      </c>
      <c r="R106" s="4">
        <f t="shared" si="21"/>
        <v>1395</v>
      </c>
    </row>
    <row r="107" spans="1:18" x14ac:dyDescent="0.3">
      <c r="A107" s="1">
        <v>41841</v>
      </c>
      <c r="B107" s="4">
        <v>7701.65</v>
      </c>
      <c r="C107" s="4">
        <v>7722.1</v>
      </c>
      <c r="D107" s="4">
        <v>7674</v>
      </c>
      <c r="E107" s="4">
        <v>7684.2</v>
      </c>
      <c r="F107">
        <v>105401279</v>
      </c>
      <c r="G107" s="4">
        <v>5794.45</v>
      </c>
      <c r="H107" s="3">
        <f t="shared" si="14"/>
        <v>83.650000000000546</v>
      </c>
      <c r="I107" s="2">
        <f t="shared" si="15"/>
        <v>1.0885973816402559</v>
      </c>
      <c r="J107">
        <f t="shared" si="16"/>
        <v>6</v>
      </c>
      <c r="K107">
        <f t="shared" si="17"/>
        <v>0</v>
      </c>
      <c r="L107" s="4">
        <f t="shared" si="18"/>
        <v>313.70000000000073</v>
      </c>
      <c r="M107" s="4">
        <f t="shared" si="19"/>
        <v>0</v>
      </c>
      <c r="N107" s="4">
        <f t="shared" si="13"/>
        <v>273192.49999999994</v>
      </c>
      <c r="O107" s="4">
        <f>N107*100/MAX(N107:$N$246) -100</f>
        <v>-0.35198745246802332</v>
      </c>
      <c r="P107" s="8">
        <f t="shared" si="22"/>
        <v>41824</v>
      </c>
      <c r="Q107">
        <f t="shared" si="20"/>
        <v>17</v>
      </c>
      <c r="R107" s="4">
        <f t="shared" si="21"/>
        <v>4182.5</v>
      </c>
    </row>
    <row r="108" spans="1:18" x14ac:dyDescent="0.3">
      <c r="A108" s="1">
        <v>41838</v>
      </c>
      <c r="B108" s="4">
        <v>7630.25</v>
      </c>
      <c r="C108" s="4">
        <v>7685</v>
      </c>
      <c r="D108" s="4">
        <v>7595.5</v>
      </c>
      <c r="E108" s="4">
        <v>7663.9</v>
      </c>
      <c r="F108">
        <v>134603073</v>
      </c>
      <c r="G108" s="4">
        <v>6903.7</v>
      </c>
      <c r="H108" s="3">
        <f t="shared" si="14"/>
        <v>20.300000000000182</v>
      </c>
      <c r="I108" s="2">
        <f t="shared" si="15"/>
        <v>0.26487819517478284</v>
      </c>
      <c r="J108">
        <f t="shared" si="16"/>
        <v>5</v>
      </c>
      <c r="K108">
        <f t="shared" si="17"/>
        <v>0</v>
      </c>
      <c r="L108" s="4">
        <f t="shared" si="18"/>
        <v>230.05000000000018</v>
      </c>
      <c r="M108" s="4">
        <f t="shared" si="19"/>
        <v>0</v>
      </c>
      <c r="N108" s="4">
        <f t="shared" si="13"/>
        <v>269009.99999999994</v>
      </c>
      <c r="O108" s="4">
        <f>N108*100/MAX(N108:$N$246) -100</f>
        <v>-1.8775703746933914</v>
      </c>
      <c r="P108" s="8">
        <f t="shared" si="22"/>
        <v>41824</v>
      </c>
      <c r="Q108">
        <f t="shared" si="20"/>
        <v>14</v>
      </c>
      <c r="R108" s="4">
        <f t="shared" si="21"/>
        <v>1015</v>
      </c>
    </row>
    <row r="109" spans="1:18" x14ac:dyDescent="0.3">
      <c r="A109" s="1">
        <v>41837</v>
      </c>
      <c r="B109" s="4">
        <v>7612.7</v>
      </c>
      <c r="C109" s="4">
        <v>7655.65</v>
      </c>
      <c r="D109" s="4">
        <v>7612.7</v>
      </c>
      <c r="E109" s="4">
        <v>7640.45</v>
      </c>
      <c r="F109">
        <v>141612002</v>
      </c>
      <c r="G109" s="4">
        <v>6753.11</v>
      </c>
      <c r="H109" s="3">
        <f t="shared" si="14"/>
        <v>23.449999999999818</v>
      </c>
      <c r="I109" s="2">
        <f t="shared" si="15"/>
        <v>0.30691909507947596</v>
      </c>
      <c r="J109">
        <f t="shared" si="16"/>
        <v>4</v>
      </c>
      <c r="K109">
        <f t="shared" si="17"/>
        <v>0</v>
      </c>
      <c r="L109" s="4">
        <f t="shared" si="18"/>
        <v>209.75</v>
      </c>
      <c r="M109" s="4">
        <f t="shared" si="19"/>
        <v>0</v>
      </c>
      <c r="N109" s="4">
        <f t="shared" si="13"/>
        <v>267994.99999999994</v>
      </c>
      <c r="O109" s="4">
        <f>N109*100/MAX(N109:$N$246) -100</f>
        <v>-2.2477955189991263</v>
      </c>
      <c r="P109" s="8">
        <f t="shared" si="22"/>
        <v>41824</v>
      </c>
      <c r="Q109">
        <f t="shared" si="20"/>
        <v>13</v>
      </c>
      <c r="R109" s="4">
        <f t="shared" si="21"/>
        <v>1172.5</v>
      </c>
    </row>
    <row r="110" spans="1:18" x14ac:dyDescent="0.3">
      <c r="A110" s="1">
        <v>41836</v>
      </c>
      <c r="B110" s="4">
        <v>7564.15</v>
      </c>
      <c r="C110" s="4">
        <v>7640.1</v>
      </c>
      <c r="D110" s="4">
        <v>7532.45</v>
      </c>
      <c r="E110" s="4">
        <v>7624.4</v>
      </c>
      <c r="F110">
        <v>167973291</v>
      </c>
      <c r="G110" s="4">
        <v>8186.24</v>
      </c>
      <c r="H110" s="3">
        <f t="shared" si="14"/>
        <v>16.050000000000182</v>
      </c>
      <c r="I110" s="2">
        <f t="shared" si="15"/>
        <v>0.21050836787157262</v>
      </c>
      <c r="J110">
        <f t="shared" si="16"/>
        <v>3</v>
      </c>
      <c r="K110">
        <f t="shared" si="17"/>
        <v>0</v>
      </c>
      <c r="L110" s="4">
        <f t="shared" si="18"/>
        <v>186.30000000000018</v>
      </c>
      <c r="M110" s="4">
        <f t="shared" si="19"/>
        <v>0</v>
      </c>
      <c r="N110" s="4">
        <f t="shared" si="13"/>
        <v>266822.49999999994</v>
      </c>
      <c r="O110" s="4">
        <f>N110*100/MAX(N110:$N$246) -100</f>
        <v>-2.6754693925936834</v>
      </c>
      <c r="P110" s="8">
        <f t="shared" si="22"/>
        <v>41824</v>
      </c>
      <c r="Q110">
        <f t="shared" si="20"/>
        <v>12</v>
      </c>
      <c r="R110" s="4">
        <f t="shared" si="21"/>
        <v>802.5</v>
      </c>
    </row>
    <row r="111" spans="1:18" x14ac:dyDescent="0.3">
      <c r="A111" s="1">
        <v>41835</v>
      </c>
      <c r="B111" s="4">
        <v>7491.3</v>
      </c>
      <c r="C111" s="4">
        <v>7534.9</v>
      </c>
      <c r="D111" s="4">
        <v>7459.15</v>
      </c>
      <c r="E111" s="4">
        <v>7526.65</v>
      </c>
      <c r="F111">
        <v>122068670</v>
      </c>
      <c r="G111" s="4">
        <v>6124.15</v>
      </c>
      <c r="H111" s="3">
        <f t="shared" si="14"/>
        <v>97.75</v>
      </c>
      <c r="I111" s="2">
        <f t="shared" si="15"/>
        <v>1.2987185534068941</v>
      </c>
      <c r="J111">
        <f t="shared" si="16"/>
        <v>2</v>
      </c>
      <c r="K111">
        <f t="shared" si="17"/>
        <v>0</v>
      </c>
      <c r="L111" s="4">
        <f t="shared" si="18"/>
        <v>170.25</v>
      </c>
      <c r="M111" s="4">
        <f t="shared" si="19"/>
        <v>0</v>
      </c>
      <c r="N111" s="4">
        <f t="shared" si="13"/>
        <v>266019.99999999994</v>
      </c>
      <c r="O111" s="4">
        <f>N111*100/MAX(N111:$N$246) -100</f>
        <v>-2.9681843465890978</v>
      </c>
      <c r="P111" s="8">
        <f t="shared" si="22"/>
        <v>41824</v>
      </c>
      <c r="Q111">
        <f t="shared" si="20"/>
        <v>11</v>
      </c>
      <c r="R111" s="4">
        <f t="shared" si="21"/>
        <v>4887.5</v>
      </c>
    </row>
    <row r="112" spans="1:18" x14ac:dyDescent="0.3">
      <c r="A112" s="1">
        <v>41834</v>
      </c>
      <c r="B112" s="4">
        <v>7469</v>
      </c>
      <c r="C112" s="4">
        <v>7478.45</v>
      </c>
      <c r="D112" s="4">
        <v>7422.15</v>
      </c>
      <c r="E112" s="4">
        <v>7454.15</v>
      </c>
      <c r="F112">
        <v>135231220</v>
      </c>
      <c r="G112" s="4">
        <v>6659.48</v>
      </c>
      <c r="H112" s="3">
        <f t="shared" si="14"/>
        <v>72.5</v>
      </c>
      <c r="I112" s="2">
        <f t="shared" si="15"/>
        <v>0.97261257152056246</v>
      </c>
      <c r="J112">
        <f t="shared" si="16"/>
        <v>1</v>
      </c>
      <c r="K112">
        <f t="shared" si="17"/>
        <v>0</v>
      </c>
      <c r="L112" s="4">
        <f t="shared" si="18"/>
        <v>72.5</v>
      </c>
      <c r="M112" s="4">
        <f t="shared" si="19"/>
        <v>0</v>
      </c>
      <c r="N112" s="4">
        <f t="shared" si="13"/>
        <v>261132.49999999994</v>
      </c>
      <c r="O112" s="4">
        <f>N112*100/MAX(N112:$N$246) -100</f>
        <v>-4.7509187237263291</v>
      </c>
      <c r="P112" s="8">
        <f t="shared" si="22"/>
        <v>41824</v>
      </c>
      <c r="Q112">
        <f t="shared" si="20"/>
        <v>10</v>
      </c>
      <c r="R112" s="4">
        <f t="shared" si="21"/>
        <v>3625</v>
      </c>
    </row>
    <row r="113" spans="1:18" x14ac:dyDescent="0.3">
      <c r="A113" s="1">
        <v>41831</v>
      </c>
      <c r="B113" s="4">
        <v>7584.1</v>
      </c>
      <c r="C113" s="4">
        <v>7625.85</v>
      </c>
      <c r="D113" s="4">
        <v>7447.2</v>
      </c>
      <c r="E113" s="4">
        <v>7459.6</v>
      </c>
      <c r="F113">
        <v>187592951</v>
      </c>
      <c r="G113" s="4">
        <v>8983.2900000000009</v>
      </c>
      <c r="H113" s="3">
        <f t="shared" si="14"/>
        <v>-5.4500000000007276</v>
      </c>
      <c r="I113" s="2">
        <f t="shared" si="15"/>
        <v>-7.3060217706052963E-2</v>
      </c>
      <c r="J113">
        <f t="shared" si="16"/>
        <v>0</v>
      </c>
      <c r="K113">
        <f t="shared" si="17"/>
        <v>5</v>
      </c>
      <c r="L113" s="4">
        <f t="shared" si="18"/>
        <v>0</v>
      </c>
      <c r="M113" s="4">
        <f t="shared" si="19"/>
        <v>-333</v>
      </c>
      <c r="N113" s="4">
        <f t="shared" si="13"/>
        <v>257507.49999999994</v>
      </c>
      <c r="O113" s="4">
        <f>N113*100/MAX(N113:$N$246) -100</f>
        <v>-6.0731513819611109</v>
      </c>
      <c r="P113" s="8">
        <f t="shared" si="22"/>
        <v>41824</v>
      </c>
      <c r="Q113">
        <f t="shared" si="20"/>
        <v>7</v>
      </c>
      <c r="R113" s="4">
        <f t="shared" si="21"/>
        <v>-272.5000000000291</v>
      </c>
    </row>
    <row r="114" spans="1:18" x14ac:dyDescent="0.3">
      <c r="A114" s="1">
        <v>41830</v>
      </c>
      <c r="B114" s="4">
        <v>7589.5</v>
      </c>
      <c r="C114" s="4">
        <v>7731.05</v>
      </c>
      <c r="D114" s="4">
        <v>7479.05</v>
      </c>
      <c r="E114" s="4">
        <v>7567.75</v>
      </c>
      <c r="F114">
        <v>258385778</v>
      </c>
      <c r="G114" s="4">
        <v>11431.68</v>
      </c>
      <c r="H114" s="3">
        <f t="shared" si="14"/>
        <v>-108.14999999999964</v>
      </c>
      <c r="I114" s="2">
        <f t="shared" si="15"/>
        <v>-1.4290905487099816</v>
      </c>
      <c r="J114">
        <f t="shared" si="16"/>
        <v>0</v>
      </c>
      <c r="K114">
        <f t="shared" si="17"/>
        <v>4</v>
      </c>
      <c r="L114" s="4">
        <f t="shared" si="18"/>
        <v>0</v>
      </c>
      <c r="M114" s="4">
        <f t="shared" si="19"/>
        <v>-327.54999999999927</v>
      </c>
      <c r="N114" s="4">
        <f t="shared" si="13"/>
        <v>257779.99999999997</v>
      </c>
      <c r="O114" s="4">
        <f>N114*100/MAX(N114:$N$246) -100</f>
        <v>-5.9737559614455193</v>
      </c>
      <c r="P114" s="8">
        <f t="shared" si="22"/>
        <v>41824</v>
      </c>
      <c r="Q114">
        <f t="shared" si="20"/>
        <v>6</v>
      </c>
      <c r="R114" s="4">
        <f t="shared" si="21"/>
        <v>-5407.4999999999709</v>
      </c>
    </row>
    <row r="115" spans="1:18" x14ac:dyDescent="0.3">
      <c r="A115" s="1">
        <v>41829</v>
      </c>
      <c r="B115" s="4">
        <v>7637.95</v>
      </c>
      <c r="C115" s="4">
        <v>7650.1</v>
      </c>
      <c r="D115" s="4">
        <v>7551.65</v>
      </c>
      <c r="E115" s="4">
        <v>7585</v>
      </c>
      <c r="F115">
        <v>168348843</v>
      </c>
      <c r="G115" s="4">
        <v>8176.28</v>
      </c>
      <c r="H115" s="3">
        <f t="shared" si="14"/>
        <v>-17.25</v>
      </c>
      <c r="I115" s="2">
        <f t="shared" si="15"/>
        <v>-0.22742254449571522</v>
      </c>
      <c r="J115">
        <f t="shared" si="16"/>
        <v>0</v>
      </c>
      <c r="K115">
        <f t="shared" si="17"/>
        <v>3</v>
      </c>
      <c r="L115" s="4">
        <f t="shared" si="18"/>
        <v>0</v>
      </c>
      <c r="M115" s="4">
        <f t="shared" si="19"/>
        <v>-219.39999999999964</v>
      </c>
      <c r="N115" s="4">
        <f t="shared" si="13"/>
        <v>263187.49999999994</v>
      </c>
      <c r="O115" s="4">
        <f>N115*100/MAX(N115:$N$246) -100</f>
        <v>-4.0013495891959963</v>
      </c>
      <c r="P115" s="8">
        <f t="shared" si="22"/>
        <v>41824</v>
      </c>
      <c r="Q115">
        <f t="shared" si="20"/>
        <v>5</v>
      </c>
      <c r="R115" s="4">
        <f t="shared" si="21"/>
        <v>-862.5</v>
      </c>
    </row>
    <row r="116" spans="1:18" x14ac:dyDescent="0.3">
      <c r="A116" s="1">
        <v>41828</v>
      </c>
      <c r="B116" s="4">
        <v>7804.05</v>
      </c>
      <c r="C116" s="4">
        <v>7808.85</v>
      </c>
      <c r="D116" s="4">
        <v>7595.9</v>
      </c>
      <c r="E116" s="4">
        <v>7623.2</v>
      </c>
      <c r="F116">
        <v>180646306</v>
      </c>
      <c r="G116" s="4">
        <v>9002.25</v>
      </c>
      <c r="H116" s="3">
        <f t="shared" si="14"/>
        <v>-38.199999999999818</v>
      </c>
      <c r="I116" s="2">
        <f t="shared" si="15"/>
        <v>-0.50110189946478934</v>
      </c>
      <c r="J116">
        <f t="shared" si="16"/>
        <v>0</v>
      </c>
      <c r="K116">
        <f t="shared" si="17"/>
        <v>2</v>
      </c>
      <c r="L116" s="4">
        <f t="shared" si="18"/>
        <v>0</v>
      </c>
      <c r="M116" s="4">
        <f t="shared" si="19"/>
        <v>-202.14999999999964</v>
      </c>
      <c r="N116" s="4">
        <f t="shared" si="13"/>
        <v>264049.99999999994</v>
      </c>
      <c r="O116" s="4">
        <f>N116*100/MAX(N116:$N$246) -100</f>
        <v>-3.6867494049953109</v>
      </c>
      <c r="P116" s="8">
        <f t="shared" si="22"/>
        <v>41824</v>
      </c>
      <c r="Q116">
        <f t="shared" si="20"/>
        <v>4</v>
      </c>
      <c r="R116" s="4">
        <f t="shared" si="21"/>
        <v>-1910</v>
      </c>
    </row>
    <row r="117" spans="1:18" x14ac:dyDescent="0.3">
      <c r="A117" s="1">
        <v>41827</v>
      </c>
      <c r="B117" s="4">
        <v>7780.4</v>
      </c>
      <c r="C117" s="4">
        <v>7792</v>
      </c>
      <c r="D117" s="4">
        <v>7755.1</v>
      </c>
      <c r="E117" s="4">
        <v>7787.15</v>
      </c>
      <c r="F117">
        <v>173926355</v>
      </c>
      <c r="G117" s="4">
        <v>8925.0400000000009</v>
      </c>
      <c r="H117" s="3">
        <f t="shared" si="14"/>
        <v>-163.94999999999982</v>
      </c>
      <c r="I117" s="2">
        <f t="shared" si="15"/>
        <v>-2.1053915745811986</v>
      </c>
      <c r="J117">
        <f t="shared" si="16"/>
        <v>0</v>
      </c>
      <c r="K117">
        <f t="shared" si="17"/>
        <v>1</v>
      </c>
      <c r="L117" s="4">
        <f t="shared" si="18"/>
        <v>0</v>
      </c>
      <c r="M117" s="4">
        <f t="shared" si="19"/>
        <v>-163.94999999999982</v>
      </c>
      <c r="N117" s="4">
        <f t="shared" si="13"/>
        <v>265959.99999999994</v>
      </c>
      <c r="O117" s="4">
        <f>N117*100/MAX(N117:$N$246) -100</f>
        <v>-2.9900695767943688</v>
      </c>
      <c r="P117" s="8">
        <f t="shared" si="22"/>
        <v>41824</v>
      </c>
      <c r="Q117">
        <f t="shared" si="20"/>
        <v>3</v>
      </c>
      <c r="R117" s="4">
        <f t="shared" si="21"/>
        <v>-8197.5</v>
      </c>
    </row>
    <row r="118" spans="1:18" x14ac:dyDescent="0.3">
      <c r="A118" s="1">
        <v>41824</v>
      </c>
      <c r="B118" s="4">
        <v>7718.1</v>
      </c>
      <c r="C118" s="4">
        <v>7758</v>
      </c>
      <c r="D118" s="4">
        <v>7661.3</v>
      </c>
      <c r="E118" s="4">
        <v>7751.6</v>
      </c>
      <c r="F118">
        <v>113070488</v>
      </c>
      <c r="G118" s="4">
        <v>5863.82</v>
      </c>
      <c r="H118" s="3">
        <f t="shared" si="14"/>
        <v>35.549999999999272</v>
      </c>
      <c r="I118" s="2">
        <f t="shared" si="15"/>
        <v>0.45861499561379937</v>
      </c>
      <c r="J118">
        <f t="shared" si="16"/>
        <v>2</v>
      </c>
      <c r="K118">
        <f t="shared" si="17"/>
        <v>0</v>
      </c>
      <c r="L118" s="4">
        <f t="shared" si="18"/>
        <v>72.349999999999454</v>
      </c>
      <c r="M118" s="4">
        <f t="shared" si="19"/>
        <v>0</v>
      </c>
      <c r="N118" s="4">
        <f t="shared" si="13"/>
        <v>274157.49999999994</v>
      </c>
      <c r="O118" s="4">
        <f>N118*100/MAX(N118:$N$246) -100</f>
        <v>0</v>
      </c>
      <c r="P118" s="8">
        <f t="shared" si="22"/>
        <v>41824</v>
      </c>
      <c r="Q118">
        <f t="shared" si="20"/>
        <v>0</v>
      </c>
      <c r="R118" s="4">
        <f t="shared" si="21"/>
        <v>1777.4999999999418</v>
      </c>
    </row>
    <row r="119" spans="1:18" x14ac:dyDescent="0.3">
      <c r="A119" s="1">
        <v>41823</v>
      </c>
      <c r="B119" s="4">
        <v>7734.35</v>
      </c>
      <c r="C119" s="4">
        <v>7754.65</v>
      </c>
      <c r="D119" s="4">
        <v>7706.8</v>
      </c>
      <c r="E119" s="4">
        <v>7714.8</v>
      </c>
      <c r="F119">
        <v>133755275</v>
      </c>
      <c r="G119" s="4">
        <v>7320.09</v>
      </c>
      <c r="H119" s="3">
        <f t="shared" si="14"/>
        <v>36.800000000000182</v>
      </c>
      <c r="I119" s="2">
        <f t="shared" si="15"/>
        <v>0.47700523668792688</v>
      </c>
      <c r="J119">
        <f t="shared" si="16"/>
        <v>1</v>
      </c>
      <c r="K119">
        <f t="shared" si="17"/>
        <v>0</v>
      </c>
      <c r="L119" s="4">
        <f t="shared" si="18"/>
        <v>36.800000000000182</v>
      </c>
      <c r="M119" s="4">
        <f t="shared" si="19"/>
        <v>0</v>
      </c>
      <c r="N119" s="4">
        <f t="shared" si="13"/>
        <v>272380</v>
      </c>
      <c r="O119" s="4">
        <f>N119*100/MAX(N119:$N$246) -100</f>
        <v>0</v>
      </c>
      <c r="P119" s="8">
        <f t="shared" si="22"/>
        <v>41823</v>
      </c>
      <c r="Q119">
        <f t="shared" si="20"/>
        <v>0</v>
      </c>
      <c r="R119" s="4">
        <f t="shared" si="21"/>
        <v>1840</v>
      </c>
    </row>
    <row r="120" spans="1:18" x14ac:dyDescent="0.3">
      <c r="A120" s="1">
        <v>41822</v>
      </c>
      <c r="B120" s="4">
        <v>7683.05</v>
      </c>
      <c r="C120" s="4">
        <v>7732.4</v>
      </c>
      <c r="D120" s="4">
        <v>7677.3</v>
      </c>
      <c r="E120" s="4">
        <v>7725.15</v>
      </c>
      <c r="F120">
        <v>136324329</v>
      </c>
      <c r="G120" s="4">
        <v>7363.75</v>
      </c>
      <c r="H120" s="3">
        <f t="shared" si="14"/>
        <v>-10.349999999999454</v>
      </c>
      <c r="I120" s="2">
        <f t="shared" si="15"/>
        <v>-0.13397798101007041</v>
      </c>
      <c r="J120">
        <f t="shared" si="16"/>
        <v>0</v>
      </c>
      <c r="K120">
        <f t="shared" si="17"/>
        <v>1</v>
      </c>
      <c r="L120" s="4">
        <f t="shared" si="18"/>
        <v>0</v>
      </c>
      <c r="M120" s="4">
        <f t="shared" si="19"/>
        <v>-10.349999999999454</v>
      </c>
      <c r="N120" s="4">
        <f t="shared" si="13"/>
        <v>270540</v>
      </c>
      <c r="O120" s="4">
        <f>N120*100/MAX(N120:$N$246) -100</f>
        <v>-0.19091890097119801</v>
      </c>
      <c r="P120" s="8">
        <f t="shared" si="22"/>
        <v>41821</v>
      </c>
      <c r="Q120">
        <f t="shared" si="20"/>
        <v>1</v>
      </c>
      <c r="R120" s="4">
        <f t="shared" si="21"/>
        <v>-517.5</v>
      </c>
    </row>
    <row r="121" spans="1:18" x14ac:dyDescent="0.3">
      <c r="A121" s="1">
        <v>41821</v>
      </c>
      <c r="B121" s="4">
        <v>7629</v>
      </c>
      <c r="C121" s="4">
        <v>7649.5</v>
      </c>
      <c r="D121" s="4">
        <v>7618.15</v>
      </c>
      <c r="E121" s="4">
        <v>7634.7</v>
      </c>
      <c r="F121">
        <v>139431498</v>
      </c>
      <c r="G121" s="4">
        <v>6983.63</v>
      </c>
      <c r="H121" s="3">
        <f t="shared" si="14"/>
        <v>90.449999999999818</v>
      </c>
      <c r="I121" s="2">
        <f t="shared" si="15"/>
        <v>1.1847223859483649</v>
      </c>
      <c r="J121">
        <f t="shared" si="16"/>
        <v>4</v>
      </c>
      <c r="K121">
        <f t="shared" si="17"/>
        <v>0</v>
      </c>
      <c r="L121" s="4">
        <f t="shared" si="18"/>
        <v>231.94999999999982</v>
      </c>
      <c r="M121" s="4">
        <f t="shared" si="19"/>
        <v>0</v>
      </c>
      <c r="N121" s="4">
        <f t="shared" si="13"/>
        <v>271057.5</v>
      </c>
      <c r="O121" s="4">
        <f>N121*100/MAX(N121:$N$246) -100</f>
        <v>0</v>
      </c>
      <c r="P121" s="8">
        <f t="shared" si="22"/>
        <v>41821</v>
      </c>
      <c r="Q121">
        <f t="shared" si="20"/>
        <v>0</v>
      </c>
      <c r="R121" s="4">
        <f t="shared" si="21"/>
        <v>4522.5</v>
      </c>
    </row>
    <row r="122" spans="1:18" x14ac:dyDescent="0.3">
      <c r="A122" s="1">
        <v>41820</v>
      </c>
      <c r="B122" s="4">
        <v>7534.05</v>
      </c>
      <c r="C122" s="4">
        <v>7623.65</v>
      </c>
      <c r="D122" s="4">
        <v>7531.6</v>
      </c>
      <c r="E122" s="4">
        <v>7611.35</v>
      </c>
      <c r="F122">
        <v>152303166</v>
      </c>
      <c r="G122" s="4">
        <v>7887.37</v>
      </c>
      <c r="H122" s="3">
        <f t="shared" si="14"/>
        <v>23.349999999999454</v>
      </c>
      <c r="I122" s="2">
        <f t="shared" si="15"/>
        <v>0.30677869234760524</v>
      </c>
      <c r="J122">
        <f t="shared" si="16"/>
        <v>3</v>
      </c>
      <c r="K122">
        <f t="shared" si="17"/>
        <v>0</v>
      </c>
      <c r="L122" s="4">
        <f t="shared" si="18"/>
        <v>141.5</v>
      </c>
      <c r="M122" s="4">
        <f t="shared" si="19"/>
        <v>0</v>
      </c>
      <c r="N122" s="4">
        <f t="shared" si="13"/>
        <v>266535</v>
      </c>
      <c r="O122" s="4">
        <f>N122*100/MAX(N122:$N$246) -100</f>
        <v>-0.40542560346757739</v>
      </c>
      <c r="P122" s="8">
        <f t="shared" si="22"/>
        <v>41799</v>
      </c>
      <c r="Q122">
        <f t="shared" si="20"/>
        <v>21</v>
      </c>
      <c r="R122" s="4">
        <f t="shared" si="21"/>
        <v>1167.5</v>
      </c>
    </row>
    <row r="123" spans="1:18" x14ac:dyDescent="0.3">
      <c r="A123" s="1">
        <v>41817</v>
      </c>
      <c r="B123" s="4">
        <v>7514.2</v>
      </c>
      <c r="C123" s="4">
        <v>7538.75</v>
      </c>
      <c r="D123" s="4">
        <v>7482.3</v>
      </c>
      <c r="E123" s="4">
        <v>7508.8</v>
      </c>
      <c r="F123">
        <v>126673395</v>
      </c>
      <c r="G123" s="4">
        <v>6688.8</v>
      </c>
      <c r="H123" s="3">
        <f t="shared" si="14"/>
        <v>102.55000000000018</v>
      </c>
      <c r="I123" s="2">
        <f t="shared" si="15"/>
        <v>1.3657308757724294</v>
      </c>
      <c r="J123">
        <f t="shared" si="16"/>
        <v>2</v>
      </c>
      <c r="K123">
        <f t="shared" si="17"/>
        <v>0</v>
      </c>
      <c r="L123" s="4">
        <f t="shared" si="18"/>
        <v>118.15000000000055</v>
      </c>
      <c r="M123" s="4">
        <f t="shared" si="19"/>
        <v>0</v>
      </c>
      <c r="N123" s="4">
        <f t="shared" si="13"/>
        <v>265367.5</v>
      </c>
      <c r="O123" s="4">
        <f>N123*100/MAX(N123:$N$246) -100</f>
        <v>-0.84167849936474681</v>
      </c>
      <c r="P123" s="8">
        <f t="shared" si="22"/>
        <v>41799</v>
      </c>
      <c r="Q123">
        <f t="shared" si="20"/>
        <v>18</v>
      </c>
      <c r="R123" s="4">
        <f t="shared" si="21"/>
        <v>5127.5000000000291</v>
      </c>
    </row>
    <row r="124" spans="1:18" x14ac:dyDescent="0.3">
      <c r="A124" s="1">
        <v>41816</v>
      </c>
      <c r="B124" s="4">
        <v>7554.1</v>
      </c>
      <c r="C124" s="4">
        <v>7570.2</v>
      </c>
      <c r="D124" s="4">
        <v>7481.3</v>
      </c>
      <c r="E124" s="4">
        <v>7493.2</v>
      </c>
      <c r="F124">
        <v>171676960</v>
      </c>
      <c r="G124" s="4">
        <v>9190.64</v>
      </c>
      <c r="H124" s="3">
        <f t="shared" si="14"/>
        <v>15.600000000000364</v>
      </c>
      <c r="I124" s="2">
        <f t="shared" si="15"/>
        <v>0.20818875780708329</v>
      </c>
      <c r="J124">
        <f t="shared" si="16"/>
        <v>1</v>
      </c>
      <c r="K124">
        <f t="shared" si="17"/>
        <v>0</v>
      </c>
      <c r="L124" s="4">
        <f t="shared" si="18"/>
        <v>15.600000000000364</v>
      </c>
      <c r="M124" s="4">
        <f t="shared" si="19"/>
        <v>0</v>
      </c>
      <c r="N124" s="4">
        <f t="shared" si="13"/>
        <v>260239.99999999997</v>
      </c>
      <c r="O124" s="4">
        <f>N124*100/MAX(N124:$N$246) -100</f>
        <v>-2.7576414318810123</v>
      </c>
      <c r="P124" s="8">
        <f t="shared" si="22"/>
        <v>41799</v>
      </c>
      <c r="Q124">
        <f t="shared" si="20"/>
        <v>17</v>
      </c>
      <c r="R124" s="4">
        <f t="shared" si="21"/>
        <v>780.0000000000291</v>
      </c>
    </row>
    <row r="125" spans="1:18" x14ac:dyDescent="0.3">
      <c r="A125" s="1">
        <v>41815</v>
      </c>
      <c r="B125" s="4">
        <v>7588.55</v>
      </c>
      <c r="C125" s="4">
        <v>7589.25</v>
      </c>
      <c r="D125" s="4">
        <v>7557.05</v>
      </c>
      <c r="E125" s="4">
        <v>7569.25</v>
      </c>
      <c r="F125">
        <v>114968325</v>
      </c>
      <c r="G125" s="4">
        <v>6198.93</v>
      </c>
      <c r="H125" s="3">
        <f t="shared" si="14"/>
        <v>-76.050000000000182</v>
      </c>
      <c r="I125" s="2">
        <f t="shared" si="15"/>
        <v>-1.0047230571060566</v>
      </c>
      <c r="J125">
        <f t="shared" si="16"/>
        <v>0</v>
      </c>
      <c r="K125">
        <f t="shared" si="17"/>
        <v>2</v>
      </c>
      <c r="L125" s="4">
        <f t="shared" si="18"/>
        <v>0</v>
      </c>
      <c r="M125" s="4">
        <f t="shared" si="19"/>
        <v>-87</v>
      </c>
      <c r="N125" s="4">
        <f t="shared" si="13"/>
        <v>259459.99999999994</v>
      </c>
      <c r="O125" s="4">
        <f>N125*100/MAX(N125:$N$246) -100</f>
        <v>-3.0490994693969071</v>
      </c>
      <c r="P125" s="8">
        <f t="shared" si="22"/>
        <v>41799</v>
      </c>
      <c r="Q125">
        <f t="shared" si="20"/>
        <v>16</v>
      </c>
      <c r="R125" s="4">
        <f t="shared" si="21"/>
        <v>-3802.5</v>
      </c>
    </row>
    <row r="126" spans="1:18" x14ac:dyDescent="0.3">
      <c r="A126" s="1">
        <v>41814</v>
      </c>
      <c r="B126" s="4">
        <v>7515.2</v>
      </c>
      <c r="C126" s="4">
        <v>7593.35</v>
      </c>
      <c r="D126" s="4">
        <v>7515.2</v>
      </c>
      <c r="E126" s="4">
        <v>7580.2</v>
      </c>
      <c r="F126">
        <v>137002483</v>
      </c>
      <c r="G126" s="4">
        <v>7146.44</v>
      </c>
      <c r="H126" s="3">
        <f t="shared" si="14"/>
        <v>-10.949999999999818</v>
      </c>
      <c r="I126" s="2">
        <f t="shared" si="15"/>
        <v>-0.14445529141711061</v>
      </c>
      <c r="J126">
        <f t="shared" si="16"/>
        <v>0</v>
      </c>
      <c r="K126">
        <f t="shared" si="17"/>
        <v>1</v>
      </c>
      <c r="L126" s="4">
        <f t="shared" si="18"/>
        <v>0</v>
      </c>
      <c r="M126" s="4">
        <f t="shared" si="19"/>
        <v>-10.949999999999818</v>
      </c>
      <c r="N126" s="4">
        <f t="shared" si="13"/>
        <v>263262.49999999994</v>
      </c>
      <c r="O126" s="4">
        <f>N126*100/MAX(N126:$N$246) -100</f>
        <v>-1.6282415365069909</v>
      </c>
      <c r="P126" s="8">
        <f t="shared" si="22"/>
        <v>41799</v>
      </c>
      <c r="Q126">
        <f t="shared" si="20"/>
        <v>15</v>
      </c>
      <c r="R126" s="4">
        <f t="shared" si="21"/>
        <v>-547.5</v>
      </c>
    </row>
    <row r="127" spans="1:18" x14ac:dyDescent="0.3">
      <c r="A127" s="1">
        <v>41813</v>
      </c>
      <c r="B127" s="4">
        <v>7514</v>
      </c>
      <c r="C127" s="4">
        <v>7534.8</v>
      </c>
      <c r="D127" s="4">
        <v>7441.6</v>
      </c>
      <c r="E127" s="4">
        <v>7493.35</v>
      </c>
      <c r="F127">
        <v>127404790</v>
      </c>
      <c r="G127" s="4">
        <v>6543.64</v>
      </c>
      <c r="H127" s="3">
        <f t="shared" si="14"/>
        <v>86.849999999999454</v>
      </c>
      <c r="I127" s="2">
        <f t="shared" si="15"/>
        <v>1.1590276712017915</v>
      </c>
      <c r="J127">
        <f t="shared" si="16"/>
        <v>1</v>
      </c>
      <c r="K127">
        <f t="shared" si="17"/>
        <v>0</v>
      </c>
      <c r="L127" s="4">
        <f t="shared" si="18"/>
        <v>86.849999999999454</v>
      </c>
      <c r="M127" s="4">
        <f t="shared" si="19"/>
        <v>0</v>
      </c>
      <c r="N127" s="4">
        <f t="shared" si="13"/>
        <v>263809.99999999994</v>
      </c>
      <c r="O127" s="4">
        <f>N127*100/MAX(N127:$N$246) -100</f>
        <v>-1.4236604140198921</v>
      </c>
      <c r="P127" s="8">
        <f t="shared" si="22"/>
        <v>41799</v>
      </c>
      <c r="Q127">
        <f t="shared" si="20"/>
        <v>14</v>
      </c>
      <c r="R127" s="4">
        <f t="shared" si="21"/>
        <v>4342.4999999999709</v>
      </c>
    </row>
    <row r="128" spans="1:18" x14ac:dyDescent="0.3">
      <c r="A128" s="1">
        <v>41810</v>
      </c>
      <c r="B128" s="4">
        <v>7543.3</v>
      </c>
      <c r="C128" s="4">
        <v>7560.55</v>
      </c>
      <c r="D128" s="4">
        <v>7497.3</v>
      </c>
      <c r="E128" s="4">
        <v>7511.45</v>
      </c>
      <c r="F128">
        <v>124132217</v>
      </c>
      <c r="G128" s="4">
        <v>6801.49</v>
      </c>
      <c r="H128" s="3">
        <f t="shared" si="14"/>
        <v>-18.099999999999454</v>
      </c>
      <c r="I128" s="2">
        <f t="shared" si="15"/>
        <v>-0.24096545939864414</v>
      </c>
      <c r="J128">
        <f t="shared" si="16"/>
        <v>0</v>
      </c>
      <c r="K128">
        <f t="shared" si="17"/>
        <v>4</v>
      </c>
      <c r="L128" s="4">
        <f t="shared" si="18"/>
        <v>0</v>
      </c>
      <c r="M128" s="4">
        <f t="shared" si="19"/>
        <v>-138.34999999999945</v>
      </c>
      <c r="N128" s="4">
        <f t="shared" si="13"/>
        <v>259467.49999999997</v>
      </c>
      <c r="O128" s="4">
        <f>N128*100/MAX(N128:$N$246) -100</f>
        <v>-3.0462969882669455</v>
      </c>
      <c r="P128" s="8">
        <f t="shared" si="22"/>
        <v>41799</v>
      </c>
      <c r="Q128">
        <f t="shared" si="20"/>
        <v>11</v>
      </c>
      <c r="R128" s="4">
        <f t="shared" si="21"/>
        <v>-904.9999999999709</v>
      </c>
    </row>
    <row r="129" spans="1:18" x14ac:dyDescent="0.3">
      <c r="A129" s="1">
        <v>41809</v>
      </c>
      <c r="B129" s="4">
        <v>7580.05</v>
      </c>
      <c r="C129" s="4">
        <v>7606.45</v>
      </c>
      <c r="D129" s="4">
        <v>7502.55</v>
      </c>
      <c r="E129" s="4">
        <v>7540.7</v>
      </c>
      <c r="F129">
        <v>148852437</v>
      </c>
      <c r="G129" s="4">
        <v>8115.36</v>
      </c>
      <c r="H129" s="3">
        <f t="shared" si="14"/>
        <v>-29.25</v>
      </c>
      <c r="I129" s="2">
        <f t="shared" si="15"/>
        <v>-0.387895023008474</v>
      </c>
      <c r="J129">
        <f t="shared" si="16"/>
        <v>0</v>
      </c>
      <c r="K129">
        <f t="shared" si="17"/>
        <v>3</v>
      </c>
      <c r="L129" s="4">
        <f t="shared" si="18"/>
        <v>0</v>
      </c>
      <c r="M129" s="4">
        <f t="shared" si="19"/>
        <v>-120.25</v>
      </c>
      <c r="N129" s="4">
        <f t="shared" si="13"/>
        <v>260372.49999999994</v>
      </c>
      <c r="O129" s="4">
        <f>N129*100/MAX(N129:$N$246) -100</f>
        <v>-2.7081309319184044</v>
      </c>
      <c r="P129" s="8">
        <f t="shared" si="22"/>
        <v>41799</v>
      </c>
      <c r="Q129">
        <f t="shared" si="20"/>
        <v>10</v>
      </c>
      <c r="R129" s="4">
        <f t="shared" si="21"/>
        <v>-1462.5</v>
      </c>
    </row>
    <row r="130" spans="1:18" x14ac:dyDescent="0.3">
      <c r="A130" s="1">
        <v>41808</v>
      </c>
      <c r="B130" s="4">
        <v>7636.05</v>
      </c>
      <c r="C130" s="4">
        <v>7663</v>
      </c>
      <c r="D130" s="4">
        <v>7515.5</v>
      </c>
      <c r="E130" s="4">
        <v>7558.2</v>
      </c>
      <c r="F130">
        <v>165078941</v>
      </c>
      <c r="G130" s="4">
        <v>8963.9699999999993</v>
      </c>
      <c r="H130" s="3">
        <f t="shared" si="14"/>
        <v>-17.5</v>
      </c>
      <c r="I130" s="2">
        <f t="shared" si="15"/>
        <v>-0.23153660924558758</v>
      </c>
      <c r="J130">
        <f t="shared" si="16"/>
        <v>0</v>
      </c>
      <c r="K130">
        <f t="shared" si="17"/>
        <v>2</v>
      </c>
      <c r="L130" s="4">
        <f t="shared" si="18"/>
        <v>0</v>
      </c>
      <c r="M130" s="4">
        <f t="shared" si="19"/>
        <v>-91</v>
      </c>
      <c r="N130" s="4">
        <f t="shared" si="13"/>
        <v>261834.99999999994</v>
      </c>
      <c r="O130" s="4">
        <f>N130*100/MAX(N130:$N$246) -100</f>
        <v>-2.1616471115761158</v>
      </c>
      <c r="P130" s="8">
        <f t="shared" si="22"/>
        <v>41799</v>
      </c>
      <c r="Q130">
        <f t="shared" si="20"/>
        <v>9</v>
      </c>
      <c r="R130" s="4">
        <f t="shared" si="21"/>
        <v>-875</v>
      </c>
    </row>
    <row r="131" spans="1:18" x14ac:dyDescent="0.3">
      <c r="A131" s="1">
        <v>41807</v>
      </c>
      <c r="B131" s="4">
        <v>7525.05</v>
      </c>
      <c r="C131" s="4">
        <v>7637.6</v>
      </c>
      <c r="D131" s="4">
        <v>7509.25</v>
      </c>
      <c r="E131" s="4">
        <v>7631.7</v>
      </c>
      <c r="F131">
        <v>157961787</v>
      </c>
      <c r="G131" s="4">
        <v>8704.2000000000007</v>
      </c>
      <c r="H131" s="3">
        <f t="shared" si="14"/>
        <v>-73.5</v>
      </c>
      <c r="I131" s="2">
        <f t="shared" si="15"/>
        <v>-0.96308817170486261</v>
      </c>
      <c r="J131">
        <f t="shared" si="16"/>
        <v>0</v>
      </c>
      <c r="K131">
        <f t="shared" si="17"/>
        <v>1</v>
      </c>
      <c r="L131" s="4">
        <f t="shared" si="18"/>
        <v>0</v>
      </c>
      <c r="M131" s="4">
        <f t="shared" si="19"/>
        <v>-73.5</v>
      </c>
      <c r="N131" s="4">
        <f t="shared" ref="N131:N194" si="23">N132+50*H131</f>
        <v>262709.99999999994</v>
      </c>
      <c r="O131" s="4">
        <f>N131*100/MAX(N131:$N$246) -100</f>
        <v>-1.8346909797474069</v>
      </c>
      <c r="P131" s="8">
        <f t="shared" si="22"/>
        <v>41799</v>
      </c>
      <c r="Q131">
        <f t="shared" si="20"/>
        <v>8</v>
      </c>
      <c r="R131" s="4">
        <f t="shared" si="21"/>
        <v>-3675</v>
      </c>
    </row>
    <row r="132" spans="1:18" x14ac:dyDescent="0.3">
      <c r="A132" s="1">
        <v>41806</v>
      </c>
      <c r="B132" s="4">
        <v>7534.8</v>
      </c>
      <c r="C132" s="4">
        <v>7548.6</v>
      </c>
      <c r="D132" s="4">
        <v>7487.55</v>
      </c>
      <c r="E132" s="4">
        <v>7533.55</v>
      </c>
      <c r="F132">
        <v>155377979</v>
      </c>
      <c r="G132" s="4">
        <v>8449.27</v>
      </c>
      <c r="H132" s="3">
        <f t="shared" ref="H132:H195" si="24">E131-E132</f>
        <v>98.149999999999636</v>
      </c>
      <c r="I132" s="2">
        <f t="shared" ref="I132:I195" si="25">(E131-E132)*100/E132</f>
        <v>1.3028386351719925</v>
      </c>
      <c r="J132">
        <f t="shared" ref="J132:J195" si="26">IF(H132&gt;0,1+J133,0)</f>
        <v>1</v>
      </c>
      <c r="K132">
        <f t="shared" ref="K132:K195" si="27">IF(I132&lt;=0,1+K133,0)</f>
        <v>0</v>
      </c>
      <c r="L132" s="4">
        <f t="shared" ref="L132:L195" si="28">IF(H132&gt;0,H132+L133,0)</f>
        <v>98.149999999999636</v>
      </c>
      <c r="M132" s="4">
        <f t="shared" ref="M132:M195" si="29">IF(I132&lt;=0,H132+M133,0)</f>
        <v>0</v>
      </c>
      <c r="N132" s="4">
        <f t="shared" si="23"/>
        <v>266384.99999999994</v>
      </c>
      <c r="O132" s="4">
        <f>N132*100/MAX(N132:$N$246) -100</f>
        <v>-0.46147522606682401</v>
      </c>
      <c r="P132" s="8">
        <f t="shared" si="22"/>
        <v>41799</v>
      </c>
      <c r="Q132">
        <f t="shared" ref="Q132:Q195" si="30">A132-P132</f>
        <v>7</v>
      </c>
      <c r="R132" s="4">
        <f t="shared" ref="R132:R195" si="31">N132-N133</f>
        <v>4907.4999999999709</v>
      </c>
    </row>
    <row r="133" spans="1:18" x14ac:dyDescent="0.3">
      <c r="A133" s="1">
        <v>41803</v>
      </c>
      <c r="B133" s="4">
        <v>7668.2</v>
      </c>
      <c r="C133" s="4">
        <v>7678.5</v>
      </c>
      <c r="D133" s="4">
        <v>7525.35</v>
      </c>
      <c r="E133" s="4">
        <v>7542.1</v>
      </c>
      <c r="F133">
        <v>174522339</v>
      </c>
      <c r="G133" s="4">
        <v>11254.75</v>
      </c>
      <c r="H133" s="3">
        <f t="shared" si="24"/>
        <v>-8.5500000000001819</v>
      </c>
      <c r="I133" s="2">
        <f t="shared" si="25"/>
        <v>-0.11336365203325574</v>
      </c>
      <c r="J133">
        <f t="shared" si="26"/>
        <v>0</v>
      </c>
      <c r="K133">
        <f t="shared" si="27"/>
        <v>2</v>
      </c>
      <c r="L133" s="4">
        <f t="shared" si="28"/>
        <v>0</v>
      </c>
      <c r="M133" s="4">
        <f t="shared" si="29"/>
        <v>-116.34999999999945</v>
      </c>
      <c r="N133" s="4">
        <f t="shared" si="23"/>
        <v>261477.49999999997</v>
      </c>
      <c r="O133" s="4">
        <f>N133*100/MAX(N133:$N$246) -100</f>
        <v>-2.2952320454375581</v>
      </c>
      <c r="P133" s="8">
        <f t="shared" si="22"/>
        <v>41799</v>
      </c>
      <c r="Q133">
        <f t="shared" si="30"/>
        <v>4</v>
      </c>
      <c r="R133" s="4">
        <f t="shared" si="31"/>
        <v>-427.5</v>
      </c>
    </row>
    <row r="134" spans="1:18" x14ac:dyDescent="0.3">
      <c r="A134" s="1">
        <v>41802</v>
      </c>
      <c r="B134" s="4">
        <v>7641.3</v>
      </c>
      <c r="C134" s="4">
        <v>7658</v>
      </c>
      <c r="D134" s="4">
        <v>7593.8</v>
      </c>
      <c r="E134" s="4">
        <v>7649.9</v>
      </c>
      <c r="F134">
        <v>148207144</v>
      </c>
      <c r="G134" s="4">
        <v>8187.49</v>
      </c>
      <c r="H134" s="3">
        <f t="shared" si="24"/>
        <v>-107.79999999999927</v>
      </c>
      <c r="I134" s="2">
        <f t="shared" si="25"/>
        <v>-1.409168747303877</v>
      </c>
      <c r="J134">
        <f t="shared" si="26"/>
        <v>0</v>
      </c>
      <c r="K134">
        <f t="shared" si="27"/>
        <v>1</v>
      </c>
      <c r="L134" s="4">
        <f t="shared" si="28"/>
        <v>0</v>
      </c>
      <c r="M134" s="4">
        <f t="shared" si="29"/>
        <v>-107.79999999999927</v>
      </c>
      <c r="N134" s="4">
        <f t="shared" si="23"/>
        <v>261904.99999999997</v>
      </c>
      <c r="O134" s="4">
        <f>N134*100/MAX(N134:$N$246) -100</f>
        <v>-2.1354906210298168</v>
      </c>
      <c r="P134" s="8">
        <f t="shared" si="22"/>
        <v>41799</v>
      </c>
      <c r="Q134">
        <f t="shared" si="30"/>
        <v>3</v>
      </c>
      <c r="R134" s="4">
        <f t="shared" si="31"/>
        <v>-5389.9999999999709</v>
      </c>
    </row>
    <row r="135" spans="1:18" x14ac:dyDescent="0.3">
      <c r="A135" s="1">
        <v>41801</v>
      </c>
      <c r="B135" s="4">
        <v>7672.4</v>
      </c>
      <c r="C135" s="4">
        <v>7700.05</v>
      </c>
      <c r="D135" s="4">
        <v>7589.05</v>
      </c>
      <c r="E135" s="4">
        <v>7626.85</v>
      </c>
      <c r="F135">
        <v>186182446</v>
      </c>
      <c r="G135" s="4">
        <v>10472.709999999999</v>
      </c>
      <c r="H135" s="3">
        <f t="shared" si="24"/>
        <v>23.049999999999272</v>
      </c>
      <c r="I135" s="2">
        <f t="shared" si="25"/>
        <v>0.30222175603295293</v>
      </c>
      <c r="J135">
        <f t="shared" si="26"/>
        <v>1</v>
      </c>
      <c r="K135">
        <f t="shared" si="27"/>
        <v>0</v>
      </c>
      <c r="L135" s="4">
        <f t="shared" si="28"/>
        <v>23.049999999999272</v>
      </c>
      <c r="M135" s="4">
        <f t="shared" si="29"/>
        <v>0</v>
      </c>
      <c r="N135" s="4">
        <f t="shared" si="23"/>
        <v>267294.99999999994</v>
      </c>
      <c r="O135" s="4">
        <f>N135*100/MAX(N135:$N$246) -100</f>
        <v>-0.12144084896495144</v>
      </c>
      <c r="P135" s="8">
        <f t="shared" si="22"/>
        <v>41799</v>
      </c>
      <c r="Q135">
        <f t="shared" si="30"/>
        <v>2</v>
      </c>
      <c r="R135" s="4">
        <f t="shared" si="31"/>
        <v>1152.4999999999418</v>
      </c>
    </row>
    <row r="136" spans="1:18" x14ac:dyDescent="0.3">
      <c r="A136" s="1">
        <v>41800</v>
      </c>
      <c r="B136" s="4">
        <v>7679.05</v>
      </c>
      <c r="C136" s="4">
        <v>7683.2</v>
      </c>
      <c r="D136" s="4">
        <v>7579.3</v>
      </c>
      <c r="E136" s="4">
        <v>7656.4</v>
      </c>
      <c r="F136">
        <v>188669182</v>
      </c>
      <c r="G136" s="4">
        <v>9475.2099999999991</v>
      </c>
      <c r="H136" s="3">
        <f t="shared" si="24"/>
        <v>-29.549999999999272</v>
      </c>
      <c r="I136" s="2">
        <f t="shared" si="25"/>
        <v>-0.38595162217229079</v>
      </c>
      <c r="J136">
        <f t="shared" si="26"/>
        <v>0</v>
      </c>
      <c r="K136">
        <f t="shared" si="27"/>
        <v>1</v>
      </c>
      <c r="L136" s="4">
        <f t="shared" si="28"/>
        <v>0</v>
      </c>
      <c r="M136" s="4">
        <f t="shared" si="29"/>
        <v>-29.549999999999272</v>
      </c>
      <c r="N136" s="4">
        <f t="shared" si="23"/>
        <v>266142.5</v>
      </c>
      <c r="O136" s="4">
        <f>N136*100/MAX(N136:$N$246) -100</f>
        <v>-0.5520887826021692</v>
      </c>
      <c r="P136" s="8">
        <f t="shared" si="22"/>
        <v>41799</v>
      </c>
      <c r="Q136">
        <f t="shared" si="30"/>
        <v>1</v>
      </c>
      <c r="R136" s="4">
        <f t="shared" si="31"/>
        <v>-1477.4999999999418</v>
      </c>
    </row>
    <row r="137" spans="1:18" x14ac:dyDescent="0.3">
      <c r="A137" s="1">
        <v>41799</v>
      </c>
      <c r="B137" s="4">
        <v>7621.65</v>
      </c>
      <c r="C137" s="4">
        <v>7673.7</v>
      </c>
      <c r="D137" s="4">
        <v>7580.25</v>
      </c>
      <c r="E137" s="4">
        <v>7654.6</v>
      </c>
      <c r="F137">
        <v>231879926</v>
      </c>
      <c r="G137" s="4">
        <v>10866.56</v>
      </c>
      <c r="H137" s="3">
        <f t="shared" si="24"/>
        <v>1.7999999999992724</v>
      </c>
      <c r="I137" s="2">
        <f t="shared" si="25"/>
        <v>2.3515271862661304E-2</v>
      </c>
      <c r="J137">
        <f t="shared" si="26"/>
        <v>4</v>
      </c>
      <c r="K137">
        <f t="shared" si="27"/>
        <v>0</v>
      </c>
      <c r="L137" s="4">
        <f t="shared" si="28"/>
        <v>254.14999999999964</v>
      </c>
      <c r="M137" s="4">
        <f t="shared" si="29"/>
        <v>0</v>
      </c>
      <c r="N137" s="4">
        <f t="shared" si="23"/>
        <v>267619.99999999994</v>
      </c>
      <c r="O137" s="4">
        <f>N137*100/MAX(N137:$N$246) -100</f>
        <v>0</v>
      </c>
      <c r="P137" s="8">
        <f t="shared" si="22"/>
        <v>41799</v>
      </c>
      <c r="Q137">
        <f t="shared" si="30"/>
        <v>0</v>
      </c>
      <c r="R137" s="4">
        <f t="shared" si="31"/>
        <v>89.999999999941792</v>
      </c>
    </row>
    <row r="138" spans="1:18" x14ac:dyDescent="0.3">
      <c r="A138" s="1">
        <v>41796</v>
      </c>
      <c r="B138" s="4">
        <v>7521.5</v>
      </c>
      <c r="C138" s="4">
        <v>7592.7</v>
      </c>
      <c r="D138" s="4">
        <v>7497.65</v>
      </c>
      <c r="E138" s="4">
        <v>7583.4</v>
      </c>
      <c r="F138">
        <v>248397596</v>
      </c>
      <c r="G138" s="4">
        <v>12322.96</v>
      </c>
      <c r="H138" s="3">
        <f t="shared" si="24"/>
        <v>71.200000000000728</v>
      </c>
      <c r="I138" s="2">
        <f t="shared" si="25"/>
        <v>0.93889284489807645</v>
      </c>
      <c r="J138">
        <f t="shared" si="26"/>
        <v>3</v>
      </c>
      <c r="K138">
        <f t="shared" si="27"/>
        <v>0</v>
      </c>
      <c r="L138" s="4">
        <f t="shared" si="28"/>
        <v>252.35000000000036</v>
      </c>
      <c r="M138" s="4">
        <f t="shared" si="29"/>
        <v>0</v>
      </c>
      <c r="N138" s="4">
        <f t="shared" si="23"/>
        <v>267530</v>
      </c>
      <c r="O138" s="4">
        <f>N138*100/MAX(N138:$N$246) -100</f>
        <v>0</v>
      </c>
      <c r="P138" s="8">
        <f t="shared" si="22"/>
        <v>41796</v>
      </c>
      <c r="Q138">
        <f t="shared" si="30"/>
        <v>0</v>
      </c>
      <c r="R138" s="4">
        <f t="shared" si="31"/>
        <v>3560.0000000000582</v>
      </c>
    </row>
    <row r="139" spans="1:18" x14ac:dyDescent="0.3">
      <c r="A139" s="1">
        <v>41795</v>
      </c>
      <c r="B139" s="4">
        <v>7399.75</v>
      </c>
      <c r="C139" s="4">
        <v>7484.7</v>
      </c>
      <c r="D139" s="4">
        <v>7360.5</v>
      </c>
      <c r="E139" s="4">
        <v>7474.1</v>
      </c>
      <c r="F139">
        <v>250660653</v>
      </c>
      <c r="G139" s="4">
        <v>11574.51</v>
      </c>
      <c r="H139" s="3">
        <f t="shared" si="24"/>
        <v>109.29999999999927</v>
      </c>
      <c r="I139" s="2">
        <f t="shared" si="25"/>
        <v>1.4623834307809538</v>
      </c>
      <c r="J139">
        <f t="shared" si="26"/>
        <v>2</v>
      </c>
      <c r="K139">
        <f t="shared" si="27"/>
        <v>0</v>
      </c>
      <c r="L139" s="4">
        <f t="shared" si="28"/>
        <v>181.14999999999964</v>
      </c>
      <c r="M139" s="4">
        <f t="shared" si="29"/>
        <v>0</v>
      </c>
      <c r="N139" s="4">
        <f t="shared" si="23"/>
        <v>263969.99999999994</v>
      </c>
      <c r="O139" s="4">
        <f>N139*100/MAX(N139:$N$246) -100</f>
        <v>0</v>
      </c>
      <c r="P139" s="8">
        <f t="shared" si="22"/>
        <v>41795</v>
      </c>
      <c r="Q139">
        <f t="shared" si="30"/>
        <v>0</v>
      </c>
      <c r="R139" s="4">
        <f t="shared" si="31"/>
        <v>5464.9999999999418</v>
      </c>
    </row>
    <row r="140" spans="1:18" x14ac:dyDescent="0.3">
      <c r="A140" s="1">
        <v>41794</v>
      </c>
      <c r="B140" s="4">
        <v>7417.55</v>
      </c>
      <c r="C140" s="4">
        <v>7433.3</v>
      </c>
      <c r="D140" s="4">
        <v>7391.35</v>
      </c>
      <c r="E140" s="4">
        <v>7402.25</v>
      </c>
      <c r="F140">
        <v>204592241</v>
      </c>
      <c r="G140" s="4">
        <v>8913.89</v>
      </c>
      <c r="H140" s="3">
        <f t="shared" si="24"/>
        <v>71.850000000000364</v>
      </c>
      <c r="I140" s="2">
        <f t="shared" si="25"/>
        <v>0.97065081563038758</v>
      </c>
      <c r="J140">
        <f t="shared" si="26"/>
        <v>1</v>
      </c>
      <c r="K140">
        <f t="shared" si="27"/>
        <v>0</v>
      </c>
      <c r="L140" s="4">
        <f t="shared" si="28"/>
        <v>71.850000000000364</v>
      </c>
      <c r="M140" s="4">
        <f t="shared" si="29"/>
        <v>0</v>
      </c>
      <c r="N140" s="4">
        <f t="shared" si="23"/>
        <v>258505</v>
      </c>
      <c r="O140" s="4">
        <f>N140*100/MAX(N140:$N$246) -100</f>
        <v>0</v>
      </c>
      <c r="P140" s="8">
        <f t="shared" si="22"/>
        <v>41794</v>
      </c>
      <c r="Q140">
        <f t="shared" si="30"/>
        <v>0</v>
      </c>
      <c r="R140" s="4">
        <f t="shared" si="31"/>
        <v>3592.5000000000291</v>
      </c>
    </row>
    <row r="141" spans="1:18" x14ac:dyDescent="0.3">
      <c r="A141" s="1">
        <v>41793</v>
      </c>
      <c r="B141" s="4">
        <v>7375.35</v>
      </c>
      <c r="C141" s="4">
        <v>7424.95</v>
      </c>
      <c r="D141" s="4">
        <v>7342.15</v>
      </c>
      <c r="E141" s="4">
        <v>7415.85</v>
      </c>
      <c r="F141">
        <v>234680218</v>
      </c>
      <c r="G141" s="4">
        <v>10354.94</v>
      </c>
      <c r="H141" s="3">
        <f t="shared" si="24"/>
        <v>-13.600000000000364</v>
      </c>
      <c r="I141" s="2">
        <f t="shared" si="25"/>
        <v>-0.18339098013040128</v>
      </c>
      <c r="J141">
        <f t="shared" si="26"/>
        <v>0</v>
      </c>
      <c r="K141">
        <f t="shared" si="27"/>
        <v>1</v>
      </c>
      <c r="L141" s="4">
        <f t="shared" si="28"/>
        <v>0</v>
      </c>
      <c r="M141" s="4">
        <f t="shared" si="29"/>
        <v>-13.600000000000364</v>
      </c>
      <c r="N141" s="4">
        <f t="shared" si="23"/>
        <v>254912.49999999997</v>
      </c>
      <c r="O141" s="4">
        <f>N141*100/MAX(N141:$N$246) -100</f>
        <v>-0.26604849516321849</v>
      </c>
      <c r="P141" s="8">
        <f t="shared" si="22"/>
        <v>41792</v>
      </c>
      <c r="Q141">
        <f t="shared" si="30"/>
        <v>1</v>
      </c>
      <c r="R141" s="4">
        <f t="shared" si="31"/>
        <v>-680.0000000000291</v>
      </c>
    </row>
    <row r="142" spans="1:18" x14ac:dyDescent="0.3">
      <c r="A142" s="1">
        <v>41792</v>
      </c>
      <c r="B142" s="4">
        <v>7264.05</v>
      </c>
      <c r="C142" s="4">
        <v>7368.6</v>
      </c>
      <c r="D142" s="4">
        <v>7239.5</v>
      </c>
      <c r="E142" s="4">
        <v>7362.5</v>
      </c>
      <c r="F142">
        <v>169891181</v>
      </c>
      <c r="G142" s="4">
        <v>7833.43</v>
      </c>
      <c r="H142" s="3">
        <f t="shared" si="24"/>
        <v>53.350000000000364</v>
      </c>
      <c r="I142" s="2">
        <f t="shared" si="25"/>
        <v>0.72461799660441917</v>
      </c>
      <c r="J142">
        <f t="shared" si="26"/>
        <v>2</v>
      </c>
      <c r="K142">
        <f t="shared" si="27"/>
        <v>0</v>
      </c>
      <c r="L142" s="4">
        <f t="shared" si="28"/>
        <v>185.90000000000055</v>
      </c>
      <c r="M142" s="4">
        <f t="shared" si="29"/>
        <v>0</v>
      </c>
      <c r="N142" s="4">
        <f t="shared" si="23"/>
        <v>255592.5</v>
      </c>
      <c r="O142" s="4">
        <f>N142*100/MAX(N142:$N$246) -100</f>
        <v>0</v>
      </c>
      <c r="P142" s="8">
        <f t="shared" si="22"/>
        <v>41792</v>
      </c>
      <c r="Q142">
        <f t="shared" si="30"/>
        <v>0</v>
      </c>
      <c r="R142" s="4">
        <f t="shared" si="31"/>
        <v>2667.5000000000291</v>
      </c>
    </row>
    <row r="143" spans="1:18" x14ac:dyDescent="0.3">
      <c r="A143" s="1">
        <v>41789</v>
      </c>
      <c r="B143" s="4">
        <v>7254.85</v>
      </c>
      <c r="C143" s="4">
        <v>7272.5</v>
      </c>
      <c r="D143" s="4">
        <v>7118.45</v>
      </c>
      <c r="E143" s="4">
        <v>7229.95</v>
      </c>
      <c r="F143">
        <v>312152571</v>
      </c>
      <c r="G143" s="4">
        <v>13837.29</v>
      </c>
      <c r="H143" s="3">
        <f t="shared" si="24"/>
        <v>132.55000000000018</v>
      </c>
      <c r="I143" s="2">
        <f t="shared" si="25"/>
        <v>1.8333460120747749</v>
      </c>
      <c r="J143">
        <f t="shared" si="26"/>
        <v>1</v>
      </c>
      <c r="K143">
        <f t="shared" si="27"/>
        <v>0</v>
      </c>
      <c r="L143" s="4">
        <f t="shared" si="28"/>
        <v>132.55000000000018</v>
      </c>
      <c r="M143" s="4">
        <f t="shared" si="29"/>
        <v>0</v>
      </c>
      <c r="N143" s="4">
        <f t="shared" si="23"/>
        <v>252924.99999999997</v>
      </c>
      <c r="O143" s="4">
        <f>N143*100/MAX(N143:$N$246) -100</f>
        <v>-9.0853429716986511E-2</v>
      </c>
      <c r="P143" s="8">
        <f t="shared" si="22"/>
        <v>41781</v>
      </c>
      <c r="Q143">
        <f t="shared" si="30"/>
        <v>8</v>
      </c>
      <c r="R143" s="4">
        <f t="shared" si="31"/>
        <v>6627.5</v>
      </c>
    </row>
    <row r="144" spans="1:18" x14ac:dyDescent="0.3">
      <c r="A144" s="1">
        <v>41788</v>
      </c>
      <c r="B144" s="4">
        <v>7316.6</v>
      </c>
      <c r="C144" s="4">
        <v>7325.4</v>
      </c>
      <c r="D144" s="4">
        <v>7224.4</v>
      </c>
      <c r="E144" s="4">
        <v>7235.65</v>
      </c>
      <c r="F144">
        <v>241115398</v>
      </c>
      <c r="G144" s="4">
        <v>13385.17</v>
      </c>
      <c r="H144" s="3">
        <f t="shared" si="24"/>
        <v>-5.6999999999998181</v>
      </c>
      <c r="I144" s="2">
        <f t="shared" si="25"/>
        <v>-7.8776613020251365E-2</v>
      </c>
      <c r="J144">
        <f t="shared" si="26"/>
        <v>0</v>
      </c>
      <c r="K144">
        <f t="shared" si="27"/>
        <v>2</v>
      </c>
      <c r="L144" s="4">
        <f t="shared" si="28"/>
        <v>0</v>
      </c>
      <c r="M144" s="4">
        <f t="shared" si="29"/>
        <v>-99.699999999999818</v>
      </c>
      <c r="N144" s="4">
        <f t="shared" si="23"/>
        <v>246297.49999999997</v>
      </c>
      <c r="O144" s="4">
        <f>N144*100/MAX(N144:$N$246) -100</f>
        <v>-2.7088147577571249</v>
      </c>
      <c r="P144" s="8">
        <f t="shared" si="22"/>
        <v>41781</v>
      </c>
      <c r="Q144">
        <f t="shared" si="30"/>
        <v>7</v>
      </c>
      <c r="R144" s="4">
        <f t="shared" si="31"/>
        <v>-285</v>
      </c>
    </row>
    <row r="145" spans="1:18" x14ac:dyDescent="0.3">
      <c r="A145" s="1">
        <v>41787</v>
      </c>
      <c r="B145" s="4">
        <v>7324.95</v>
      </c>
      <c r="C145" s="4">
        <v>7344.75</v>
      </c>
      <c r="D145" s="4">
        <v>7302.6</v>
      </c>
      <c r="E145" s="4">
        <v>7329.65</v>
      </c>
      <c r="F145">
        <v>175595609</v>
      </c>
      <c r="G145" s="4">
        <v>8929.7099999999991</v>
      </c>
      <c r="H145" s="3">
        <f t="shared" si="24"/>
        <v>-94</v>
      </c>
      <c r="I145" s="2">
        <f t="shared" si="25"/>
        <v>-1.2824623276691247</v>
      </c>
      <c r="J145">
        <f t="shared" si="26"/>
        <v>0</v>
      </c>
      <c r="K145">
        <f t="shared" si="27"/>
        <v>1</v>
      </c>
      <c r="L145" s="4">
        <f t="shared" si="28"/>
        <v>0</v>
      </c>
      <c r="M145" s="4">
        <f t="shared" si="29"/>
        <v>-94</v>
      </c>
      <c r="N145" s="4">
        <f t="shared" si="23"/>
        <v>246582.49999999997</v>
      </c>
      <c r="O145" s="4">
        <f>N145*100/MAX(N145:$N$246) -100</f>
        <v>-2.5962355078904409</v>
      </c>
      <c r="P145" s="8">
        <f t="shared" si="22"/>
        <v>41781</v>
      </c>
      <c r="Q145">
        <f t="shared" si="30"/>
        <v>6</v>
      </c>
      <c r="R145" s="4">
        <f t="shared" si="31"/>
        <v>-4700</v>
      </c>
    </row>
    <row r="146" spans="1:18" x14ac:dyDescent="0.3">
      <c r="A146" s="1">
        <v>41786</v>
      </c>
      <c r="B146" s="4">
        <v>7363.1</v>
      </c>
      <c r="C146" s="4">
        <v>7372.95</v>
      </c>
      <c r="D146" s="4">
        <v>7274.75</v>
      </c>
      <c r="E146" s="4">
        <v>7318</v>
      </c>
      <c r="F146">
        <v>168599276</v>
      </c>
      <c r="G146" s="4">
        <v>7931.22</v>
      </c>
      <c r="H146" s="3">
        <f t="shared" si="24"/>
        <v>11.649999999999636</v>
      </c>
      <c r="I146" s="2">
        <f t="shared" si="25"/>
        <v>0.15919650177643668</v>
      </c>
      <c r="J146">
        <f t="shared" si="26"/>
        <v>1</v>
      </c>
      <c r="K146">
        <f t="shared" si="27"/>
        <v>0</v>
      </c>
      <c r="L146" s="4">
        <f t="shared" si="28"/>
        <v>11.649999999999636</v>
      </c>
      <c r="M146" s="4">
        <f t="shared" si="29"/>
        <v>0</v>
      </c>
      <c r="N146" s="4">
        <f t="shared" si="23"/>
        <v>251282.49999999997</v>
      </c>
      <c r="O146" s="4">
        <f>N146*100/MAX(N146:$N$246) -100</f>
        <v>-0.73966542236971122</v>
      </c>
      <c r="P146" s="8">
        <f t="shared" si="22"/>
        <v>41781</v>
      </c>
      <c r="Q146">
        <f t="shared" si="30"/>
        <v>5</v>
      </c>
      <c r="R146" s="4">
        <f t="shared" si="31"/>
        <v>582.4999999999709</v>
      </c>
    </row>
    <row r="147" spans="1:18" x14ac:dyDescent="0.3">
      <c r="A147" s="1">
        <v>41785</v>
      </c>
      <c r="B147" s="4">
        <v>7428.75</v>
      </c>
      <c r="C147" s="4">
        <v>7504</v>
      </c>
      <c r="D147" s="4">
        <v>7269.05</v>
      </c>
      <c r="E147" s="4">
        <v>7359.05</v>
      </c>
      <c r="F147">
        <v>273236339</v>
      </c>
      <c r="G147" s="4">
        <v>13203.73</v>
      </c>
      <c r="H147" s="3">
        <f t="shared" si="24"/>
        <v>-41.050000000000182</v>
      </c>
      <c r="I147" s="2">
        <f t="shared" si="25"/>
        <v>-0.55781656599697216</v>
      </c>
      <c r="J147">
        <f t="shared" si="26"/>
        <v>0</v>
      </c>
      <c r="K147">
        <f t="shared" si="27"/>
        <v>2</v>
      </c>
      <c r="L147" s="4">
        <f t="shared" si="28"/>
        <v>0</v>
      </c>
      <c r="M147" s="4">
        <f t="shared" si="29"/>
        <v>-49.100000000000364</v>
      </c>
      <c r="N147" s="4">
        <f t="shared" si="23"/>
        <v>250700</v>
      </c>
      <c r="O147" s="4">
        <f>N147*100/MAX(N147:$N$246) -100</f>
        <v>-0.96976160850071835</v>
      </c>
      <c r="P147" s="8">
        <f t="shared" si="22"/>
        <v>41781</v>
      </c>
      <c r="Q147">
        <f t="shared" si="30"/>
        <v>4</v>
      </c>
      <c r="R147" s="4">
        <f t="shared" si="31"/>
        <v>-2052.5</v>
      </c>
    </row>
    <row r="148" spans="1:18" x14ac:dyDescent="0.3">
      <c r="A148" s="1">
        <v>41782</v>
      </c>
      <c r="B148" s="4">
        <v>7306.5</v>
      </c>
      <c r="C148" s="4">
        <v>7381</v>
      </c>
      <c r="D148" s="4">
        <v>7293.9</v>
      </c>
      <c r="E148" s="4">
        <v>7367.1</v>
      </c>
      <c r="F148">
        <v>259638086</v>
      </c>
      <c r="G148" s="4">
        <v>12002.13</v>
      </c>
      <c r="H148" s="3">
        <f t="shared" si="24"/>
        <v>-8.0500000000001819</v>
      </c>
      <c r="I148" s="2">
        <f t="shared" si="25"/>
        <v>-0.10926959047658076</v>
      </c>
      <c r="J148">
        <f t="shared" si="26"/>
        <v>0</v>
      </c>
      <c r="K148">
        <f t="shared" si="27"/>
        <v>1</v>
      </c>
      <c r="L148" s="4">
        <f t="shared" si="28"/>
        <v>0</v>
      </c>
      <c r="M148" s="4">
        <f t="shared" si="29"/>
        <v>-8.0500000000001819</v>
      </c>
      <c r="N148" s="4">
        <f t="shared" si="23"/>
        <v>252752.5</v>
      </c>
      <c r="O148" s="4">
        <f>N148*100/MAX(N148:$N$246) -100</f>
        <v>-0.15899350200470508</v>
      </c>
      <c r="P148" s="8">
        <f t="shared" si="22"/>
        <v>41781</v>
      </c>
      <c r="Q148">
        <f t="shared" si="30"/>
        <v>1</v>
      </c>
      <c r="R148" s="4">
        <f t="shared" si="31"/>
        <v>-402.5</v>
      </c>
    </row>
    <row r="149" spans="1:18" x14ac:dyDescent="0.3">
      <c r="A149" s="1">
        <v>41781</v>
      </c>
      <c r="B149" s="4">
        <v>7289.95</v>
      </c>
      <c r="C149" s="4">
        <v>7319.55</v>
      </c>
      <c r="D149" s="4">
        <v>7258.15</v>
      </c>
      <c r="E149" s="4">
        <v>7276.4</v>
      </c>
      <c r="F149">
        <v>240943899</v>
      </c>
      <c r="G149" s="4">
        <v>10104.549999999999</v>
      </c>
      <c r="H149" s="3">
        <f t="shared" si="24"/>
        <v>90.700000000000728</v>
      </c>
      <c r="I149" s="2">
        <f t="shared" si="25"/>
        <v>1.24649551976253</v>
      </c>
      <c r="J149">
        <f t="shared" si="26"/>
        <v>2</v>
      </c>
      <c r="K149">
        <f t="shared" si="27"/>
        <v>0</v>
      </c>
      <c r="L149" s="4">
        <f t="shared" si="28"/>
        <v>114.20000000000073</v>
      </c>
      <c r="M149" s="4">
        <f t="shared" si="29"/>
        <v>0</v>
      </c>
      <c r="N149" s="4">
        <f t="shared" si="23"/>
        <v>253155</v>
      </c>
      <c r="O149" s="4">
        <f>N149*100/MAX(N149:$N$246) -100</f>
        <v>0</v>
      </c>
      <c r="P149" s="8">
        <f t="shared" si="22"/>
        <v>41781</v>
      </c>
      <c r="Q149">
        <f t="shared" si="30"/>
        <v>0</v>
      </c>
      <c r="R149" s="4">
        <f t="shared" si="31"/>
        <v>4535.0000000000291</v>
      </c>
    </row>
    <row r="150" spans="1:18" x14ac:dyDescent="0.3">
      <c r="A150" s="1">
        <v>41780</v>
      </c>
      <c r="B150" s="4">
        <v>7274.85</v>
      </c>
      <c r="C150" s="4">
        <v>7287.15</v>
      </c>
      <c r="D150" s="4">
        <v>7206.7</v>
      </c>
      <c r="E150" s="4">
        <v>7252.9</v>
      </c>
      <c r="F150">
        <v>203137825</v>
      </c>
      <c r="G150" s="4">
        <v>9544.1200000000008</v>
      </c>
      <c r="H150" s="3">
        <f t="shared" si="24"/>
        <v>23.5</v>
      </c>
      <c r="I150" s="2">
        <f t="shared" si="25"/>
        <v>0.32400832770340143</v>
      </c>
      <c r="J150">
        <f t="shared" si="26"/>
        <v>1</v>
      </c>
      <c r="K150">
        <f t="shared" si="27"/>
        <v>0</v>
      </c>
      <c r="L150" s="4">
        <f t="shared" si="28"/>
        <v>23.5</v>
      </c>
      <c r="M150" s="4">
        <f t="shared" si="29"/>
        <v>0</v>
      </c>
      <c r="N150" s="4">
        <f t="shared" si="23"/>
        <v>248619.99999999997</v>
      </c>
      <c r="O150" s="4">
        <f>N150*100/MAX(N150:$N$246) -100</f>
        <v>0</v>
      </c>
      <c r="P150" s="8">
        <f t="shared" si="22"/>
        <v>41780</v>
      </c>
      <c r="Q150">
        <f t="shared" si="30"/>
        <v>0</v>
      </c>
      <c r="R150" s="4">
        <f t="shared" si="31"/>
        <v>1175</v>
      </c>
    </row>
    <row r="151" spans="1:18" x14ac:dyDescent="0.3">
      <c r="A151" s="1">
        <v>41779</v>
      </c>
      <c r="B151" s="4">
        <v>7309.95</v>
      </c>
      <c r="C151" s="4">
        <v>7353.65</v>
      </c>
      <c r="D151" s="4">
        <v>7247.7</v>
      </c>
      <c r="E151" s="4">
        <v>7275.5</v>
      </c>
      <c r="F151">
        <v>255333095</v>
      </c>
      <c r="G151" s="4">
        <v>11139.51</v>
      </c>
      <c r="H151" s="3">
        <f t="shared" si="24"/>
        <v>-22.600000000000364</v>
      </c>
      <c r="I151" s="2">
        <f t="shared" si="25"/>
        <v>-0.31063157171328931</v>
      </c>
      <c r="J151">
        <f t="shared" si="26"/>
        <v>0</v>
      </c>
      <c r="K151">
        <f t="shared" si="27"/>
        <v>1</v>
      </c>
      <c r="L151" s="4">
        <f t="shared" si="28"/>
        <v>0</v>
      </c>
      <c r="M151" s="4">
        <f t="shared" si="29"/>
        <v>-22.600000000000364</v>
      </c>
      <c r="N151" s="4">
        <f t="shared" si="23"/>
        <v>247444.99999999997</v>
      </c>
      <c r="O151" s="4">
        <f>N151*100/MAX(N151:$N$246) -100</f>
        <v>-0.45459116966711122</v>
      </c>
      <c r="P151" s="8">
        <f t="shared" si="22"/>
        <v>41778</v>
      </c>
      <c r="Q151">
        <f t="shared" si="30"/>
        <v>1</v>
      </c>
      <c r="R151" s="4">
        <f t="shared" si="31"/>
        <v>-1130.0000000000291</v>
      </c>
    </row>
    <row r="152" spans="1:18" x14ac:dyDescent="0.3">
      <c r="A152" s="1">
        <v>41778</v>
      </c>
      <c r="B152" s="4">
        <v>7276.85</v>
      </c>
      <c r="C152" s="4">
        <v>7291.1</v>
      </c>
      <c r="D152" s="4">
        <v>7193.55</v>
      </c>
      <c r="E152" s="4">
        <v>7263.55</v>
      </c>
      <c r="F152">
        <v>316246557</v>
      </c>
      <c r="G152" s="4">
        <v>15228.6</v>
      </c>
      <c r="H152" s="3">
        <f t="shared" si="24"/>
        <v>11.949999999999818</v>
      </c>
      <c r="I152" s="2">
        <f t="shared" si="25"/>
        <v>0.16452010380598767</v>
      </c>
      <c r="J152">
        <f t="shared" si="26"/>
        <v>4</v>
      </c>
      <c r="K152">
        <f t="shared" si="27"/>
        <v>0</v>
      </c>
      <c r="L152" s="4">
        <f t="shared" si="28"/>
        <v>166.75</v>
      </c>
      <c r="M152" s="4">
        <f t="shared" si="29"/>
        <v>0</v>
      </c>
      <c r="N152" s="4">
        <f t="shared" si="23"/>
        <v>248575</v>
      </c>
      <c r="O152" s="4">
        <f>N152*100/MAX(N152:$N$246) -100</f>
        <v>0</v>
      </c>
      <c r="P152" s="8">
        <f t="shared" si="22"/>
        <v>41778</v>
      </c>
      <c r="Q152">
        <f t="shared" si="30"/>
        <v>0</v>
      </c>
      <c r="R152" s="4">
        <f t="shared" si="31"/>
        <v>597.5</v>
      </c>
    </row>
    <row r="153" spans="1:18" x14ac:dyDescent="0.3">
      <c r="A153" s="1">
        <v>41775</v>
      </c>
      <c r="B153" s="4">
        <v>7270.2</v>
      </c>
      <c r="C153" s="4">
        <v>7563.5</v>
      </c>
      <c r="D153" s="4">
        <v>7130.65</v>
      </c>
      <c r="E153" s="4">
        <v>7203</v>
      </c>
      <c r="F153">
        <v>393156741</v>
      </c>
      <c r="G153" s="4">
        <v>21057.07</v>
      </c>
      <c r="H153" s="3">
        <f t="shared" si="24"/>
        <v>60.550000000000182</v>
      </c>
      <c r="I153" s="2">
        <f t="shared" si="25"/>
        <v>0.84062196307094517</v>
      </c>
      <c r="J153">
        <f t="shared" si="26"/>
        <v>3</v>
      </c>
      <c r="K153">
        <f t="shared" si="27"/>
        <v>0</v>
      </c>
      <c r="L153" s="4">
        <f t="shared" si="28"/>
        <v>154.80000000000018</v>
      </c>
      <c r="M153" s="4">
        <f t="shared" si="29"/>
        <v>0</v>
      </c>
      <c r="N153" s="4">
        <f t="shared" si="23"/>
        <v>247977.5</v>
      </c>
      <c r="O153" s="4">
        <f>N153*100/MAX(N153:$N$246) -100</f>
        <v>0</v>
      </c>
      <c r="P153" s="8">
        <f t="shared" ref="P153:P216" si="32">IF(O153=0,A153,P154)</f>
        <v>41775</v>
      </c>
      <c r="Q153">
        <f t="shared" si="30"/>
        <v>0</v>
      </c>
      <c r="R153" s="4">
        <f t="shared" si="31"/>
        <v>3027.5</v>
      </c>
    </row>
    <row r="154" spans="1:18" x14ac:dyDescent="0.3">
      <c r="A154" s="1">
        <v>41774</v>
      </c>
      <c r="B154" s="4">
        <v>7111.3</v>
      </c>
      <c r="C154" s="4">
        <v>7152.55</v>
      </c>
      <c r="D154" s="4">
        <v>7082.55</v>
      </c>
      <c r="E154" s="4">
        <v>7123.15</v>
      </c>
      <c r="F154">
        <v>186848485</v>
      </c>
      <c r="G154" s="4">
        <v>8947.9500000000007</v>
      </c>
      <c r="H154" s="3">
        <f t="shared" si="24"/>
        <v>79.850000000000364</v>
      </c>
      <c r="I154" s="2">
        <f t="shared" si="25"/>
        <v>1.1209928191881453</v>
      </c>
      <c r="J154">
        <f t="shared" si="26"/>
        <v>2</v>
      </c>
      <c r="K154">
        <f t="shared" si="27"/>
        <v>0</v>
      </c>
      <c r="L154" s="4">
        <f t="shared" si="28"/>
        <v>94.25</v>
      </c>
      <c r="M154" s="4">
        <f t="shared" si="29"/>
        <v>0</v>
      </c>
      <c r="N154" s="4">
        <f t="shared" si="23"/>
        <v>244950</v>
      </c>
      <c r="O154" s="4">
        <f>N154*100/MAX(N154:$N$246) -100</f>
        <v>0</v>
      </c>
      <c r="P154" s="8">
        <f t="shared" si="32"/>
        <v>41774</v>
      </c>
      <c r="Q154">
        <f t="shared" si="30"/>
        <v>0</v>
      </c>
      <c r="R154" s="4">
        <f t="shared" si="31"/>
        <v>3992.5000000000291</v>
      </c>
    </row>
    <row r="155" spans="1:18" x14ac:dyDescent="0.3">
      <c r="A155" s="1">
        <v>41773</v>
      </c>
      <c r="B155" s="4">
        <v>7112</v>
      </c>
      <c r="C155" s="4">
        <v>7142.25</v>
      </c>
      <c r="D155" s="4">
        <v>7080.9</v>
      </c>
      <c r="E155" s="4">
        <v>7108.75</v>
      </c>
      <c r="F155">
        <v>177204155</v>
      </c>
      <c r="G155" s="4">
        <v>9395.7999999999993</v>
      </c>
      <c r="H155" s="3">
        <f t="shared" si="24"/>
        <v>14.399999999999636</v>
      </c>
      <c r="I155" s="2">
        <f t="shared" si="25"/>
        <v>0.20256725866009687</v>
      </c>
      <c r="J155">
        <f t="shared" si="26"/>
        <v>1</v>
      </c>
      <c r="K155">
        <f t="shared" si="27"/>
        <v>0</v>
      </c>
      <c r="L155" s="4">
        <f t="shared" si="28"/>
        <v>14.399999999999636</v>
      </c>
      <c r="M155" s="4">
        <f t="shared" si="29"/>
        <v>0</v>
      </c>
      <c r="N155" s="4">
        <f t="shared" si="23"/>
        <v>240957.49999999997</v>
      </c>
      <c r="O155" s="4">
        <f>N155*100/MAX(N155:$N$246) -100</f>
        <v>0</v>
      </c>
      <c r="P155" s="8">
        <f t="shared" si="32"/>
        <v>41773</v>
      </c>
      <c r="Q155">
        <f t="shared" si="30"/>
        <v>0</v>
      </c>
      <c r="R155" s="4">
        <f t="shared" si="31"/>
        <v>719.9999999999709</v>
      </c>
    </row>
    <row r="156" spans="1:18" x14ac:dyDescent="0.3">
      <c r="A156" s="1">
        <v>41772</v>
      </c>
      <c r="B156" s="4">
        <v>7080</v>
      </c>
      <c r="C156" s="4">
        <v>7172.35</v>
      </c>
      <c r="D156" s="4">
        <v>7067.15</v>
      </c>
      <c r="E156" s="4">
        <v>7108.75</v>
      </c>
      <c r="F156">
        <v>232221733</v>
      </c>
      <c r="G156" s="4">
        <v>10573.11</v>
      </c>
      <c r="H156" s="3">
        <f t="shared" si="24"/>
        <v>0</v>
      </c>
      <c r="I156" s="2">
        <f t="shared" si="25"/>
        <v>0</v>
      </c>
      <c r="J156">
        <f t="shared" si="26"/>
        <v>0</v>
      </c>
      <c r="K156">
        <f t="shared" si="27"/>
        <v>1</v>
      </c>
      <c r="L156" s="4">
        <f t="shared" si="28"/>
        <v>0</v>
      </c>
      <c r="M156" s="4">
        <f t="shared" si="29"/>
        <v>0</v>
      </c>
      <c r="N156" s="4">
        <f t="shared" si="23"/>
        <v>240237.5</v>
      </c>
      <c r="O156" s="4">
        <f>N156*100/MAX(N156:$N$246) -100</f>
        <v>0</v>
      </c>
      <c r="P156" s="8">
        <f t="shared" si="32"/>
        <v>41772</v>
      </c>
      <c r="Q156">
        <f t="shared" si="30"/>
        <v>0</v>
      </c>
      <c r="R156" s="4">
        <f t="shared" si="31"/>
        <v>0</v>
      </c>
    </row>
    <row r="157" spans="1:18" x14ac:dyDescent="0.3">
      <c r="A157" s="1">
        <v>41771</v>
      </c>
      <c r="B157" s="4">
        <v>6863.4</v>
      </c>
      <c r="C157" s="4">
        <v>7020.05</v>
      </c>
      <c r="D157" s="4">
        <v>6862.9</v>
      </c>
      <c r="E157" s="4">
        <v>7014.25</v>
      </c>
      <c r="F157">
        <v>157725090</v>
      </c>
      <c r="G157" s="4">
        <v>8475.17</v>
      </c>
      <c r="H157" s="3">
        <f t="shared" si="24"/>
        <v>94.5</v>
      </c>
      <c r="I157" s="2">
        <f t="shared" si="25"/>
        <v>1.3472573689275404</v>
      </c>
      <c r="J157">
        <f t="shared" si="26"/>
        <v>4</v>
      </c>
      <c r="K157">
        <f t="shared" si="27"/>
        <v>0</v>
      </c>
      <c r="L157" s="4">
        <f t="shared" si="28"/>
        <v>456.19999999999982</v>
      </c>
      <c r="M157" s="4">
        <f t="shared" si="29"/>
        <v>0</v>
      </c>
      <c r="N157" s="4">
        <f t="shared" si="23"/>
        <v>240237.5</v>
      </c>
      <c r="O157" s="4">
        <f>N157*100/MAX(N157:$N$246) -100</f>
        <v>0</v>
      </c>
      <c r="P157" s="8">
        <f t="shared" si="32"/>
        <v>41771</v>
      </c>
      <c r="Q157">
        <f t="shared" si="30"/>
        <v>0</v>
      </c>
      <c r="R157" s="4">
        <f t="shared" si="31"/>
        <v>4725</v>
      </c>
    </row>
    <row r="158" spans="1:18" x14ac:dyDescent="0.3">
      <c r="A158" s="1">
        <v>41768</v>
      </c>
      <c r="B158" s="4">
        <v>6654.15</v>
      </c>
      <c r="C158" s="4">
        <v>6871.35</v>
      </c>
      <c r="D158" s="4">
        <v>6652.15</v>
      </c>
      <c r="E158" s="4">
        <v>6858.8</v>
      </c>
      <c r="F158">
        <v>166442779</v>
      </c>
      <c r="G158" s="4">
        <v>8027.14</v>
      </c>
      <c r="H158" s="3">
        <f t="shared" si="24"/>
        <v>155.44999999999982</v>
      </c>
      <c r="I158" s="2">
        <f t="shared" si="25"/>
        <v>2.2664314457339447</v>
      </c>
      <c r="J158">
        <f t="shared" si="26"/>
        <v>3</v>
      </c>
      <c r="K158">
        <f t="shared" si="27"/>
        <v>0</v>
      </c>
      <c r="L158" s="4">
        <f t="shared" si="28"/>
        <v>361.69999999999982</v>
      </c>
      <c r="M158" s="4">
        <f t="shared" si="29"/>
        <v>0</v>
      </c>
      <c r="N158" s="4">
        <f t="shared" si="23"/>
        <v>235512.5</v>
      </c>
      <c r="O158" s="4">
        <f>N158*100/MAX(N158:$N$246) -100</f>
        <v>0</v>
      </c>
      <c r="P158" s="8">
        <f t="shared" si="32"/>
        <v>41768</v>
      </c>
      <c r="Q158">
        <f t="shared" si="30"/>
        <v>0</v>
      </c>
      <c r="R158" s="4">
        <f t="shared" si="31"/>
        <v>7772.5</v>
      </c>
    </row>
    <row r="159" spans="1:18" x14ac:dyDescent="0.3">
      <c r="A159" s="1">
        <v>41767</v>
      </c>
      <c r="B159" s="4">
        <v>6669.9</v>
      </c>
      <c r="C159" s="4">
        <v>6688.4</v>
      </c>
      <c r="D159" s="4">
        <v>6638.55</v>
      </c>
      <c r="E159" s="4">
        <v>6659.85</v>
      </c>
      <c r="F159">
        <v>101549745</v>
      </c>
      <c r="G159" s="4">
        <v>5413.39</v>
      </c>
      <c r="H159" s="3">
        <f t="shared" si="24"/>
        <v>198.94999999999982</v>
      </c>
      <c r="I159" s="2">
        <f t="shared" si="25"/>
        <v>2.987304518870542</v>
      </c>
      <c r="J159">
        <f t="shared" si="26"/>
        <v>2</v>
      </c>
      <c r="K159">
        <f t="shared" si="27"/>
        <v>0</v>
      </c>
      <c r="L159" s="4">
        <f t="shared" si="28"/>
        <v>206.25</v>
      </c>
      <c r="M159" s="4">
        <f t="shared" si="29"/>
        <v>0</v>
      </c>
      <c r="N159" s="4">
        <f t="shared" si="23"/>
        <v>227740</v>
      </c>
      <c r="O159" s="4">
        <f>N159*100/MAX(N159:$N$246) -100</f>
        <v>0</v>
      </c>
      <c r="P159" s="8">
        <f t="shared" si="32"/>
        <v>41767</v>
      </c>
      <c r="Q159">
        <f t="shared" si="30"/>
        <v>0</v>
      </c>
      <c r="R159" s="4">
        <f t="shared" si="31"/>
        <v>9947.5</v>
      </c>
    </row>
    <row r="160" spans="1:18" x14ac:dyDescent="0.3">
      <c r="A160" s="1">
        <v>41766</v>
      </c>
      <c r="B160" s="4">
        <v>6708.6</v>
      </c>
      <c r="C160" s="4">
        <v>6718.75</v>
      </c>
      <c r="D160" s="4">
        <v>6642.9</v>
      </c>
      <c r="E160" s="4">
        <v>6652.55</v>
      </c>
      <c r="F160">
        <v>114099791</v>
      </c>
      <c r="G160" s="4">
        <v>6513.29</v>
      </c>
      <c r="H160" s="3">
        <f t="shared" si="24"/>
        <v>7.3000000000001819</v>
      </c>
      <c r="I160" s="2">
        <f t="shared" si="25"/>
        <v>0.10973235826863656</v>
      </c>
      <c r="J160">
        <f t="shared" si="26"/>
        <v>1</v>
      </c>
      <c r="K160">
        <f t="shared" si="27"/>
        <v>0</v>
      </c>
      <c r="L160" s="4">
        <f t="shared" si="28"/>
        <v>7.3000000000001819</v>
      </c>
      <c r="M160" s="4">
        <f t="shared" si="29"/>
        <v>0</v>
      </c>
      <c r="N160" s="4">
        <f t="shared" si="23"/>
        <v>217792.5</v>
      </c>
      <c r="O160" s="4">
        <f>N160*100/MAX(N160:$N$246) -100</f>
        <v>-3.9884940927526031</v>
      </c>
      <c r="P160" s="8">
        <f t="shared" si="32"/>
        <v>41751</v>
      </c>
      <c r="Q160">
        <f t="shared" si="30"/>
        <v>15</v>
      </c>
      <c r="R160" s="4">
        <f t="shared" si="31"/>
        <v>365</v>
      </c>
    </row>
    <row r="161" spans="1:18" x14ac:dyDescent="0.3">
      <c r="A161" s="1">
        <v>41765</v>
      </c>
      <c r="B161" s="4">
        <v>6719.25</v>
      </c>
      <c r="C161" s="4">
        <v>6743.45</v>
      </c>
      <c r="D161" s="4">
        <v>6701.9</v>
      </c>
      <c r="E161" s="4">
        <v>6715.3</v>
      </c>
      <c r="F161">
        <v>88291413</v>
      </c>
      <c r="G161" s="4">
        <v>4168.72</v>
      </c>
      <c r="H161" s="3">
        <f t="shared" si="24"/>
        <v>-62.75</v>
      </c>
      <c r="I161" s="2">
        <f t="shared" si="25"/>
        <v>-0.93443330901076649</v>
      </c>
      <c r="J161">
        <f t="shared" si="26"/>
        <v>0</v>
      </c>
      <c r="K161">
        <f t="shared" si="27"/>
        <v>1</v>
      </c>
      <c r="L161" s="4">
        <f t="shared" si="28"/>
        <v>0</v>
      </c>
      <c r="M161" s="4">
        <f t="shared" si="29"/>
        <v>-62.75</v>
      </c>
      <c r="N161" s="4">
        <f t="shared" si="23"/>
        <v>217427.5</v>
      </c>
      <c r="O161" s="4">
        <f>N161*100/MAX(N161:$N$246) -100</f>
        <v>-4.1494004584729254</v>
      </c>
      <c r="P161" s="8">
        <f t="shared" si="32"/>
        <v>41751</v>
      </c>
      <c r="Q161">
        <f t="shared" si="30"/>
        <v>14</v>
      </c>
      <c r="R161" s="4">
        <f t="shared" si="31"/>
        <v>-3137.5</v>
      </c>
    </row>
    <row r="162" spans="1:18" x14ac:dyDescent="0.3">
      <c r="A162" s="1">
        <v>41764</v>
      </c>
      <c r="B162" s="4">
        <v>6681.65</v>
      </c>
      <c r="C162" s="4">
        <v>6741.05</v>
      </c>
      <c r="D162" s="4">
        <v>6680.45</v>
      </c>
      <c r="E162" s="4">
        <v>6699.35</v>
      </c>
      <c r="F162">
        <v>104989653</v>
      </c>
      <c r="G162" s="4">
        <v>4881.32</v>
      </c>
      <c r="H162" s="3">
        <f t="shared" si="24"/>
        <v>15.949999999999818</v>
      </c>
      <c r="I162" s="2">
        <f t="shared" si="25"/>
        <v>0.23808279907751972</v>
      </c>
      <c r="J162">
        <f t="shared" si="26"/>
        <v>2</v>
      </c>
      <c r="K162">
        <f t="shared" si="27"/>
        <v>0</v>
      </c>
      <c r="L162" s="4">
        <f t="shared" si="28"/>
        <v>20.5</v>
      </c>
      <c r="M162" s="4">
        <f t="shared" si="29"/>
        <v>0</v>
      </c>
      <c r="N162" s="4">
        <f t="shared" si="23"/>
        <v>220565</v>
      </c>
      <c r="O162" s="4">
        <f>N162*100/MAX(N162:$N$246) -100</f>
        <v>-2.7662669723152931</v>
      </c>
      <c r="P162" s="8">
        <f t="shared" si="32"/>
        <v>41751</v>
      </c>
      <c r="Q162">
        <f t="shared" si="30"/>
        <v>13</v>
      </c>
      <c r="R162" s="4">
        <f t="shared" si="31"/>
        <v>797.5</v>
      </c>
    </row>
    <row r="163" spans="1:18" x14ac:dyDescent="0.3">
      <c r="A163" s="1">
        <v>41761</v>
      </c>
      <c r="B163" s="4">
        <v>6709.95</v>
      </c>
      <c r="C163" s="4">
        <v>6737.65</v>
      </c>
      <c r="D163" s="4">
        <v>6689.5</v>
      </c>
      <c r="E163" s="4">
        <v>6694.8</v>
      </c>
      <c r="F163">
        <v>114275323</v>
      </c>
      <c r="G163" s="4">
        <v>5030.42</v>
      </c>
      <c r="H163" s="3">
        <f t="shared" si="24"/>
        <v>4.5500000000001819</v>
      </c>
      <c r="I163" s="2">
        <f t="shared" si="25"/>
        <v>6.7963195315770178E-2</v>
      </c>
      <c r="J163">
        <f t="shared" si="26"/>
        <v>1</v>
      </c>
      <c r="K163">
        <f t="shared" si="27"/>
        <v>0</v>
      </c>
      <c r="L163" s="4">
        <f t="shared" si="28"/>
        <v>4.5500000000001819</v>
      </c>
      <c r="M163" s="4">
        <f t="shared" si="29"/>
        <v>0</v>
      </c>
      <c r="N163" s="4">
        <f t="shared" si="23"/>
        <v>219767.5</v>
      </c>
      <c r="O163" s="4">
        <f>N163*100/MAX(N163:$N$246) -100</f>
        <v>-3.1178363604302604</v>
      </c>
      <c r="P163" s="8">
        <f t="shared" si="32"/>
        <v>41751</v>
      </c>
      <c r="Q163">
        <f t="shared" si="30"/>
        <v>10</v>
      </c>
      <c r="R163" s="4">
        <f t="shared" si="31"/>
        <v>227.5</v>
      </c>
    </row>
    <row r="164" spans="1:18" x14ac:dyDescent="0.3">
      <c r="A164" s="1">
        <v>41759</v>
      </c>
      <c r="B164" s="4">
        <v>6724.95</v>
      </c>
      <c r="C164" s="4">
        <v>6780.15</v>
      </c>
      <c r="D164" s="4">
        <v>6656.8</v>
      </c>
      <c r="E164" s="4">
        <v>6696.4</v>
      </c>
      <c r="F164">
        <v>161106871</v>
      </c>
      <c r="G164" s="4">
        <v>7066.78</v>
      </c>
      <c r="H164" s="3">
        <f t="shared" si="24"/>
        <v>-1.5999999999994543</v>
      </c>
      <c r="I164" s="2">
        <f t="shared" si="25"/>
        <v>-2.3893435278649042E-2</v>
      </c>
      <c r="J164">
        <f t="shared" si="26"/>
        <v>0</v>
      </c>
      <c r="K164">
        <f t="shared" si="27"/>
        <v>5</v>
      </c>
      <c r="L164" s="4">
        <f t="shared" si="28"/>
        <v>0</v>
      </c>
      <c r="M164" s="4">
        <f t="shared" si="29"/>
        <v>-146</v>
      </c>
      <c r="N164" s="4">
        <f t="shared" si="23"/>
        <v>219540</v>
      </c>
      <c r="O164" s="4">
        <f>N164*100/MAX(N164:$N$246) -100</f>
        <v>-3.2181273144066296</v>
      </c>
      <c r="P164" s="8">
        <f t="shared" si="32"/>
        <v>41751</v>
      </c>
      <c r="Q164">
        <f t="shared" si="30"/>
        <v>8</v>
      </c>
      <c r="R164" s="4">
        <f t="shared" si="31"/>
        <v>-79.999999999970896</v>
      </c>
    </row>
    <row r="165" spans="1:18" x14ac:dyDescent="0.3">
      <c r="A165" s="1">
        <v>41758</v>
      </c>
      <c r="B165" s="4">
        <v>6769</v>
      </c>
      <c r="C165" s="4">
        <v>6779.7</v>
      </c>
      <c r="D165" s="4">
        <v>6708.65</v>
      </c>
      <c r="E165" s="4">
        <v>6715.25</v>
      </c>
      <c r="F165">
        <v>115511531</v>
      </c>
      <c r="G165" s="4">
        <v>5459.34</v>
      </c>
      <c r="H165" s="3">
        <f t="shared" si="24"/>
        <v>-18.850000000000364</v>
      </c>
      <c r="I165" s="2">
        <f t="shared" si="25"/>
        <v>-0.28070436692603201</v>
      </c>
      <c r="J165">
        <f t="shared" si="26"/>
        <v>0</v>
      </c>
      <c r="K165">
        <f t="shared" si="27"/>
        <v>4</v>
      </c>
      <c r="L165" s="4">
        <f t="shared" si="28"/>
        <v>0</v>
      </c>
      <c r="M165" s="4">
        <f t="shared" si="29"/>
        <v>-144.40000000000055</v>
      </c>
      <c r="N165" s="4">
        <f t="shared" si="23"/>
        <v>219619.99999999997</v>
      </c>
      <c r="O165" s="4">
        <f>N165*100/MAX(N165:$N$246) -100</f>
        <v>-3.1828601657556135</v>
      </c>
      <c r="P165" s="8">
        <f t="shared" si="32"/>
        <v>41751</v>
      </c>
      <c r="Q165">
        <f t="shared" si="30"/>
        <v>7</v>
      </c>
      <c r="R165" s="4">
        <f t="shared" si="31"/>
        <v>-942.5000000000291</v>
      </c>
    </row>
    <row r="166" spans="1:18" x14ac:dyDescent="0.3">
      <c r="A166" s="1">
        <v>41757</v>
      </c>
      <c r="B166" s="4">
        <v>6778.55</v>
      </c>
      <c r="C166" s="4">
        <v>6786.25</v>
      </c>
      <c r="D166" s="4">
        <v>6750.3</v>
      </c>
      <c r="E166" s="4">
        <v>6761.25</v>
      </c>
      <c r="F166">
        <v>118162668</v>
      </c>
      <c r="G166" s="4">
        <v>6297.18</v>
      </c>
      <c r="H166" s="3">
        <f t="shared" si="24"/>
        <v>-46</v>
      </c>
      <c r="I166" s="2">
        <f t="shared" si="25"/>
        <v>-0.68034756886670367</v>
      </c>
      <c r="J166">
        <f t="shared" si="26"/>
        <v>0</v>
      </c>
      <c r="K166">
        <f t="shared" si="27"/>
        <v>3</v>
      </c>
      <c r="L166" s="4">
        <f t="shared" si="28"/>
        <v>0</v>
      </c>
      <c r="M166" s="4">
        <f t="shared" si="29"/>
        <v>-125.55000000000018</v>
      </c>
      <c r="N166" s="4">
        <f t="shared" si="23"/>
        <v>220562.5</v>
      </c>
      <c r="O166" s="4">
        <f>N166*100/MAX(N166:$N$246) -100</f>
        <v>-2.7673690707106289</v>
      </c>
      <c r="P166" s="8">
        <f t="shared" si="32"/>
        <v>41751</v>
      </c>
      <c r="Q166">
        <f t="shared" si="30"/>
        <v>6</v>
      </c>
      <c r="R166" s="4">
        <f t="shared" si="31"/>
        <v>-2300</v>
      </c>
    </row>
    <row r="167" spans="1:18" x14ac:dyDescent="0.3">
      <c r="A167" s="1">
        <v>41754</v>
      </c>
      <c r="B167" s="4">
        <v>6855.8</v>
      </c>
      <c r="C167" s="4">
        <v>6869.85</v>
      </c>
      <c r="D167" s="4">
        <v>6772.85</v>
      </c>
      <c r="E167" s="4">
        <v>6782.75</v>
      </c>
      <c r="F167">
        <v>154320793</v>
      </c>
      <c r="G167" s="4">
        <v>8021.33</v>
      </c>
      <c r="H167" s="3">
        <f t="shared" si="24"/>
        <v>-21.5</v>
      </c>
      <c r="I167" s="2">
        <f t="shared" si="25"/>
        <v>-0.31698057572518523</v>
      </c>
      <c r="J167">
        <f t="shared" si="26"/>
        <v>0</v>
      </c>
      <c r="K167">
        <f t="shared" si="27"/>
        <v>2</v>
      </c>
      <c r="L167" s="4">
        <f t="shared" si="28"/>
        <v>0</v>
      </c>
      <c r="M167" s="4">
        <f t="shared" si="29"/>
        <v>-79.550000000000182</v>
      </c>
      <c r="N167" s="4">
        <f t="shared" si="23"/>
        <v>222862.5</v>
      </c>
      <c r="O167" s="4">
        <f>N167*100/MAX(N167:$N$246) -100</f>
        <v>-1.753438546993479</v>
      </c>
      <c r="P167" s="8">
        <f t="shared" si="32"/>
        <v>41751</v>
      </c>
      <c r="Q167">
        <f t="shared" si="30"/>
        <v>3</v>
      </c>
      <c r="R167" s="4">
        <f t="shared" si="31"/>
        <v>-1075</v>
      </c>
    </row>
    <row r="168" spans="1:18" x14ac:dyDescent="0.3">
      <c r="A168" s="1">
        <v>41752</v>
      </c>
      <c r="B168" s="4">
        <v>6823.25</v>
      </c>
      <c r="C168" s="4">
        <v>6861.6</v>
      </c>
      <c r="D168" s="4">
        <v>6820.75</v>
      </c>
      <c r="E168" s="4">
        <v>6840.8</v>
      </c>
      <c r="F168">
        <v>182972972</v>
      </c>
      <c r="G168" s="4">
        <v>9247.25</v>
      </c>
      <c r="H168" s="3">
        <f t="shared" si="24"/>
        <v>-58.050000000000182</v>
      </c>
      <c r="I168" s="2">
        <f t="shared" si="25"/>
        <v>-0.84858496082329815</v>
      </c>
      <c r="J168">
        <f t="shared" si="26"/>
        <v>0</v>
      </c>
      <c r="K168">
        <f t="shared" si="27"/>
        <v>1</v>
      </c>
      <c r="L168" s="4">
        <f t="shared" si="28"/>
        <v>0</v>
      </c>
      <c r="M168" s="4">
        <f t="shared" si="29"/>
        <v>-58.050000000000182</v>
      </c>
      <c r="N168" s="4">
        <f t="shared" si="23"/>
        <v>223937.5</v>
      </c>
      <c r="O168" s="4">
        <f>N168*100/MAX(N168:$N$246) -100</f>
        <v>-1.2795362369952414</v>
      </c>
      <c r="P168" s="8">
        <f t="shared" si="32"/>
        <v>41751</v>
      </c>
      <c r="Q168">
        <f t="shared" si="30"/>
        <v>1</v>
      </c>
      <c r="R168" s="4">
        <f t="shared" si="31"/>
        <v>-2902.5</v>
      </c>
    </row>
    <row r="169" spans="1:18" x14ac:dyDescent="0.3">
      <c r="A169" s="1">
        <v>41751</v>
      </c>
      <c r="B169" s="4">
        <v>6822.9</v>
      </c>
      <c r="C169" s="4">
        <v>6838</v>
      </c>
      <c r="D169" s="4">
        <v>6806.25</v>
      </c>
      <c r="E169" s="4">
        <v>6815.35</v>
      </c>
      <c r="F169">
        <v>114693049</v>
      </c>
      <c r="G169" s="4">
        <v>5636.78</v>
      </c>
      <c r="H169" s="3">
        <f t="shared" si="24"/>
        <v>25.449999999999818</v>
      </c>
      <c r="I169" s="2">
        <f t="shared" si="25"/>
        <v>0.37342176117147052</v>
      </c>
      <c r="J169">
        <f t="shared" si="26"/>
        <v>1</v>
      </c>
      <c r="K169">
        <f t="shared" si="27"/>
        <v>0</v>
      </c>
      <c r="L169" s="4">
        <f t="shared" si="28"/>
        <v>25.449999999999818</v>
      </c>
      <c r="M169" s="4">
        <f t="shared" si="29"/>
        <v>0</v>
      </c>
      <c r="N169" s="4">
        <f t="shared" si="23"/>
        <v>226840</v>
      </c>
      <c r="O169" s="4">
        <f>N169*100/MAX(N169:$N$246) -100</f>
        <v>0</v>
      </c>
      <c r="P169" s="8">
        <f t="shared" si="32"/>
        <v>41751</v>
      </c>
      <c r="Q169">
        <f t="shared" si="30"/>
        <v>0</v>
      </c>
      <c r="R169" s="4">
        <f t="shared" si="31"/>
        <v>1272.5</v>
      </c>
    </row>
    <row r="170" spans="1:18" x14ac:dyDescent="0.3">
      <c r="A170" s="1">
        <v>41750</v>
      </c>
      <c r="B170" s="4">
        <v>6789.25</v>
      </c>
      <c r="C170" s="4">
        <v>6825.45</v>
      </c>
      <c r="D170" s="4">
        <v>6786.9</v>
      </c>
      <c r="E170" s="4">
        <v>6817.65</v>
      </c>
      <c r="F170">
        <v>111840313</v>
      </c>
      <c r="G170" s="4">
        <v>5711.98</v>
      </c>
      <c r="H170" s="3">
        <f t="shared" si="24"/>
        <v>-2.2999999999992724</v>
      </c>
      <c r="I170" s="2">
        <f t="shared" si="25"/>
        <v>-3.3735964738572273E-2</v>
      </c>
      <c r="J170">
        <f t="shared" si="26"/>
        <v>0</v>
      </c>
      <c r="K170">
        <f t="shared" si="27"/>
        <v>1</v>
      </c>
      <c r="L170" s="4">
        <f t="shared" si="28"/>
        <v>0</v>
      </c>
      <c r="M170" s="4">
        <f t="shared" si="29"/>
        <v>-2.2999999999992724</v>
      </c>
      <c r="N170" s="4">
        <f t="shared" si="23"/>
        <v>225567.5</v>
      </c>
      <c r="O170" s="4">
        <f>N170*100/MAX(N170:$N$246) -100</f>
        <v>-5.0956542930876481E-2</v>
      </c>
      <c r="P170" s="8">
        <f t="shared" si="32"/>
        <v>41746</v>
      </c>
      <c r="Q170">
        <f t="shared" si="30"/>
        <v>4</v>
      </c>
      <c r="R170" s="4">
        <f t="shared" si="31"/>
        <v>-114.9999999999709</v>
      </c>
    </row>
    <row r="171" spans="1:18" x14ac:dyDescent="0.3">
      <c r="A171" s="1">
        <v>41746</v>
      </c>
      <c r="B171" s="4">
        <v>6695.45</v>
      </c>
      <c r="C171" s="4">
        <v>6783.05</v>
      </c>
      <c r="D171" s="4">
        <v>6684.4</v>
      </c>
      <c r="E171" s="4">
        <v>6779.4</v>
      </c>
      <c r="F171">
        <v>131488368</v>
      </c>
      <c r="G171" s="4">
        <v>6952.58</v>
      </c>
      <c r="H171" s="3">
        <f t="shared" si="24"/>
        <v>38.25</v>
      </c>
      <c r="I171" s="2">
        <f t="shared" si="25"/>
        <v>0.5642092220550492</v>
      </c>
      <c r="J171">
        <f t="shared" si="26"/>
        <v>2</v>
      </c>
      <c r="K171">
        <f t="shared" si="27"/>
        <v>0</v>
      </c>
      <c r="L171" s="4">
        <f t="shared" si="28"/>
        <v>142.34999999999945</v>
      </c>
      <c r="M171" s="4">
        <f t="shared" si="29"/>
        <v>0</v>
      </c>
      <c r="N171" s="4">
        <f t="shared" si="23"/>
        <v>225682.49999999997</v>
      </c>
      <c r="O171" s="4">
        <f>N171*100/MAX(N171:$N$246) -100</f>
        <v>0</v>
      </c>
      <c r="P171" s="8">
        <f t="shared" si="32"/>
        <v>41746</v>
      </c>
      <c r="Q171">
        <f t="shared" si="30"/>
        <v>0</v>
      </c>
      <c r="R171" s="4">
        <f t="shared" si="31"/>
        <v>1912.5</v>
      </c>
    </row>
    <row r="172" spans="1:18" x14ac:dyDescent="0.3">
      <c r="A172" s="1">
        <v>41745</v>
      </c>
      <c r="B172" s="4">
        <v>6727.25</v>
      </c>
      <c r="C172" s="4">
        <v>6748.65</v>
      </c>
      <c r="D172" s="4">
        <v>6665.15</v>
      </c>
      <c r="E172" s="4">
        <v>6675.3</v>
      </c>
      <c r="F172">
        <v>119768833</v>
      </c>
      <c r="G172" s="4">
        <v>6168.64</v>
      </c>
      <c r="H172" s="3">
        <f t="shared" si="24"/>
        <v>104.09999999999945</v>
      </c>
      <c r="I172" s="2">
        <f t="shared" si="25"/>
        <v>1.5594804727877316</v>
      </c>
      <c r="J172">
        <f t="shared" si="26"/>
        <v>1</v>
      </c>
      <c r="K172">
        <f t="shared" si="27"/>
        <v>0</v>
      </c>
      <c r="L172" s="4">
        <f t="shared" si="28"/>
        <v>104.09999999999945</v>
      </c>
      <c r="M172" s="4">
        <f t="shared" si="29"/>
        <v>0</v>
      </c>
      <c r="N172" s="4">
        <f t="shared" si="23"/>
        <v>223769.99999999997</v>
      </c>
      <c r="O172" s="4">
        <f>N172*100/MAX(N172:$N$246) -100</f>
        <v>-0.37841688184489897</v>
      </c>
      <c r="P172" s="8">
        <f t="shared" si="32"/>
        <v>41738</v>
      </c>
      <c r="Q172">
        <f t="shared" si="30"/>
        <v>7</v>
      </c>
      <c r="R172" s="4">
        <f t="shared" si="31"/>
        <v>5204.9999999999709</v>
      </c>
    </row>
    <row r="173" spans="1:18" x14ac:dyDescent="0.3">
      <c r="A173" s="1">
        <v>41744</v>
      </c>
      <c r="B173" s="4">
        <v>6792.7</v>
      </c>
      <c r="C173" s="4">
        <v>6813.4</v>
      </c>
      <c r="D173" s="4">
        <v>6711.75</v>
      </c>
      <c r="E173" s="4">
        <v>6733.1</v>
      </c>
      <c r="F173">
        <v>123197822</v>
      </c>
      <c r="G173" s="4">
        <v>7100.26</v>
      </c>
      <c r="H173" s="3">
        <f t="shared" si="24"/>
        <v>-57.800000000000182</v>
      </c>
      <c r="I173" s="2">
        <f t="shared" si="25"/>
        <v>-0.85844558969865559</v>
      </c>
      <c r="J173">
        <f t="shared" si="26"/>
        <v>0</v>
      </c>
      <c r="K173">
        <f t="shared" si="27"/>
        <v>3</v>
      </c>
      <c r="L173" s="4">
        <f t="shared" si="28"/>
        <v>0</v>
      </c>
      <c r="M173" s="4">
        <f t="shared" si="29"/>
        <v>-121.09999999999945</v>
      </c>
      <c r="N173" s="4">
        <f t="shared" si="23"/>
        <v>218565</v>
      </c>
      <c r="O173" s="4">
        <f>N173*100/MAX(N173:$N$246) -100</f>
        <v>-2.695663787730382</v>
      </c>
      <c r="P173" s="8">
        <f t="shared" si="32"/>
        <v>41738</v>
      </c>
      <c r="Q173">
        <f t="shared" si="30"/>
        <v>6</v>
      </c>
      <c r="R173" s="4">
        <f t="shared" si="31"/>
        <v>-2890</v>
      </c>
    </row>
    <row r="174" spans="1:18" x14ac:dyDescent="0.3">
      <c r="A174" s="1">
        <v>41740</v>
      </c>
      <c r="B174" s="4">
        <v>6758.35</v>
      </c>
      <c r="C174" s="4">
        <v>6789.35</v>
      </c>
      <c r="D174" s="4">
        <v>6743.15</v>
      </c>
      <c r="E174" s="4">
        <v>6776.3</v>
      </c>
      <c r="F174">
        <v>140734579</v>
      </c>
      <c r="G174" s="4">
        <v>7463.19</v>
      </c>
      <c r="H174" s="3">
        <f t="shared" si="24"/>
        <v>-43.199999999999818</v>
      </c>
      <c r="I174" s="2">
        <f t="shared" si="25"/>
        <v>-0.63751604858108135</v>
      </c>
      <c r="J174">
        <f t="shared" si="26"/>
        <v>0</v>
      </c>
      <c r="K174">
        <f t="shared" si="27"/>
        <v>2</v>
      </c>
      <c r="L174" s="4">
        <f t="shared" si="28"/>
        <v>0</v>
      </c>
      <c r="M174" s="4">
        <f t="shared" si="29"/>
        <v>-63.299999999999272</v>
      </c>
      <c r="N174" s="4">
        <f t="shared" si="23"/>
        <v>221455</v>
      </c>
      <c r="O174" s="4">
        <f>N174*100/MAX(N174:$N$246) -100</f>
        <v>-1.4090463894577425</v>
      </c>
      <c r="P174" s="8">
        <f t="shared" si="32"/>
        <v>41738</v>
      </c>
      <c r="Q174">
        <f t="shared" si="30"/>
        <v>2</v>
      </c>
      <c r="R174" s="4">
        <f t="shared" si="31"/>
        <v>-2160</v>
      </c>
    </row>
    <row r="175" spans="1:18" x14ac:dyDescent="0.3">
      <c r="A175" s="1">
        <v>41739</v>
      </c>
      <c r="B175" s="4">
        <v>6803.05</v>
      </c>
      <c r="C175" s="4">
        <v>6819.05</v>
      </c>
      <c r="D175" s="4">
        <v>6777.3</v>
      </c>
      <c r="E175" s="4">
        <v>6796.4</v>
      </c>
      <c r="F175">
        <v>191125947</v>
      </c>
      <c r="G175" s="4">
        <v>9079.6</v>
      </c>
      <c r="H175" s="3">
        <f t="shared" si="24"/>
        <v>-20.099999999999454</v>
      </c>
      <c r="I175" s="2">
        <f t="shared" si="25"/>
        <v>-0.29574480607379577</v>
      </c>
      <c r="J175">
        <f t="shared" si="26"/>
        <v>0</v>
      </c>
      <c r="K175">
        <f t="shared" si="27"/>
        <v>1</v>
      </c>
      <c r="L175" s="4">
        <f t="shared" si="28"/>
        <v>0</v>
      </c>
      <c r="M175" s="4">
        <f t="shared" si="29"/>
        <v>-20.099999999999454</v>
      </c>
      <c r="N175" s="4">
        <f t="shared" si="23"/>
        <v>223615</v>
      </c>
      <c r="O175" s="4">
        <f>N175*100/MAX(N175:$N$246) -100</f>
        <v>-0.44742231324012494</v>
      </c>
      <c r="P175" s="8">
        <f t="shared" si="32"/>
        <v>41738</v>
      </c>
      <c r="Q175">
        <f t="shared" si="30"/>
        <v>1</v>
      </c>
      <c r="R175" s="4">
        <f t="shared" si="31"/>
        <v>-1004.9999999999709</v>
      </c>
    </row>
    <row r="176" spans="1:18" x14ac:dyDescent="0.3">
      <c r="A176" s="1">
        <v>41738</v>
      </c>
      <c r="B176" s="4">
        <v>6722</v>
      </c>
      <c r="C176" s="4">
        <v>6808.7</v>
      </c>
      <c r="D176" s="4">
        <v>6705.1</v>
      </c>
      <c r="E176" s="4">
        <v>6796.2</v>
      </c>
      <c r="F176">
        <v>169794626</v>
      </c>
      <c r="G176" s="4">
        <v>8892.66</v>
      </c>
      <c r="H176" s="3">
        <f t="shared" si="24"/>
        <v>0.1999999999998181</v>
      </c>
      <c r="I176" s="2">
        <f t="shared" si="25"/>
        <v>2.9428209881966114E-3</v>
      </c>
      <c r="J176">
        <f t="shared" si="26"/>
        <v>3</v>
      </c>
      <c r="K176">
        <f t="shared" si="27"/>
        <v>0</v>
      </c>
      <c r="L176" s="4">
        <f t="shared" si="28"/>
        <v>102.04999999999927</v>
      </c>
      <c r="M176" s="4">
        <f t="shared" si="29"/>
        <v>0</v>
      </c>
      <c r="N176" s="4">
        <f t="shared" si="23"/>
        <v>224619.99999999997</v>
      </c>
      <c r="O176" s="4">
        <f>N176*100/MAX(N176:$N$246) -100</f>
        <v>0</v>
      </c>
      <c r="P176" s="8">
        <f t="shared" si="32"/>
        <v>41738</v>
      </c>
      <c r="Q176">
        <f t="shared" si="30"/>
        <v>0</v>
      </c>
      <c r="R176" s="4">
        <f t="shared" si="31"/>
        <v>10</v>
      </c>
    </row>
    <row r="177" spans="1:18" x14ac:dyDescent="0.3">
      <c r="A177" s="1">
        <v>41736</v>
      </c>
      <c r="B177" s="4">
        <v>6694.25</v>
      </c>
      <c r="C177" s="4">
        <v>6725.15</v>
      </c>
      <c r="D177" s="4">
        <v>6650.4</v>
      </c>
      <c r="E177" s="4">
        <v>6695.05</v>
      </c>
      <c r="F177">
        <v>133947319</v>
      </c>
      <c r="G177" s="4">
        <v>6707.01</v>
      </c>
      <c r="H177" s="3">
        <f t="shared" si="24"/>
        <v>101.14999999999964</v>
      </c>
      <c r="I177" s="2">
        <f t="shared" si="25"/>
        <v>1.5108176936691979</v>
      </c>
      <c r="J177">
        <f t="shared" si="26"/>
        <v>2</v>
      </c>
      <c r="K177">
        <f t="shared" si="27"/>
        <v>0</v>
      </c>
      <c r="L177" s="4">
        <f t="shared" si="28"/>
        <v>101.84999999999945</v>
      </c>
      <c r="M177" s="4">
        <f t="shared" si="29"/>
        <v>0</v>
      </c>
      <c r="N177" s="4">
        <f t="shared" si="23"/>
        <v>224609.99999999997</v>
      </c>
      <c r="O177" s="4">
        <f>N177*100/MAX(N177:$N$246) -100</f>
        <v>0</v>
      </c>
      <c r="P177" s="8">
        <f t="shared" si="32"/>
        <v>41736</v>
      </c>
      <c r="Q177">
        <f t="shared" si="30"/>
        <v>0</v>
      </c>
      <c r="R177" s="4">
        <f t="shared" si="31"/>
        <v>5057.4999999999709</v>
      </c>
    </row>
    <row r="178" spans="1:18" x14ac:dyDescent="0.3">
      <c r="A178" s="1">
        <v>41733</v>
      </c>
      <c r="B178" s="4">
        <v>6741.85</v>
      </c>
      <c r="C178" s="4">
        <v>6741.85</v>
      </c>
      <c r="D178" s="4">
        <v>6685.15</v>
      </c>
      <c r="E178" s="4">
        <v>6694.35</v>
      </c>
      <c r="F178">
        <v>155127592</v>
      </c>
      <c r="G178" s="4">
        <v>6676.88</v>
      </c>
      <c r="H178" s="3">
        <f t="shared" si="24"/>
        <v>0.6999999999998181</v>
      </c>
      <c r="I178" s="2">
        <f t="shared" si="25"/>
        <v>1.0456579055469433E-2</v>
      </c>
      <c r="J178">
        <f t="shared" si="26"/>
        <v>1</v>
      </c>
      <c r="K178">
        <f t="shared" si="27"/>
        <v>0</v>
      </c>
      <c r="L178" s="4">
        <f t="shared" si="28"/>
        <v>0.6999999999998181</v>
      </c>
      <c r="M178" s="4">
        <f t="shared" si="29"/>
        <v>0</v>
      </c>
      <c r="N178" s="4">
        <f t="shared" si="23"/>
        <v>219552.5</v>
      </c>
      <c r="O178" s="4">
        <f>N178*100/MAX(N178:$N$246) -100</f>
        <v>-1.2925560013937059</v>
      </c>
      <c r="P178" s="8">
        <f t="shared" si="32"/>
        <v>41730</v>
      </c>
      <c r="Q178">
        <f t="shared" si="30"/>
        <v>3</v>
      </c>
      <c r="R178" s="4">
        <f t="shared" si="31"/>
        <v>35</v>
      </c>
    </row>
    <row r="179" spans="1:18" x14ac:dyDescent="0.3">
      <c r="A179" s="1">
        <v>41732</v>
      </c>
      <c r="B179" s="4">
        <v>6772.05</v>
      </c>
      <c r="C179" s="4">
        <v>6776.75</v>
      </c>
      <c r="D179" s="4">
        <v>6696.9</v>
      </c>
      <c r="E179" s="4">
        <v>6736.1</v>
      </c>
      <c r="F179">
        <v>197546648</v>
      </c>
      <c r="G179" s="4">
        <v>7738.58</v>
      </c>
      <c r="H179" s="3">
        <f t="shared" si="24"/>
        <v>-41.75</v>
      </c>
      <c r="I179" s="2">
        <f t="shared" si="25"/>
        <v>-0.61979483677498848</v>
      </c>
      <c r="J179">
        <f t="shared" si="26"/>
        <v>0</v>
      </c>
      <c r="K179">
        <f t="shared" si="27"/>
        <v>2</v>
      </c>
      <c r="L179" s="4">
        <f t="shared" si="28"/>
        <v>0</v>
      </c>
      <c r="M179" s="4">
        <f t="shared" si="29"/>
        <v>-58.199999999999818</v>
      </c>
      <c r="N179" s="4">
        <f t="shared" si="23"/>
        <v>219517.5</v>
      </c>
      <c r="O179" s="4">
        <f>N179*100/MAX(N179:$N$246) -100</f>
        <v>-1.3082914657585007</v>
      </c>
      <c r="P179" s="8">
        <f t="shared" si="32"/>
        <v>41730</v>
      </c>
      <c r="Q179">
        <f t="shared" si="30"/>
        <v>2</v>
      </c>
      <c r="R179" s="4">
        <f t="shared" si="31"/>
        <v>-2087.5</v>
      </c>
    </row>
    <row r="180" spans="1:18" x14ac:dyDescent="0.3">
      <c r="A180" s="1">
        <v>41731</v>
      </c>
      <c r="B180" s="4">
        <v>6757.6</v>
      </c>
      <c r="C180" s="4">
        <v>6763.5</v>
      </c>
      <c r="D180" s="4">
        <v>6723.6</v>
      </c>
      <c r="E180" s="4">
        <v>6752.55</v>
      </c>
      <c r="F180">
        <v>173335875</v>
      </c>
      <c r="G180" s="4">
        <v>8007.75</v>
      </c>
      <c r="H180" s="3">
        <f t="shared" si="24"/>
        <v>-16.449999999999818</v>
      </c>
      <c r="I180" s="2">
        <f t="shared" si="25"/>
        <v>-0.2436116726273751</v>
      </c>
      <c r="J180">
        <f t="shared" si="26"/>
        <v>0</v>
      </c>
      <c r="K180">
        <f t="shared" si="27"/>
        <v>1</v>
      </c>
      <c r="L180" s="4">
        <f t="shared" si="28"/>
        <v>0</v>
      </c>
      <c r="M180" s="4">
        <f t="shared" si="29"/>
        <v>-16.449999999999818</v>
      </c>
      <c r="N180" s="4">
        <f t="shared" si="23"/>
        <v>221605</v>
      </c>
      <c r="O180" s="4">
        <f>N180*100/MAX(N180:$N$246) -100</f>
        <v>-0.36978341257263025</v>
      </c>
      <c r="P180" s="8">
        <f t="shared" si="32"/>
        <v>41730</v>
      </c>
      <c r="Q180">
        <f t="shared" si="30"/>
        <v>1</v>
      </c>
      <c r="R180" s="4">
        <f t="shared" si="31"/>
        <v>-822.5</v>
      </c>
    </row>
    <row r="181" spans="1:18" x14ac:dyDescent="0.3">
      <c r="A181" s="1">
        <v>41730</v>
      </c>
      <c r="B181" s="4">
        <v>6729.5</v>
      </c>
      <c r="C181" s="4">
        <v>6732.25</v>
      </c>
      <c r="D181" s="4">
        <v>6675.45</v>
      </c>
      <c r="E181" s="4">
        <v>6721.05</v>
      </c>
      <c r="F181">
        <v>147136671</v>
      </c>
      <c r="G181" s="4">
        <v>7174.14</v>
      </c>
      <c r="H181" s="3">
        <f t="shared" si="24"/>
        <v>31.5</v>
      </c>
      <c r="I181" s="2">
        <f t="shared" si="25"/>
        <v>0.46867676925480395</v>
      </c>
      <c r="J181">
        <f t="shared" si="26"/>
        <v>10</v>
      </c>
      <c r="K181">
        <f t="shared" si="27"/>
        <v>0</v>
      </c>
      <c r="L181" s="4">
        <f t="shared" si="28"/>
        <v>269.44999999999982</v>
      </c>
      <c r="M181" s="4">
        <f t="shared" si="29"/>
        <v>0</v>
      </c>
      <c r="N181" s="4">
        <f t="shared" si="23"/>
        <v>222427.5</v>
      </c>
      <c r="O181" s="4">
        <f>N181*100/MAX(N181:$N$246) -100</f>
        <v>0</v>
      </c>
      <c r="P181" s="8">
        <f t="shared" si="32"/>
        <v>41730</v>
      </c>
      <c r="Q181">
        <f t="shared" si="30"/>
        <v>0</v>
      </c>
      <c r="R181" s="4">
        <f t="shared" si="31"/>
        <v>1575</v>
      </c>
    </row>
    <row r="182" spans="1:18" x14ac:dyDescent="0.3">
      <c r="A182" s="1">
        <v>41729</v>
      </c>
      <c r="B182" s="4">
        <v>6723.15</v>
      </c>
      <c r="C182" s="4">
        <v>6730.05</v>
      </c>
      <c r="D182" s="4">
        <v>6662.4</v>
      </c>
      <c r="E182" s="4">
        <v>6704.2</v>
      </c>
      <c r="F182">
        <v>177579421</v>
      </c>
      <c r="G182" s="4">
        <v>7743.3</v>
      </c>
      <c r="H182" s="3">
        <f t="shared" si="24"/>
        <v>16.850000000000364</v>
      </c>
      <c r="I182" s="2">
        <f t="shared" si="25"/>
        <v>0.25133498403986104</v>
      </c>
      <c r="J182">
        <f t="shared" si="26"/>
        <v>9</v>
      </c>
      <c r="K182">
        <f t="shared" si="27"/>
        <v>0</v>
      </c>
      <c r="L182" s="4">
        <f t="shared" si="28"/>
        <v>237.94999999999982</v>
      </c>
      <c r="M182" s="4">
        <f t="shared" si="29"/>
        <v>0</v>
      </c>
      <c r="N182" s="4">
        <f t="shared" si="23"/>
        <v>220852.5</v>
      </c>
      <c r="O182" s="4">
        <f>N182*100/MAX(N182:$N$246) -100</f>
        <v>0</v>
      </c>
      <c r="P182" s="8">
        <f t="shared" si="32"/>
        <v>41729</v>
      </c>
      <c r="Q182">
        <f t="shared" si="30"/>
        <v>0</v>
      </c>
      <c r="R182" s="4">
        <f t="shared" si="31"/>
        <v>842.5000000000291</v>
      </c>
    </row>
    <row r="183" spans="1:18" x14ac:dyDescent="0.3">
      <c r="A183" s="1">
        <v>41726</v>
      </c>
      <c r="B183" s="4">
        <v>6673.05</v>
      </c>
      <c r="C183" s="4">
        <v>6702.6</v>
      </c>
      <c r="D183" s="4">
        <v>6643.8</v>
      </c>
      <c r="E183" s="4">
        <v>6695.9</v>
      </c>
      <c r="F183">
        <v>134114378</v>
      </c>
      <c r="G183" s="4">
        <v>6862.55</v>
      </c>
      <c r="H183" s="3">
        <f t="shared" si="24"/>
        <v>8.3000000000001819</v>
      </c>
      <c r="I183" s="2">
        <f t="shared" si="25"/>
        <v>0.12395645096253204</v>
      </c>
      <c r="J183">
        <f t="shared" si="26"/>
        <v>8</v>
      </c>
      <c r="K183">
        <f t="shared" si="27"/>
        <v>0</v>
      </c>
      <c r="L183" s="4">
        <f t="shared" si="28"/>
        <v>221.09999999999945</v>
      </c>
      <c r="M183" s="4">
        <f t="shared" si="29"/>
        <v>0</v>
      </c>
      <c r="N183" s="4">
        <f t="shared" si="23"/>
        <v>220009.99999999997</v>
      </c>
      <c r="O183" s="4">
        <f>N183*100/MAX(N183:$N$246) -100</f>
        <v>0</v>
      </c>
      <c r="P183" s="8">
        <f t="shared" si="32"/>
        <v>41726</v>
      </c>
      <c r="Q183">
        <f t="shared" si="30"/>
        <v>0</v>
      </c>
      <c r="R183" s="4">
        <f t="shared" si="31"/>
        <v>415</v>
      </c>
    </row>
    <row r="184" spans="1:18" x14ac:dyDescent="0.3">
      <c r="A184" s="1">
        <v>41725</v>
      </c>
      <c r="B184" s="4">
        <v>6613.1</v>
      </c>
      <c r="C184" s="4">
        <v>6673.95</v>
      </c>
      <c r="D184" s="4">
        <v>6599.5</v>
      </c>
      <c r="E184" s="4">
        <v>6641.75</v>
      </c>
      <c r="F184">
        <v>312383468</v>
      </c>
      <c r="G184" s="4">
        <v>12924.37</v>
      </c>
      <c r="H184" s="3">
        <f t="shared" si="24"/>
        <v>54.149999999999636</v>
      </c>
      <c r="I184" s="2">
        <f t="shared" si="25"/>
        <v>0.81529717318477268</v>
      </c>
      <c r="J184">
        <f t="shared" si="26"/>
        <v>7</v>
      </c>
      <c r="K184">
        <f t="shared" si="27"/>
        <v>0</v>
      </c>
      <c r="L184" s="4">
        <f t="shared" si="28"/>
        <v>212.79999999999927</v>
      </c>
      <c r="M184" s="4">
        <f t="shared" si="29"/>
        <v>0</v>
      </c>
      <c r="N184" s="4">
        <f t="shared" si="23"/>
        <v>219594.99999999997</v>
      </c>
      <c r="O184" s="4">
        <f>N184*100/MAX(N184:$N$246) -100</f>
        <v>0</v>
      </c>
      <c r="P184" s="8">
        <f t="shared" si="32"/>
        <v>41725</v>
      </c>
      <c r="Q184">
        <f t="shared" si="30"/>
        <v>0</v>
      </c>
      <c r="R184" s="4">
        <f t="shared" si="31"/>
        <v>2707.4999999999709</v>
      </c>
    </row>
    <row r="185" spans="1:18" x14ac:dyDescent="0.3">
      <c r="A185" s="1">
        <v>41724</v>
      </c>
      <c r="B185" s="4">
        <v>6615.65</v>
      </c>
      <c r="C185" s="4">
        <v>6627.45</v>
      </c>
      <c r="D185" s="4">
        <v>6580.6</v>
      </c>
      <c r="E185" s="4">
        <v>6601.4</v>
      </c>
      <c r="F185">
        <v>186570474</v>
      </c>
      <c r="G185" s="4">
        <v>7046.34</v>
      </c>
      <c r="H185" s="3">
        <f t="shared" si="24"/>
        <v>40.350000000000364</v>
      </c>
      <c r="I185" s="2">
        <f t="shared" si="25"/>
        <v>0.61123398067077239</v>
      </c>
      <c r="J185">
        <f t="shared" si="26"/>
        <v>6</v>
      </c>
      <c r="K185">
        <f t="shared" si="27"/>
        <v>0</v>
      </c>
      <c r="L185" s="4">
        <f t="shared" si="28"/>
        <v>158.64999999999964</v>
      </c>
      <c r="M185" s="4">
        <f t="shared" si="29"/>
        <v>0</v>
      </c>
      <c r="N185" s="4">
        <f t="shared" si="23"/>
        <v>216887.5</v>
      </c>
      <c r="O185" s="4">
        <f>N185*100/MAX(N185:$N$246) -100</f>
        <v>0</v>
      </c>
      <c r="P185" s="8">
        <f t="shared" si="32"/>
        <v>41724</v>
      </c>
      <c r="Q185">
        <f t="shared" si="30"/>
        <v>0</v>
      </c>
      <c r="R185" s="4">
        <f t="shared" si="31"/>
        <v>2017.5000000000291</v>
      </c>
    </row>
    <row r="186" spans="1:18" x14ac:dyDescent="0.3">
      <c r="A186" s="1">
        <v>41723</v>
      </c>
      <c r="B186" s="4">
        <v>6550.1</v>
      </c>
      <c r="C186" s="4">
        <v>6595.55</v>
      </c>
      <c r="D186" s="4">
        <v>6544.85</v>
      </c>
      <c r="E186" s="4">
        <v>6589.75</v>
      </c>
      <c r="F186">
        <v>168125064</v>
      </c>
      <c r="G186" s="4">
        <v>6475.61</v>
      </c>
      <c r="H186" s="3">
        <f t="shared" si="24"/>
        <v>11.649999999999636</v>
      </c>
      <c r="I186" s="2">
        <f t="shared" si="25"/>
        <v>0.17678971129404963</v>
      </c>
      <c r="J186">
        <f t="shared" si="26"/>
        <v>5</v>
      </c>
      <c r="K186">
        <f t="shared" si="27"/>
        <v>0</v>
      </c>
      <c r="L186" s="4">
        <f t="shared" si="28"/>
        <v>118.29999999999927</v>
      </c>
      <c r="M186" s="4">
        <f t="shared" si="29"/>
        <v>0</v>
      </c>
      <c r="N186" s="4">
        <f t="shared" si="23"/>
        <v>214869.99999999997</v>
      </c>
      <c r="O186" s="4">
        <f>N186*100/MAX(N186:$N$246) -100</f>
        <v>0</v>
      </c>
      <c r="P186" s="8">
        <f t="shared" si="32"/>
        <v>41723</v>
      </c>
      <c r="Q186">
        <f t="shared" si="30"/>
        <v>0</v>
      </c>
      <c r="R186" s="4">
        <f t="shared" si="31"/>
        <v>582.4999999999709</v>
      </c>
    </row>
    <row r="187" spans="1:18" x14ac:dyDescent="0.3">
      <c r="A187" s="1">
        <v>41722</v>
      </c>
      <c r="B187" s="4">
        <v>6510.5</v>
      </c>
      <c r="C187" s="4">
        <v>6591.5</v>
      </c>
      <c r="D187" s="4">
        <v>6510.5</v>
      </c>
      <c r="E187" s="4">
        <v>6583.5</v>
      </c>
      <c r="F187">
        <v>158395722</v>
      </c>
      <c r="G187" s="4">
        <v>6633.77</v>
      </c>
      <c r="H187" s="3">
        <f t="shared" si="24"/>
        <v>6.25</v>
      </c>
      <c r="I187" s="2">
        <f t="shared" si="25"/>
        <v>9.4934305460621246E-2</v>
      </c>
      <c r="J187">
        <f t="shared" si="26"/>
        <v>4</v>
      </c>
      <c r="K187">
        <f t="shared" si="27"/>
        <v>0</v>
      </c>
      <c r="L187" s="4">
        <f t="shared" si="28"/>
        <v>106.64999999999964</v>
      </c>
      <c r="M187" s="4">
        <f t="shared" si="29"/>
        <v>0</v>
      </c>
      <c r="N187" s="4">
        <f t="shared" si="23"/>
        <v>214287.5</v>
      </c>
      <c r="O187" s="4">
        <f>N187*100/MAX(N187:$N$246) -100</f>
        <v>0</v>
      </c>
      <c r="P187" s="8">
        <f t="shared" si="32"/>
        <v>41722</v>
      </c>
      <c r="Q187">
        <f t="shared" si="30"/>
        <v>0</v>
      </c>
      <c r="R187" s="4">
        <f t="shared" si="31"/>
        <v>312.5</v>
      </c>
    </row>
    <row r="188" spans="1:18" x14ac:dyDescent="0.3">
      <c r="A188" s="1">
        <v>41720</v>
      </c>
      <c r="B188" s="4">
        <v>6497.8</v>
      </c>
      <c r="C188" s="4">
        <v>6502.65</v>
      </c>
      <c r="D188" s="4">
        <v>6481.35</v>
      </c>
      <c r="E188" s="4">
        <v>6494.9</v>
      </c>
      <c r="F188">
        <v>9774392</v>
      </c>
      <c r="G188" s="4">
        <v>373.66</v>
      </c>
      <c r="H188" s="3">
        <f t="shared" si="24"/>
        <v>88.600000000000364</v>
      </c>
      <c r="I188" s="2">
        <f t="shared" si="25"/>
        <v>1.3641472539992974</v>
      </c>
      <c r="J188">
        <f t="shared" si="26"/>
        <v>3</v>
      </c>
      <c r="K188">
        <f t="shared" si="27"/>
        <v>0</v>
      </c>
      <c r="L188" s="4">
        <f t="shared" si="28"/>
        <v>100.39999999999964</v>
      </c>
      <c r="M188" s="4">
        <f t="shared" si="29"/>
        <v>0</v>
      </c>
      <c r="N188" s="4">
        <f t="shared" si="23"/>
        <v>213975</v>
      </c>
      <c r="O188" s="4">
        <f>N188*100/MAX(N188:$N$246) -100</f>
        <v>0</v>
      </c>
      <c r="P188" s="8">
        <f t="shared" si="32"/>
        <v>41720</v>
      </c>
      <c r="Q188">
        <f t="shared" si="30"/>
        <v>0</v>
      </c>
      <c r="R188" s="4">
        <f t="shared" si="31"/>
        <v>4430.0000000000291</v>
      </c>
    </row>
    <row r="189" spans="1:18" x14ac:dyDescent="0.3">
      <c r="A189" s="1">
        <v>41719</v>
      </c>
      <c r="B189" s="4">
        <v>6515.2</v>
      </c>
      <c r="C189" s="4">
        <v>6522.9</v>
      </c>
      <c r="D189" s="4">
        <v>6485.7</v>
      </c>
      <c r="E189" s="4">
        <v>6493.2</v>
      </c>
      <c r="F189">
        <v>189854420</v>
      </c>
      <c r="G189" s="4">
        <v>8841.94</v>
      </c>
      <c r="H189" s="3">
        <f t="shared" si="24"/>
        <v>1.6999999999998181</v>
      </c>
      <c r="I189" s="2">
        <f t="shared" si="25"/>
        <v>2.6181235754324805E-2</v>
      </c>
      <c r="J189">
        <f t="shared" si="26"/>
        <v>2</v>
      </c>
      <c r="K189">
        <f t="shared" si="27"/>
        <v>0</v>
      </c>
      <c r="L189" s="4">
        <f t="shared" si="28"/>
        <v>11.799999999999272</v>
      </c>
      <c r="M189" s="4">
        <f t="shared" si="29"/>
        <v>0</v>
      </c>
      <c r="N189" s="4">
        <f t="shared" si="23"/>
        <v>209544.99999999997</v>
      </c>
      <c r="O189" s="4">
        <f>N189*100/MAX(N189:$N$246) -100</f>
        <v>-1.0004133939644646</v>
      </c>
      <c r="P189" s="8">
        <f t="shared" si="32"/>
        <v>41705</v>
      </c>
      <c r="Q189">
        <f t="shared" si="30"/>
        <v>14</v>
      </c>
      <c r="R189" s="4">
        <f t="shared" si="31"/>
        <v>85</v>
      </c>
    </row>
    <row r="190" spans="1:18" x14ac:dyDescent="0.3">
      <c r="A190" s="1">
        <v>41718</v>
      </c>
      <c r="B190" s="4">
        <v>6508.35</v>
      </c>
      <c r="C190" s="4">
        <v>6523.65</v>
      </c>
      <c r="D190" s="4">
        <v>6473.25</v>
      </c>
      <c r="E190" s="4">
        <v>6483.1</v>
      </c>
      <c r="F190">
        <v>141984189</v>
      </c>
      <c r="G190" s="4">
        <v>6280.76</v>
      </c>
      <c r="H190" s="3">
        <f t="shared" si="24"/>
        <v>10.099999999999454</v>
      </c>
      <c r="I190" s="2">
        <f t="shared" si="25"/>
        <v>0.15578966852276618</v>
      </c>
      <c r="J190">
        <f t="shared" si="26"/>
        <v>1</v>
      </c>
      <c r="K190">
        <f t="shared" si="27"/>
        <v>0</v>
      </c>
      <c r="L190" s="4">
        <f t="shared" si="28"/>
        <v>10.099999999999454</v>
      </c>
      <c r="M190" s="4">
        <f t="shared" si="29"/>
        <v>0</v>
      </c>
      <c r="N190" s="4">
        <f t="shared" si="23"/>
        <v>209459.99999999997</v>
      </c>
      <c r="O190" s="4">
        <f>N190*100/MAX(N190:$N$246) -100</f>
        <v>-1.0405716647965733</v>
      </c>
      <c r="P190" s="8">
        <f t="shared" si="32"/>
        <v>41705</v>
      </c>
      <c r="Q190">
        <f t="shared" si="30"/>
        <v>13</v>
      </c>
      <c r="R190" s="4">
        <f t="shared" si="31"/>
        <v>504.9999999999709</v>
      </c>
    </row>
    <row r="191" spans="1:18" x14ac:dyDescent="0.3">
      <c r="A191" s="1">
        <v>41717</v>
      </c>
      <c r="B191" s="4">
        <v>6530</v>
      </c>
      <c r="C191" s="4">
        <v>6541.2</v>
      </c>
      <c r="D191" s="4">
        <v>6506</v>
      </c>
      <c r="E191" s="4">
        <v>6524.05</v>
      </c>
      <c r="F191">
        <v>172464722</v>
      </c>
      <c r="G191" s="4">
        <v>7666.24</v>
      </c>
      <c r="H191" s="3">
        <f t="shared" si="24"/>
        <v>-40.949999999999818</v>
      </c>
      <c r="I191" s="2">
        <f t="shared" si="25"/>
        <v>-0.62767759290624403</v>
      </c>
      <c r="J191">
        <f t="shared" si="26"/>
        <v>0</v>
      </c>
      <c r="K191">
        <f t="shared" si="27"/>
        <v>1</v>
      </c>
      <c r="L191" s="4">
        <f t="shared" si="28"/>
        <v>0</v>
      </c>
      <c r="M191" s="4">
        <f t="shared" si="29"/>
        <v>-40.949999999999818</v>
      </c>
      <c r="N191" s="4">
        <f t="shared" si="23"/>
        <v>208955</v>
      </c>
      <c r="O191" s="4">
        <f>N191*100/MAX(N191:$N$246) -100</f>
        <v>-1.2791590385637477</v>
      </c>
      <c r="P191" s="8">
        <f t="shared" si="32"/>
        <v>41705</v>
      </c>
      <c r="Q191">
        <f t="shared" si="30"/>
        <v>12</v>
      </c>
      <c r="R191" s="4">
        <f t="shared" si="31"/>
        <v>-2047.5</v>
      </c>
    </row>
    <row r="192" spans="1:18" x14ac:dyDescent="0.3">
      <c r="A192" s="1">
        <v>41716</v>
      </c>
      <c r="B192" s="4">
        <v>6532.45</v>
      </c>
      <c r="C192" s="4">
        <v>6574.95</v>
      </c>
      <c r="D192" s="4">
        <v>6497.65</v>
      </c>
      <c r="E192" s="4">
        <v>6516.65</v>
      </c>
      <c r="F192">
        <v>179308616</v>
      </c>
      <c r="G192" s="4">
        <v>7268.52</v>
      </c>
      <c r="H192" s="3">
        <f t="shared" si="24"/>
        <v>7.4000000000005457</v>
      </c>
      <c r="I192" s="2">
        <f t="shared" si="25"/>
        <v>0.11355527763498954</v>
      </c>
      <c r="J192">
        <f t="shared" si="26"/>
        <v>3</v>
      </c>
      <c r="K192">
        <f t="shared" si="27"/>
        <v>0</v>
      </c>
      <c r="L192" s="4">
        <f t="shared" si="28"/>
        <v>30.949999999999818</v>
      </c>
      <c r="M192" s="4">
        <f t="shared" si="29"/>
        <v>0</v>
      </c>
      <c r="N192" s="4">
        <f t="shared" si="23"/>
        <v>211002.5</v>
      </c>
      <c r="O192" s="4">
        <f>N192*100/MAX(N192:$N$246) -100</f>
        <v>-0.31181716175515817</v>
      </c>
      <c r="P192" s="8">
        <f t="shared" si="32"/>
        <v>41705</v>
      </c>
      <c r="Q192">
        <f t="shared" si="30"/>
        <v>11</v>
      </c>
      <c r="R192" s="4">
        <f t="shared" si="31"/>
        <v>370.0000000000291</v>
      </c>
    </row>
    <row r="193" spans="1:18" x14ac:dyDescent="0.3">
      <c r="A193" s="1">
        <v>41712</v>
      </c>
      <c r="B193" s="4">
        <v>6447.25</v>
      </c>
      <c r="C193" s="4">
        <v>6518.45</v>
      </c>
      <c r="D193" s="4">
        <v>6432.7</v>
      </c>
      <c r="E193" s="4">
        <v>6504.2</v>
      </c>
      <c r="F193">
        <v>177336088</v>
      </c>
      <c r="G193" s="4">
        <v>7114.55</v>
      </c>
      <c r="H193" s="3">
        <f t="shared" si="24"/>
        <v>12.449999999999818</v>
      </c>
      <c r="I193" s="2">
        <f t="shared" si="25"/>
        <v>0.19141477814335073</v>
      </c>
      <c r="J193">
        <f t="shared" si="26"/>
        <v>2</v>
      </c>
      <c r="K193">
        <f t="shared" si="27"/>
        <v>0</v>
      </c>
      <c r="L193" s="4">
        <f t="shared" si="28"/>
        <v>23.549999999999272</v>
      </c>
      <c r="M193" s="4">
        <f t="shared" si="29"/>
        <v>0</v>
      </c>
      <c r="N193" s="4">
        <f t="shared" si="23"/>
        <v>210632.49999999997</v>
      </c>
      <c r="O193" s="4">
        <f>N193*100/MAX(N193:$N$246) -100</f>
        <v>-0.48662375243608835</v>
      </c>
      <c r="P193" s="8">
        <f t="shared" si="32"/>
        <v>41705</v>
      </c>
      <c r="Q193">
        <f t="shared" si="30"/>
        <v>7</v>
      </c>
      <c r="R193" s="4">
        <f t="shared" si="31"/>
        <v>622.5</v>
      </c>
    </row>
    <row r="194" spans="1:18" x14ac:dyDescent="0.3">
      <c r="A194" s="1">
        <v>41711</v>
      </c>
      <c r="B194" s="4">
        <v>6491.75</v>
      </c>
      <c r="C194" s="4">
        <v>6561.45</v>
      </c>
      <c r="D194" s="4">
        <v>6476.65</v>
      </c>
      <c r="E194" s="4">
        <v>6493.1</v>
      </c>
      <c r="F194">
        <v>167858387</v>
      </c>
      <c r="G194" s="4">
        <v>8356.1</v>
      </c>
      <c r="H194" s="3">
        <f t="shared" si="24"/>
        <v>11.099999999999454</v>
      </c>
      <c r="I194" s="2">
        <f t="shared" si="25"/>
        <v>0.17095070151390634</v>
      </c>
      <c r="J194">
        <f t="shared" si="26"/>
        <v>1</v>
      </c>
      <c r="K194">
        <f t="shared" si="27"/>
        <v>0</v>
      </c>
      <c r="L194" s="4">
        <f t="shared" si="28"/>
        <v>11.099999999999454</v>
      </c>
      <c r="M194" s="4">
        <f t="shared" si="29"/>
        <v>0</v>
      </c>
      <c r="N194" s="4">
        <f t="shared" si="23"/>
        <v>210009.99999999997</v>
      </c>
      <c r="O194" s="4">
        <f>N194*100/MAX(N194:$N$246) -100</f>
        <v>-0.78072403000061286</v>
      </c>
      <c r="P194" s="8">
        <f t="shared" si="32"/>
        <v>41705</v>
      </c>
      <c r="Q194">
        <f t="shared" si="30"/>
        <v>6</v>
      </c>
      <c r="R194" s="4">
        <f t="shared" si="31"/>
        <v>554.9999999999709</v>
      </c>
    </row>
    <row r="195" spans="1:18" x14ac:dyDescent="0.3">
      <c r="A195" s="1">
        <v>41710</v>
      </c>
      <c r="B195" s="4">
        <v>6497.5</v>
      </c>
      <c r="C195" s="4">
        <v>6546.15</v>
      </c>
      <c r="D195" s="4">
        <v>6487.3</v>
      </c>
      <c r="E195" s="4">
        <v>6516.9</v>
      </c>
      <c r="F195">
        <v>174977068</v>
      </c>
      <c r="G195" s="4">
        <v>6176.54</v>
      </c>
      <c r="H195" s="3">
        <f t="shared" si="24"/>
        <v>-23.799999999999272</v>
      </c>
      <c r="I195" s="2">
        <f t="shared" si="25"/>
        <v>-0.36520431493500399</v>
      </c>
      <c r="J195">
        <f t="shared" si="26"/>
        <v>0</v>
      </c>
      <c r="K195">
        <f t="shared" si="27"/>
        <v>1</v>
      </c>
      <c r="L195" s="4">
        <f t="shared" si="28"/>
        <v>0</v>
      </c>
      <c r="M195" s="4">
        <f t="shared" si="29"/>
        <v>-23.799999999999272</v>
      </c>
      <c r="N195" s="4">
        <f t="shared" ref="N195:N244" si="33">N196+50*H195</f>
        <v>209455</v>
      </c>
      <c r="O195" s="4">
        <f>N195*100/MAX(N195:$N$246) -100</f>
        <v>-1.0429339160219655</v>
      </c>
      <c r="P195" s="8">
        <f t="shared" si="32"/>
        <v>41705</v>
      </c>
      <c r="Q195">
        <f t="shared" si="30"/>
        <v>5</v>
      </c>
      <c r="R195" s="4">
        <f t="shared" si="31"/>
        <v>-1189.9999999999709</v>
      </c>
    </row>
    <row r="196" spans="1:18" x14ac:dyDescent="0.3">
      <c r="A196" s="1">
        <v>41709</v>
      </c>
      <c r="B196" s="4">
        <v>6537.35</v>
      </c>
      <c r="C196" s="4">
        <v>6562.85</v>
      </c>
      <c r="D196" s="4">
        <v>6494.25</v>
      </c>
      <c r="E196" s="4">
        <v>6511.9</v>
      </c>
      <c r="F196">
        <v>238994883</v>
      </c>
      <c r="G196" s="4">
        <v>8268.67</v>
      </c>
      <c r="H196" s="3">
        <f t="shared" ref="H196:H245" si="34">E195-E196</f>
        <v>5</v>
      </c>
      <c r="I196" s="2">
        <f t="shared" ref="I196:I245" si="35">(E195-E196)*100/E196</f>
        <v>7.6782505873861706E-2</v>
      </c>
      <c r="J196">
        <f t="shared" ref="J196:J245" si="36">IF(H196&gt;0,1+J197,0)</f>
        <v>1</v>
      </c>
      <c r="K196">
        <f t="shared" ref="K196:K245" si="37">IF(I196&lt;=0,1+K197,0)</f>
        <v>0</v>
      </c>
      <c r="L196" s="4">
        <f t="shared" ref="L196:L245" si="38">IF(H196&gt;0,H196+L197,0)</f>
        <v>5</v>
      </c>
      <c r="M196" s="4">
        <f t="shared" ref="M196:M245" si="39">IF(I196&lt;=0,H196+M197,0)</f>
        <v>0</v>
      </c>
      <c r="N196" s="4">
        <f t="shared" si="33"/>
        <v>210644.99999999997</v>
      </c>
      <c r="O196" s="4">
        <f>N196*100/MAX(N196:$N$246) -100</f>
        <v>-0.4807181243725438</v>
      </c>
      <c r="P196" s="8">
        <f t="shared" si="32"/>
        <v>41705</v>
      </c>
      <c r="Q196">
        <f t="shared" ref="Q196:Q245" si="40">A196-P196</f>
        <v>4</v>
      </c>
      <c r="R196" s="4">
        <f t="shared" ref="R196:R245" si="41">N196-N197</f>
        <v>250</v>
      </c>
    </row>
    <row r="197" spans="1:18" x14ac:dyDescent="0.3">
      <c r="A197" s="1">
        <v>41708</v>
      </c>
      <c r="B197" s="4">
        <v>6491.7</v>
      </c>
      <c r="C197" s="4">
        <v>6562.2</v>
      </c>
      <c r="D197" s="4">
        <v>6487.35</v>
      </c>
      <c r="E197" s="4">
        <v>6537.25</v>
      </c>
      <c r="F197">
        <v>242143703</v>
      </c>
      <c r="G197" s="4">
        <v>9992.74</v>
      </c>
      <c r="H197" s="3">
        <f t="shared" si="34"/>
        <v>-25.350000000000364</v>
      </c>
      <c r="I197" s="2">
        <f t="shared" si="35"/>
        <v>-0.38777773528624976</v>
      </c>
      <c r="J197">
        <f t="shared" si="36"/>
        <v>0</v>
      </c>
      <c r="K197">
        <f t="shared" si="37"/>
        <v>1</v>
      </c>
      <c r="L197" s="4">
        <f t="shared" si="38"/>
        <v>0</v>
      </c>
      <c r="M197" s="4">
        <f t="shared" si="39"/>
        <v>-25.350000000000364</v>
      </c>
      <c r="N197" s="4">
        <f t="shared" si="33"/>
        <v>210394.99999999997</v>
      </c>
      <c r="O197" s="4">
        <f>N197*100/MAX(N197:$N$246) -100</f>
        <v>-0.59883068564343489</v>
      </c>
      <c r="P197" s="8">
        <f t="shared" si="32"/>
        <v>41705</v>
      </c>
      <c r="Q197">
        <f t="shared" si="40"/>
        <v>3</v>
      </c>
      <c r="R197" s="4">
        <f t="shared" si="41"/>
        <v>-1267.5000000000291</v>
      </c>
    </row>
    <row r="198" spans="1:18" x14ac:dyDescent="0.3">
      <c r="A198" s="1">
        <v>41705</v>
      </c>
      <c r="B198" s="4">
        <v>6413.95</v>
      </c>
      <c r="C198" s="4">
        <v>6537.8</v>
      </c>
      <c r="D198" s="4">
        <v>6413.55</v>
      </c>
      <c r="E198" s="4">
        <v>6526.65</v>
      </c>
      <c r="F198">
        <v>284922346</v>
      </c>
      <c r="G198" s="4">
        <v>11368.15</v>
      </c>
      <c r="H198" s="3">
        <f t="shared" si="34"/>
        <v>10.600000000000364</v>
      </c>
      <c r="I198" s="2">
        <f t="shared" si="35"/>
        <v>0.16241103782185906</v>
      </c>
      <c r="J198">
        <f t="shared" si="36"/>
        <v>5</v>
      </c>
      <c r="K198">
        <f t="shared" si="37"/>
        <v>0</v>
      </c>
      <c r="L198" s="4">
        <f t="shared" si="38"/>
        <v>315.80000000000018</v>
      </c>
      <c r="M198" s="4">
        <f t="shared" si="39"/>
        <v>0</v>
      </c>
      <c r="N198" s="4">
        <f t="shared" si="33"/>
        <v>211662.5</v>
      </c>
      <c r="O198" s="4">
        <f>N198*100/MAX(N198:$N$246) -100</f>
        <v>0</v>
      </c>
      <c r="P198" s="8">
        <f t="shared" si="32"/>
        <v>41705</v>
      </c>
      <c r="Q198">
        <f t="shared" si="40"/>
        <v>0</v>
      </c>
      <c r="R198" s="4">
        <f t="shared" si="41"/>
        <v>530.0000000000291</v>
      </c>
    </row>
    <row r="199" spans="1:18" x14ac:dyDescent="0.3">
      <c r="A199" s="1">
        <v>41704</v>
      </c>
      <c r="B199" s="4">
        <v>6344.75</v>
      </c>
      <c r="C199" s="4">
        <v>6406.6</v>
      </c>
      <c r="D199" s="4">
        <v>6339.7</v>
      </c>
      <c r="E199" s="4">
        <v>6401.15</v>
      </c>
      <c r="F199">
        <v>180731810</v>
      </c>
      <c r="G199" s="4">
        <v>5844.96</v>
      </c>
      <c r="H199" s="3">
        <f t="shared" si="34"/>
        <v>125.5</v>
      </c>
      <c r="I199" s="2">
        <f t="shared" si="35"/>
        <v>1.9605852073455552</v>
      </c>
      <c r="J199">
        <f t="shared" si="36"/>
        <v>4</v>
      </c>
      <c r="K199">
        <f t="shared" si="37"/>
        <v>0</v>
      </c>
      <c r="L199" s="4">
        <f t="shared" si="38"/>
        <v>305.19999999999982</v>
      </c>
      <c r="M199" s="4">
        <f t="shared" si="39"/>
        <v>0</v>
      </c>
      <c r="N199" s="4">
        <f t="shared" si="33"/>
        <v>211132.49999999997</v>
      </c>
      <c r="O199" s="4">
        <f>N199*100/MAX(N199:$N$246) -100</f>
        <v>0</v>
      </c>
      <c r="P199" s="8">
        <f t="shared" si="32"/>
        <v>41704</v>
      </c>
      <c r="Q199">
        <f t="shared" si="40"/>
        <v>0</v>
      </c>
      <c r="R199" s="4">
        <f t="shared" si="41"/>
        <v>6275</v>
      </c>
    </row>
    <row r="200" spans="1:18" x14ac:dyDescent="0.3">
      <c r="A200" s="1">
        <v>41703</v>
      </c>
      <c r="B200" s="4">
        <v>6328.45</v>
      </c>
      <c r="C200" s="4">
        <v>6336.25</v>
      </c>
      <c r="D200" s="4">
        <v>6287.8</v>
      </c>
      <c r="E200" s="4">
        <v>6328.65</v>
      </c>
      <c r="F200">
        <v>160300066</v>
      </c>
      <c r="G200" s="4">
        <v>5754.58</v>
      </c>
      <c r="H200" s="3">
        <f t="shared" si="34"/>
        <v>72.5</v>
      </c>
      <c r="I200" s="2">
        <f t="shared" si="35"/>
        <v>1.1455839713050968</v>
      </c>
      <c r="J200">
        <f t="shared" si="36"/>
        <v>3</v>
      </c>
      <c r="K200">
        <f t="shared" si="37"/>
        <v>0</v>
      </c>
      <c r="L200" s="4">
        <f t="shared" si="38"/>
        <v>179.69999999999982</v>
      </c>
      <c r="M200" s="4">
        <f t="shared" si="39"/>
        <v>0</v>
      </c>
      <c r="N200" s="4">
        <f t="shared" si="33"/>
        <v>204857.49999999997</v>
      </c>
      <c r="O200" s="4">
        <f>N200*100/MAX(N200:$N$246) -100</f>
        <v>0</v>
      </c>
      <c r="P200" s="8">
        <f t="shared" si="32"/>
        <v>41703</v>
      </c>
      <c r="Q200">
        <f t="shared" si="40"/>
        <v>0</v>
      </c>
      <c r="R200" s="4">
        <f t="shared" si="41"/>
        <v>3625</v>
      </c>
    </row>
    <row r="201" spans="1:18" x14ac:dyDescent="0.3">
      <c r="A201" s="1">
        <v>41702</v>
      </c>
      <c r="B201" s="4">
        <v>6216.75</v>
      </c>
      <c r="C201" s="4">
        <v>6302.15</v>
      </c>
      <c r="D201" s="4">
        <v>6215.7</v>
      </c>
      <c r="E201" s="4">
        <v>6297.95</v>
      </c>
      <c r="F201">
        <v>166818924</v>
      </c>
      <c r="G201" s="4">
        <v>5550.29</v>
      </c>
      <c r="H201" s="3">
        <f t="shared" si="34"/>
        <v>30.699999999999818</v>
      </c>
      <c r="I201" s="2">
        <f t="shared" si="35"/>
        <v>0.48746020530489792</v>
      </c>
      <c r="J201">
        <f t="shared" si="36"/>
        <v>2</v>
      </c>
      <c r="K201">
        <f t="shared" si="37"/>
        <v>0</v>
      </c>
      <c r="L201" s="4">
        <f t="shared" si="38"/>
        <v>107.19999999999982</v>
      </c>
      <c r="M201" s="4">
        <f t="shared" si="39"/>
        <v>0</v>
      </c>
      <c r="N201" s="4">
        <f t="shared" si="33"/>
        <v>201232.49999999997</v>
      </c>
      <c r="O201" s="4">
        <f>N201*100/MAX(N201:$N$246) -100</f>
        <v>-0.42062029121770195</v>
      </c>
      <c r="P201" s="8">
        <f t="shared" si="32"/>
        <v>41661</v>
      </c>
      <c r="Q201">
        <f t="shared" si="40"/>
        <v>41</v>
      </c>
      <c r="R201" s="4">
        <f t="shared" si="41"/>
        <v>1535</v>
      </c>
    </row>
    <row r="202" spans="1:18" x14ac:dyDescent="0.3">
      <c r="A202" s="1">
        <v>41701</v>
      </c>
      <c r="B202" s="4">
        <v>6264.35</v>
      </c>
      <c r="C202" s="4">
        <v>6277.75</v>
      </c>
      <c r="D202" s="4">
        <v>6212.25</v>
      </c>
      <c r="E202" s="4">
        <v>6221.45</v>
      </c>
      <c r="F202">
        <v>144562338</v>
      </c>
      <c r="G202" s="4">
        <v>5040.12</v>
      </c>
      <c r="H202" s="3">
        <f t="shared" si="34"/>
        <v>76.5</v>
      </c>
      <c r="I202" s="2">
        <f t="shared" si="35"/>
        <v>1.2296168899533066</v>
      </c>
      <c r="J202">
        <f t="shared" si="36"/>
        <v>1</v>
      </c>
      <c r="K202">
        <f t="shared" si="37"/>
        <v>0</v>
      </c>
      <c r="L202" s="4">
        <f t="shared" si="38"/>
        <v>76.5</v>
      </c>
      <c r="M202" s="4">
        <f t="shared" si="39"/>
        <v>0</v>
      </c>
      <c r="N202" s="4">
        <f t="shared" si="33"/>
        <v>199697.49999999997</v>
      </c>
      <c r="O202" s="4">
        <f>N202*100/MAX(N202:$N$246) -100</f>
        <v>-1.1802110524167091</v>
      </c>
      <c r="P202" s="8">
        <f t="shared" si="32"/>
        <v>41661</v>
      </c>
      <c r="Q202">
        <f t="shared" si="40"/>
        <v>40</v>
      </c>
      <c r="R202" s="4">
        <f t="shared" si="41"/>
        <v>3825</v>
      </c>
    </row>
    <row r="203" spans="1:18" x14ac:dyDescent="0.3">
      <c r="A203" s="1">
        <v>41698</v>
      </c>
      <c r="B203" s="4">
        <v>6228.45</v>
      </c>
      <c r="C203" s="4">
        <v>6282.7</v>
      </c>
      <c r="D203" s="4">
        <v>6228.1</v>
      </c>
      <c r="E203" s="4">
        <v>6276.95</v>
      </c>
      <c r="F203">
        <v>209914263</v>
      </c>
      <c r="G203" s="4">
        <v>7869.42</v>
      </c>
      <c r="H203" s="3">
        <f t="shared" si="34"/>
        <v>-55.5</v>
      </c>
      <c r="I203" s="2">
        <f t="shared" si="35"/>
        <v>-0.88418738400019126</v>
      </c>
      <c r="J203">
        <f t="shared" si="36"/>
        <v>0</v>
      </c>
      <c r="K203">
        <f t="shared" si="37"/>
        <v>1</v>
      </c>
      <c r="L203" s="4">
        <f t="shared" si="38"/>
        <v>0</v>
      </c>
      <c r="M203" s="4">
        <f t="shared" si="39"/>
        <v>-55.5</v>
      </c>
      <c r="N203" s="4">
        <f t="shared" si="33"/>
        <v>195872.49999999997</v>
      </c>
      <c r="O203" s="4">
        <f>N203*100/MAX(N203:$N$246) -100</f>
        <v>-3.0730023628963465</v>
      </c>
      <c r="P203" s="8">
        <f t="shared" si="32"/>
        <v>41661</v>
      </c>
      <c r="Q203">
        <f t="shared" si="40"/>
        <v>37</v>
      </c>
      <c r="R203" s="4">
        <f t="shared" si="41"/>
        <v>-2775</v>
      </c>
    </row>
    <row r="204" spans="1:18" x14ac:dyDescent="0.3">
      <c r="A204" s="1">
        <v>41696</v>
      </c>
      <c r="B204" s="4">
        <v>6202.45</v>
      </c>
      <c r="C204" s="4">
        <v>6245.95</v>
      </c>
      <c r="D204" s="4">
        <v>6202.1</v>
      </c>
      <c r="E204" s="4">
        <v>6238.8</v>
      </c>
      <c r="F204">
        <v>181663811</v>
      </c>
      <c r="G204" s="4">
        <v>6641.33</v>
      </c>
      <c r="H204" s="3">
        <f t="shared" si="34"/>
        <v>38.149999999999636</v>
      </c>
      <c r="I204" s="2">
        <f t="shared" si="35"/>
        <v>0.61149580047444441</v>
      </c>
      <c r="J204">
        <f t="shared" si="36"/>
        <v>5</v>
      </c>
      <c r="K204">
        <f t="shared" si="37"/>
        <v>0</v>
      </c>
      <c r="L204" s="4">
        <f t="shared" si="38"/>
        <v>185.5</v>
      </c>
      <c r="M204" s="4">
        <f t="shared" si="39"/>
        <v>0</v>
      </c>
      <c r="N204" s="4">
        <f t="shared" si="33"/>
        <v>198647.49999999997</v>
      </c>
      <c r="O204" s="4">
        <f>N204*100/MAX(N204:$N$246) -100</f>
        <v>-1.6998008239209241</v>
      </c>
      <c r="P204" s="8">
        <f t="shared" si="32"/>
        <v>41661</v>
      </c>
      <c r="Q204">
        <f t="shared" si="40"/>
        <v>35</v>
      </c>
      <c r="R204" s="4">
        <f t="shared" si="41"/>
        <v>1907.4999999999709</v>
      </c>
    </row>
    <row r="205" spans="1:18" x14ac:dyDescent="0.3">
      <c r="A205" s="1">
        <v>41695</v>
      </c>
      <c r="B205" s="4">
        <v>6205.7</v>
      </c>
      <c r="C205" s="4">
        <v>6216.85</v>
      </c>
      <c r="D205" s="4">
        <v>6176.6</v>
      </c>
      <c r="E205" s="4">
        <v>6200.05</v>
      </c>
      <c r="F205">
        <v>146259298</v>
      </c>
      <c r="G205" s="4">
        <v>4782.95</v>
      </c>
      <c r="H205" s="3">
        <f t="shared" si="34"/>
        <v>38.75</v>
      </c>
      <c r="I205" s="2">
        <f t="shared" si="35"/>
        <v>0.62499495971806673</v>
      </c>
      <c r="J205">
        <f t="shared" si="36"/>
        <v>4</v>
      </c>
      <c r="K205">
        <f t="shared" si="37"/>
        <v>0</v>
      </c>
      <c r="L205" s="4">
        <f t="shared" si="38"/>
        <v>147.35000000000036</v>
      </c>
      <c r="M205" s="4">
        <f t="shared" si="39"/>
        <v>0</v>
      </c>
      <c r="N205" s="4">
        <f t="shared" si="33"/>
        <v>196740</v>
      </c>
      <c r="O205" s="4">
        <f>N205*100/MAX(N205:$N$246) -100</f>
        <v>-2.643722242153558</v>
      </c>
      <c r="P205" s="8">
        <f t="shared" si="32"/>
        <v>41661</v>
      </c>
      <c r="Q205">
        <f t="shared" si="40"/>
        <v>34</v>
      </c>
      <c r="R205" s="4">
        <f t="shared" si="41"/>
        <v>1937.5</v>
      </c>
    </row>
    <row r="206" spans="1:18" x14ac:dyDescent="0.3">
      <c r="A206" s="1">
        <v>41694</v>
      </c>
      <c r="B206" s="4">
        <v>6140.95</v>
      </c>
      <c r="C206" s="4">
        <v>6191.85</v>
      </c>
      <c r="D206" s="4">
        <v>6130.8</v>
      </c>
      <c r="E206" s="4">
        <v>6186.1</v>
      </c>
      <c r="F206">
        <v>144877047</v>
      </c>
      <c r="G206" s="4">
        <v>4424.8100000000004</v>
      </c>
      <c r="H206" s="3">
        <f t="shared" si="34"/>
        <v>13.949999999999818</v>
      </c>
      <c r="I206" s="2">
        <f t="shared" si="35"/>
        <v>0.22550556893680698</v>
      </c>
      <c r="J206">
        <f t="shared" si="36"/>
        <v>3</v>
      </c>
      <c r="K206">
        <f t="shared" si="37"/>
        <v>0</v>
      </c>
      <c r="L206" s="4">
        <f t="shared" si="38"/>
        <v>108.60000000000036</v>
      </c>
      <c r="M206" s="4">
        <f t="shared" si="39"/>
        <v>0</v>
      </c>
      <c r="N206" s="4">
        <f t="shared" si="33"/>
        <v>194802.5</v>
      </c>
      <c r="O206" s="4">
        <f>N206*100/MAX(N206:$N$246) -100</f>
        <v>-3.6024890824291873</v>
      </c>
      <c r="P206" s="8">
        <f t="shared" si="32"/>
        <v>41661</v>
      </c>
      <c r="Q206">
        <f t="shared" si="40"/>
        <v>33</v>
      </c>
      <c r="R206" s="4">
        <f t="shared" si="41"/>
        <v>697.5</v>
      </c>
    </row>
    <row r="207" spans="1:18" x14ac:dyDescent="0.3">
      <c r="A207" s="1">
        <v>41691</v>
      </c>
      <c r="B207" s="4">
        <v>6108.3</v>
      </c>
      <c r="C207" s="4">
        <v>6159.65</v>
      </c>
      <c r="D207" s="4">
        <v>6108</v>
      </c>
      <c r="E207" s="4">
        <v>6155.45</v>
      </c>
      <c r="F207">
        <v>112596128</v>
      </c>
      <c r="G207" s="4">
        <v>4001.93</v>
      </c>
      <c r="H207" s="3">
        <f t="shared" si="34"/>
        <v>30.650000000000546</v>
      </c>
      <c r="I207" s="2">
        <f t="shared" si="35"/>
        <v>0.49793272628322133</v>
      </c>
      <c r="J207">
        <f t="shared" si="36"/>
        <v>2</v>
      </c>
      <c r="K207">
        <f t="shared" si="37"/>
        <v>0</v>
      </c>
      <c r="L207" s="4">
        <f t="shared" si="38"/>
        <v>94.650000000000546</v>
      </c>
      <c r="M207" s="4">
        <f t="shared" si="39"/>
        <v>0</v>
      </c>
      <c r="N207" s="4">
        <f t="shared" si="33"/>
        <v>194105</v>
      </c>
      <c r="O207" s="4">
        <f>N207*100/MAX(N207:$N$246) -100</f>
        <v>-3.9476451449284156</v>
      </c>
      <c r="P207" s="8">
        <f t="shared" si="32"/>
        <v>41661</v>
      </c>
      <c r="Q207">
        <f t="shared" si="40"/>
        <v>30</v>
      </c>
      <c r="R207" s="4">
        <f t="shared" si="41"/>
        <v>1532.5000000000291</v>
      </c>
    </row>
    <row r="208" spans="1:18" x14ac:dyDescent="0.3">
      <c r="A208" s="1">
        <v>41690</v>
      </c>
      <c r="B208" s="4">
        <v>6127.15</v>
      </c>
      <c r="C208" s="4">
        <v>6129.1</v>
      </c>
      <c r="D208" s="4">
        <v>6086.45</v>
      </c>
      <c r="E208" s="4">
        <v>6091.45</v>
      </c>
      <c r="F208">
        <v>132108928</v>
      </c>
      <c r="G208" s="4">
        <v>4344.7700000000004</v>
      </c>
      <c r="H208" s="3">
        <f t="shared" si="34"/>
        <v>64</v>
      </c>
      <c r="I208" s="2">
        <f t="shared" si="35"/>
        <v>1.0506529644009226</v>
      </c>
      <c r="J208">
        <f t="shared" si="36"/>
        <v>1</v>
      </c>
      <c r="K208">
        <f t="shared" si="37"/>
        <v>0</v>
      </c>
      <c r="L208" s="4">
        <f t="shared" si="38"/>
        <v>64</v>
      </c>
      <c r="M208" s="4">
        <f t="shared" si="39"/>
        <v>0</v>
      </c>
      <c r="N208" s="4">
        <f t="shared" si="33"/>
        <v>192572.49999999997</v>
      </c>
      <c r="O208" s="4">
        <f>N208*100/MAX(N208:$N$246) -100</f>
        <v>-4.7059987876238694</v>
      </c>
      <c r="P208" s="8">
        <f t="shared" si="32"/>
        <v>41661</v>
      </c>
      <c r="Q208">
        <f t="shared" si="40"/>
        <v>29</v>
      </c>
      <c r="R208" s="4">
        <f t="shared" si="41"/>
        <v>3200</v>
      </c>
    </row>
    <row r="209" spans="1:18" x14ac:dyDescent="0.3">
      <c r="A209" s="1">
        <v>41689</v>
      </c>
      <c r="B209" s="4">
        <v>6132.05</v>
      </c>
      <c r="C209" s="4">
        <v>6160.35</v>
      </c>
      <c r="D209" s="4">
        <v>6125.75</v>
      </c>
      <c r="E209" s="4">
        <v>6152.75</v>
      </c>
      <c r="F209">
        <v>95248833</v>
      </c>
      <c r="G209" s="4">
        <v>3735.52</v>
      </c>
      <c r="H209" s="3">
        <f t="shared" si="34"/>
        <v>-61.300000000000182</v>
      </c>
      <c r="I209" s="2">
        <f t="shared" si="35"/>
        <v>-0.99630246637682629</v>
      </c>
      <c r="J209">
        <f t="shared" si="36"/>
        <v>0</v>
      </c>
      <c r="K209">
        <f t="shared" si="37"/>
        <v>1</v>
      </c>
      <c r="L209" s="4">
        <f t="shared" si="38"/>
        <v>0</v>
      </c>
      <c r="M209" s="4">
        <f t="shared" si="39"/>
        <v>-61.300000000000182</v>
      </c>
      <c r="N209" s="4">
        <f t="shared" si="33"/>
        <v>189372.49999999997</v>
      </c>
      <c r="O209" s="4">
        <f>N209*100/MAX(N209:$N$246) -100</f>
        <v>-6.2895104722081356</v>
      </c>
      <c r="P209" s="8">
        <f t="shared" si="32"/>
        <v>41661</v>
      </c>
      <c r="Q209">
        <f t="shared" si="40"/>
        <v>28</v>
      </c>
      <c r="R209" s="4">
        <f t="shared" si="41"/>
        <v>-3065</v>
      </c>
    </row>
    <row r="210" spans="1:18" x14ac:dyDescent="0.3">
      <c r="A210" s="1">
        <v>41688</v>
      </c>
      <c r="B210" s="4">
        <v>6071.3</v>
      </c>
      <c r="C210" s="4">
        <v>6141.7</v>
      </c>
      <c r="D210" s="4">
        <v>6066.8</v>
      </c>
      <c r="E210" s="4">
        <v>6127.1</v>
      </c>
      <c r="F210">
        <v>126639146</v>
      </c>
      <c r="G210" s="4">
        <v>4592.38</v>
      </c>
      <c r="H210" s="3">
        <f t="shared" si="34"/>
        <v>25.649999999999636</v>
      </c>
      <c r="I210" s="2">
        <f t="shared" si="35"/>
        <v>0.41863197923976492</v>
      </c>
      <c r="J210">
        <f t="shared" si="36"/>
        <v>4</v>
      </c>
      <c r="K210">
        <f t="shared" si="37"/>
        <v>0</v>
      </c>
      <c r="L210" s="4">
        <f t="shared" si="38"/>
        <v>151.64999999999964</v>
      </c>
      <c r="M210" s="4">
        <f t="shared" si="39"/>
        <v>0</v>
      </c>
      <c r="N210" s="4">
        <f t="shared" si="33"/>
        <v>192437.49999999997</v>
      </c>
      <c r="O210" s="4">
        <f>N210*100/MAX(N210:$N$246) -100</f>
        <v>-4.7728031868172707</v>
      </c>
      <c r="P210" s="8">
        <f t="shared" si="32"/>
        <v>41661</v>
      </c>
      <c r="Q210">
        <f t="shared" si="40"/>
        <v>27</v>
      </c>
      <c r="R210" s="4">
        <f t="shared" si="41"/>
        <v>1282.4999999999709</v>
      </c>
    </row>
    <row r="211" spans="1:18" x14ac:dyDescent="0.3">
      <c r="A211" s="1">
        <v>41687</v>
      </c>
      <c r="B211" s="4">
        <v>6057.1</v>
      </c>
      <c r="C211" s="4">
        <v>6080.65</v>
      </c>
      <c r="D211" s="4">
        <v>6038.3</v>
      </c>
      <c r="E211" s="4">
        <v>6073.3</v>
      </c>
      <c r="F211">
        <v>108492457</v>
      </c>
      <c r="G211" s="4">
        <v>4455.6499999999996</v>
      </c>
      <c r="H211" s="3">
        <f t="shared" si="34"/>
        <v>53.800000000000182</v>
      </c>
      <c r="I211" s="2">
        <f t="shared" si="35"/>
        <v>0.88584459848846886</v>
      </c>
      <c r="J211">
        <f t="shared" si="36"/>
        <v>3</v>
      </c>
      <c r="K211">
        <f t="shared" si="37"/>
        <v>0</v>
      </c>
      <c r="L211" s="4">
        <f t="shared" si="38"/>
        <v>126</v>
      </c>
      <c r="M211" s="4">
        <f t="shared" si="39"/>
        <v>0</v>
      </c>
      <c r="N211" s="4">
        <f t="shared" si="33"/>
        <v>191155</v>
      </c>
      <c r="O211" s="4">
        <f>N211*100/MAX(N211:$N$246) -100</f>
        <v>-5.4074449791545334</v>
      </c>
      <c r="P211" s="8">
        <f t="shared" si="32"/>
        <v>41661</v>
      </c>
      <c r="Q211">
        <f t="shared" si="40"/>
        <v>26</v>
      </c>
      <c r="R211" s="4">
        <f t="shared" si="41"/>
        <v>2690</v>
      </c>
    </row>
    <row r="212" spans="1:18" x14ac:dyDescent="0.3">
      <c r="A212" s="1">
        <v>41684</v>
      </c>
      <c r="B212" s="4">
        <v>6023.75</v>
      </c>
      <c r="C212" s="4">
        <v>6056.4</v>
      </c>
      <c r="D212" s="4">
        <v>5984.6</v>
      </c>
      <c r="E212" s="4">
        <v>6048.35</v>
      </c>
      <c r="F212">
        <v>140204479</v>
      </c>
      <c r="G212" s="4">
        <v>5539.7</v>
      </c>
      <c r="H212" s="3">
        <f t="shared" si="34"/>
        <v>24.949999999999818</v>
      </c>
      <c r="I212" s="2">
        <f t="shared" si="35"/>
        <v>0.41250919672307018</v>
      </c>
      <c r="J212">
        <f t="shared" si="36"/>
        <v>2</v>
      </c>
      <c r="K212">
        <f t="shared" si="37"/>
        <v>0</v>
      </c>
      <c r="L212" s="4">
        <f t="shared" si="38"/>
        <v>72.199999999999818</v>
      </c>
      <c r="M212" s="4">
        <f t="shared" si="39"/>
        <v>0</v>
      </c>
      <c r="N212" s="4">
        <f t="shared" si="33"/>
        <v>188465</v>
      </c>
      <c r="O212" s="4">
        <f>N212*100/MAX(N212:$N$246) -100</f>
        <v>-6.7385844890081898</v>
      </c>
      <c r="P212" s="8">
        <f t="shared" si="32"/>
        <v>41661</v>
      </c>
      <c r="Q212">
        <f t="shared" si="40"/>
        <v>23</v>
      </c>
      <c r="R212" s="4">
        <f t="shared" si="41"/>
        <v>1247.5</v>
      </c>
    </row>
    <row r="213" spans="1:18" x14ac:dyDescent="0.3">
      <c r="A213" s="1">
        <v>41683</v>
      </c>
      <c r="B213" s="4">
        <v>6087.55</v>
      </c>
      <c r="C213" s="4">
        <v>6094.4</v>
      </c>
      <c r="D213" s="4">
        <v>5991.1</v>
      </c>
      <c r="E213" s="4">
        <v>6001.1</v>
      </c>
      <c r="F213">
        <v>153652371</v>
      </c>
      <c r="G213" s="4">
        <v>5037.18</v>
      </c>
      <c r="H213" s="3">
        <f t="shared" si="34"/>
        <v>47.25</v>
      </c>
      <c r="I213" s="2">
        <f t="shared" si="35"/>
        <v>0.78735565146389819</v>
      </c>
      <c r="J213">
        <f t="shared" si="36"/>
        <v>1</v>
      </c>
      <c r="K213">
        <f t="shared" si="37"/>
        <v>0</v>
      </c>
      <c r="L213" s="4">
        <f t="shared" si="38"/>
        <v>47.25</v>
      </c>
      <c r="M213" s="4">
        <f t="shared" si="39"/>
        <v>0</v>
      </c>
      <c r="N213" s="4">
        <f t="shared" si="33"/>
        <v>187217.5</v>
      </c>
      <c r="O213" s="4">
        <f>N213*100/MAX(N213:$N$246) -100</f>
        <v>-7.3559066222953362</v>
      </c>
      <c r="P213" s="8">
        <f t="shared" si="32"/>
        <v>41661</v>
      </c>
      <c r="Q213">
        <f t="shared" si="40"/>
        <v>22</v>
      </c>
      <c r="R213" s="4">
        <f t="shared" si="41"/>
        <v>2362.5</v>
      </c>
    </row>
    <row r="214" spans="1:18" x14ac:dyDescent="0.3">
      <c r="A214" s="1">
        <v>41682</v>
      </c>
      <c r="B214" s="4">
        <v>6085.35</v>
      </c>
      <c r="C214" s="4">
        <v>6106.6</v>
      </c>
      <c r="D214" s="4">
        <v>6077.4</v>
      </c>
      <c r="E214" s="4">
        <v>6084</v>
      </c>
      <c r="F214">
        <v>138547391</v>
      </c>
      <c r="G214" s="4">
        <v>5351.08</v>
      </c>
      <c r="H214" s="3">
        <f t="shared" si="34"/>
        <v>-82.899999999999636</v>
      </c>
      <c r="I214" s="2">
        <f t="shared" si="35"/>
        <v>-1.3625904010519336</v>
      </c>
      <c r="J214">
        <f t="shared" si="36"/>
        <v>0</v>
      </c>
      <c r="K214">
        <f t="shared" si="37"/>
        <v>1</v>
      </c>
      <c r="L214" s="4">
        <f t="shared" si="38"/>
        <v>0</v>
      </c>
      <c r="M214" s="4">
        <f t="shared" si="39"/>
        <v>-82.899999999999636</v>
      </c>
      <c r="N214" s="4">
        <f t="shared" si="33"/>
        <v>184855</v>
      </c>
      <c r="O214" s="4">
        <f>N214*100/MAX(N214:$N$246) -100</f>
        <v>-8.5249836081798094</v>
      </c>
      <c r="P214" s="8">
        <f t="shared" si="32"/>
        <v>41661</v>
      </c>
      <c r="Q214">
        <f t="shared" si="40"/>
        <v>21</v>
      </c>
      <c r="R214" s="4">
        <f t="shared" si="41"/>
        <v>-4144.9999999999709</v>
      </c>
    </row>
    <row r="215" spans="1:18" x14ac:dyDescent="0.3">
      <c r="A215" s="1">
        <v>41681</v>
      </c>
      <c r="B215" s="4">
        <v>6072.45</v>
      </c>
      <c r="C215" s="4">
        <v>6081.85</v>
      </c>
      <c r="D215" s="4">
        <v>6053.25</v>
      </c>
      <c r="E215" s="4">
        <v>6062.7</v>
      </c>
      <c r="F215">
        <v>150520900</v>
      </c>
      <c r="G215" s="4">
        <v>5268.8</v>
      </c>
      <c r="H215" s="3">
        <f t="shared" si="34"/>
        <v>21.300000000000182</v>
      </c>
      <c r="I215" s="2">
        <f t="shared" si="35"/>
        <v>0.35132861596318771</v>
      </c>
      <c r="J215">
        <f t="shared" si="36"/>
        <v>2</v>
      </c>
      <c r="K215">
        <f t="shared" si="37"/>
        <v>0</v>
      </c>
      <c r="L215" s="4">
        <f t="shared" si="38"/>
        <v>30.550000000000182</v>
      </c>
      <c r="M215" s="4">
        <f t="shared" si="39"/>
        <v>0</v>
      </c>
      <c r="N215" s="4">
        <f t="shared" si="33"/>
        <v>188999.99999999997</v>
      </c>
      <c r="O215" s="4">
        <f>N215*100/MAX(N215:$N$246) -100</f>
        <v>-6.4738411292417766</v>
      </c>
      <c r="P215" s="8">
        <f t="shared" si="32"/>
        <v>41661</v>
      </c>
      <c r="Q215">
        <f t="shared" si="40"/>
        <v>20</v>
      </c>
      <c r="R215" s="4">
        <f t="shared" si="41"/>
        <v>1065</v>
      </c>
    </row>
    <row r="216" spans="1:18" x14ac:dyDescent="0.3">
      <c r="A216" s="1">
        <v>41680</v>
      </c>
      <c r="B216" s="4">
        <v>6072.8</v>
      </c>
      <c r="C216" s="4">
        <v>6083.05</v>
      </c>
      <c r="D216" s="4">
        <v>6046.4</v>
      </c>
      <c r="E216" s="4">
        <v>6053.45</v>
      </c>
      <c r="F216">
        <v>133070328</v>
      </c>
      <c r="G216" s="4">
        <v>4762.8900000000003</v>
      </c>
      <c r="H216" s="3">
        <f t="shared" si="34"/>
        <v>9.25</v>
      </c>
      <c r="I216" s="2">
        <f t="shared" si="35"/>
        <v>0.15280542500557534</v>
      </c>
      <c r="J216">
        <f t="shared" si="36"/>
        <v>1</v>
      </c>
      <c r="K216">
        <f t="shared" si="37"/>
        <v>0</v>
      </c>
      <c r="L216" s="4">
        <f t="shared" si="38"/>
        <v>9.25</v>
      </c>
      <c r="M216" s="4">
        <f t="shared" si="39"/>
        <v>0</v>
      </c>
      <c r="N216" s="4">
        <f t="shared" si="33"/>
        <v>187934.99999999997</v>
      </c>
      <c r="O216" s="4">
        <f>N216*100/MAX(N216:$N$246) -100</f>
        <v>-7.0008536117674822</v>
      </c>
      <c r="P216" s="8">
        <f t="shared" si="32"/>
        <v>41661</v>
      </c>
      <c r="Q216">
        <f t="shared" si="40"/>
        <v>19</v>
      </c>
      <c r="R216" s="4">
        <f t="shared" si="41"/>
        <v>462.5</v>
      </c>
    </row>
    <row r="217" spans="1:18" x14ac:dyDescent="0.3">
      <c r="A217" s="1">
        <v>41677</v>
      </c>
      <c r="B217" s="4">
        <v>6077.65</v>
      </c>
      <c r="C217" s="4">
        <v>6079.95</v>
      </c>
      <c r="D217" s="4">
        <v>6030.9</v>
      </c>
      <c r="E217" s="4">
        <v>6063.2</v>
      </c>
      <c r="F217">
        <v>181932292</v>
      </c>
      <c r="G217" s="4">
        <v>5591.39</v>
      </c>
      <c r="H217" s="3">
        <f t="shared" si="34"/>
        <v>-9.75</v>
      </c>
      <c r="I217" s="2">
        <f t="shared" si="35"/>
        <v>-0.16080617495711835</v>
      </c>
      <c r="J217">
        <f t="shared" si="36"/>
        <v>0</v>
      </c>
      <c r="K217">
        <f t="shared" si="37"/>
        <v>1</v>
      </c>
      <c r="L217" s="4">
        <f t="shared" si="38"/>
        <v>0</v>
      </c>
      <c r="M217" s="4">
        <f t="shared" si="39"/>
        <v>-9.75</v>
      </c>
      <c r="N217" s="4">
        <f t="shared" si="33"/>
        <v>187472.49999999997</v>
      </c>
      <c r="O217" s="4">
        <f>N217*100/MAX(N217:$N$246) -100</f>
        <v>-7.2297205349300526</v>
      </c>
      <c r="P217" s="8">
        <f t="shared" ref="P217:P244" si="42">IF(O217=0,A217,P218)</f>
        <v>41661</v>
      </c>
      <c r="Q217">
        <f t="shared" si="40"/>
        <v>16</v>
      </c>
      <c r="R217" s="4">
        <f t="shared" si="41"/>
        <v>-487.5</v>
      </c>
    </row>
    <row r="218" spans="1:18" x14ac:dyDescent="0.3">
      <c r="A218" s="1">
        <v>41676</v>
      </c>
      <c r="B218" s="4">
        <v>6028.35</v>
      </c>
      <c r="C218" s="4">
        <v>6048.35</v>
      </c>
      <c r="D218" s="4">
        <v>5965.4</v>
      </c>
      <c r="E218" s="4">
        <v>6036.3</v>
      </c>
      <c r="F218">
        <v>185503324</v>
      </c>
      <c r="G218" s="4">
        <v>6291.97</v>
      </c>
      <c r="H218" s="3">
        <f t="shared" si="34"/>
        <v>26.899999999999636</v>
      </c>
      <c r="I218" s="2">
        <f t="shared" si="35"/>
        <v>0.44563722810330225</v>
      </c>
      <c r="J218">
        <f t="shared" si="36"/>
        <v>3</v>
      </c>
      <c r="K218">
        <f t="shared" si="37"/>
        <v>0</v>
      </c>
      <c r="L218" s="4">
        <f t="shared" si="38"/>
        <v>62.300000000000182</v>
      </c>
      <c r="M218" s="4">
        <f t="shared" si="39"/>
        <v>0</v>
      </c>
      <c r="N218" s="4">
        <f t="shared" si="33"/>
        <v>187959.99999999997</v>
      </c>
      <c r="O218" s="4">
        <f>N218*100/MAX(N218:$N$246) -100</f>
        <v>-6.9884824267316645</v>
      </c>
      <c r="P218" s="8">
        <f t="shared" si="42"/>
        <v>41661</v>
      </c>
      <c r="Q218">
        <f t="shared" si="40"/>
        <v>15</v>
      </c>
      <c r="R218" s="4">
        <f t="shared" si="41"/>
        <v>1344.9999999999709</v>
      </c>
    </row>
    <row r="219" spans="1:18" x14ac:dyDescent="0.3">
      <c r="A219" s="1">
        <v>41675</v>
      </c>
      <c r="B219" s="4">
        <v>6004.25</v>
      </c>
      <c r="C219" s="4">
        <v>6028.05</v>
      </c>
      <c r="D219" s="4">
        <v>5962.05</v>
      </c>
      <c r="E219" s="4">
        <v>6022.4</v>
      </c>
      <c r="F219">
        <v>166627311</v>
      </c>
      <c r="G219" s="4">
        <v>5572.13</v>
      </c>
      <c r="H219" s="3">
        <f t="shared" si="34"/>
        <v>13.900000000000546</v>
      </c>
      <c r="I219" s="2">
        <f t="shared" si="35"/>
        <v>0.2308049946865128</v>
      </c>
      <c r="J219">
        <f t="shared" si="36"/>
        <v>2</v>
      </c>
      <c r="K219">
        <f t="shared" si="37"/>
        <v>0</v>
      </c>
      <c r="L219" s="4">
        <f t="shared" si="38"/>
        <v>35.400000000000546</v>
      </c>
      <c r="M219" s="4">
        <f t="shared" si="39"/>
        <v>0</v>
      </c>
      <c r="N219" s="4">
        <f t="shared" si="33"/>
        <v>186615</v>
      </c>
      <c r="O219" s="4">
        <f>N219*100/MAX(N219:$N$246) -100</f>
        <v>-7.6540521816584715</v>
      </c>
      <c r="P219" s="8">
        <f t="shared" si="42"/>
        <v>41661</v>
      </c>
      <c r="Q219">
        <f t="shared" si="40"/>
        <v>14</v>
      </c>
      <c r="R219" s="4">
        <f t="shared" si="41"/>
        <v>695.0000000000291</v>
      </c>
    </row>
    <row r="220" spans="1:18" x14ac:dyDescent="0.3">
      <c r="A220" s="1">
        <v>41674</v>
      </c>
      <c r="B220" s="4">
        <v>5947.6</v>
      </c>
      <c r="C220" s="4">
        <v>6017.8</v>
      </c>
      <c r="D220" s="4">
        <v>5933.3</v>
      </c>
      <c r="E220" s="4">
        <v>6000.9</v>
      </c>
      <c r="F220">
        <v>183252654</v>
      </c>
      <c r="G220" s="4">
        <v>6075.02</v>
      </c>
      <c r="H220" s="3">
        <f t="shared" si="34"/>
        <v>21.5</v>
      </c>
      <c r="I220" s="2">
        <f t="shared" si="35"/>
        <v>0.35827959139462418</v>
      </c>
      <c r="J220">
        <f t="shared" si="36"/>
        <v>1</v>
      </c>
      <c r="K220">
        <f t="shared" si="37"/>
        <v>0</v>
      </c>
      <c r="L220" s="4">
        <f t="shared" si="38"/>
        <v>21.5</v>
      </c>
      <c r="M220" s="4">
        <f t="shared" si="39"/>
        <v>0</v>
      </c>
      <c r="N220" s="4">
        <f t="shared" si="33"/>
        <v>185919.99999999997</v>
      </c>
      <c r="O220" s="4">
        <f>N220*100/MAX(N220:$N$246) -100</f>
        <v>-7.9979711256541322</v>
      </c>
      <c r="P220" s="8">
        <f t="shared" si="42"/>
        <v>41661</v>
      </c>
      <c r="Q220">
        <f t="shared" si="40"/>
        <v>13</v>
      </c>
      <c r="R220" s="4">
        <f t="shared" si="41"/>
        <v>1075</v>
      </c>
    </row>
    <row r="221" spans="1:18" x14ac:dyDescent="0.3">
      <c r="A221" s="1">
        <v>41673</v>
      </c>
      <c r="B221" s="4">
        <v>6058.8</v>
      </c>
      <c r="C221" s="4">
        <v>6074.85</v>
      </c>
      <c r="D221" s="4">
        <v>5994.45</v>
      </c>
      <c r="E221" s="4">
        <v>6001.8</v>
      </c>
      <c r="F221">
        <v>134893587</v>
      </c>
      <c r="G221" s="4">
        <v>4635.6899999999996</v>
      </c>
      <c r="H221" s="3">
        <f t="shared" si="34"/>
        <v>-0.9000000000005457</v>
      </c>
      <c r="I221" s="2">
        <f t="shared" si="35"/>
        <v>-1.4995501349604213E-2</v>
      </c>
      <c r="J221">
        <f t="shared" si="36"/>
        <v>0</v>
      </c>
      <c r="K221">
        <f t="shared" si="37"/>
        <v>2</v>
      </c>
      <c r="L221" s="4">
        <f t="shared" si="38"/>
        <v>0</v>
      </c>
      <c r="M221" s="4">
        <f t="shared" si="39"/>
        <v>-88.600000000000364</v>
      </c>
      <c r="N221" s="4">
        <f t="shared" si="33"/>
        <v>184844.99999999997</v>
      </c>
      <c r="O221" s="4">
        <f>N221*100/MAX(N221:$N$246) -100</f>
        <v>-8.5299320821941649</v>
      </c>
      <c r="P221" s="8">
        <f t="shared" si="42"/>
        <v>41661</v>
      </c>
      <c r="Q221">
        <f t="shared" si="40"/>
        <v>12</v>
      </c>
      <c r="R221" s="4">
        <f t="shared" si="41"/>
        <v>-45.000000000029104</v>
      </c>
    </row>
    <row r="222" spans="1:18" x14ac:dyDescent="0.3">
      <c r="A222" s="1">
        <v>41670</v>
      </c>
      <c r="B222" s="4">
        <v>6082.75</v>
      </c>
      <c r="C222" s="4">
        <v>6097.85</v>
      </c>
      <c r="D222" s="4">
        <v>6067.35</v>
      </c>
      <c r="E222" s="4">
        <v>6089.5</v>
      </c>
      <c r="F222">
        <v>146713083</v>
      </c>
      <c r="G222" s="4">
        <v>5407.1</v>
      </c>
      <c r="H222" s="3">
        <f t="shared" si="34"/>
        <v>-87.699999999999818</v>
      </c>
      <c r="I222" s="2">
        <f t="shared" si="35"/>
        <v>-1.4401839231463966</v>
      </c>
      <c r="J222">
        <f t="shared" si="36"/>
        <v>0</v>
      </c>
      <c r="K222">
        <f t="shared" si="37"/>
        <v>1</v>
      </c>
      <c r="L222" s="4">
        <f t="shared" si="38"/>
        <v>0</v>
      </c>
      <c r="M222" s="4">
        <f t="shared" si="39"/>
        <v>-87.699999999999818</v>
      </c>
      <c r="N222" s="4">
        <f t="shared" si="33"/>
        <v>184890</v>
      </c>
      <c r="O222" s="4">
        <f>N222*100/MAX(N222:$N$246) -100</f>
        <v>-8.5076639491296788</v>
      </c>
      <c r="P222" s="8">
        <f t="shared" si="42"/>
        <v>41661</v>
      </c>
      <c r="Q222">
        <f t="shared" si="40"/>
        <v>9</v>
      </c>
      <c r="R222" s="4">
        <f t="shared" si="41"/>
        <v>-4385</v>
      </c>
    </row>
    <row r="223" spans="1:18" x14ac:dyDescent="0.3">
      <c r="A223" s="1">
        <v>41669</v>
      </c>
      <c r="B223" s="4">
        <v>6067</v>
      </c>
      <c r="C223" s="4">
        <v>6082.85</v>
      </c>
      <c r="D223" s="4">
        <v>6027.25</v>
      </c>
      <c r="E223" s="4">
        <v>6073.7</v>
      </c>
      <c r="F223">
        <v>208061426</v>
      </c>
      <c r="G223" s="4">
        <v>7694.04</v>
      </c>
      <c r="H223" s="3">
        <f t="shared" si="34"/>
        <v>15.800000000000182</v>
      </c>
      <c r="I223" s="2">
        <f t="shared" si="35"/>
        <v>0.2601379719116878</v>
      </c>
      <c r="J223">
        <f t="shared" si="36"/>
        <v>1</v>
      </c>
      <c r="K223">
        <f t="shared" si="37"/>
        <v>0</v>
      </c>
      <c r="L223" s="4">
        <f t="shared" si="38"/>
        <v>15.800000000000182</v>
      </c>
      <c r="M223" s="4">
        <f t="shared" si="39"/>
        <v>0</v>
      </c>
      <c r="N223" s="4">
        <f t="shared" si="33"/>
        <v>189275</v>
      </c>
      <c r="O223" s="4">
        <f>N223*100/MAX(N223:$N$246) -100</f>
        <v>-6.3377580938477962</v>
      </c>
      <c r="P223" s="8">
        <f t="shared" si="42"/>
        <v>41661</v>
      </c>
      <c r="Q223">
        <f t="shared" si="40"/>
        <v>8</v>
      </c>
      <c r="R223" s="4">
        <f t="shared" si="41"/>
        <v>790</v>
      </c>
    </row>
    <row r="224" spans="1:18" x14ac:dyDescent="0.3">
      <c r="A224" s="1">
        <v>41668</v>
      </c>
      <c r="B224" s="4">
        <v>6161</v>
      </c>
      <c r="C224" s="4">
        <v>6170.45</v>
      </c>
      <c r="D224" s="4">
        <v>6109.8</v>
      </c>
      <c r="E224" s="4">
        <v>6120.25</v>
      </c>
      <c r="F224">
        <v>146733030</v>
      </c>
      <c r="G224" s="4">
        <v>6487.39</v>
      </c>
      <c r="H224" s="3">
        <f t="shared" si="34"/>
        <v>-46.550000000000182</v>
      </c>
      <c r="I224" s="2">
        <f t="shared" si="35"/>
        <v>-0.76058984518606565</v>
      </c>
      <c r="J224">
        <f t="shared" si="36"/>
        <v>0</v>
      </c>
      <c r="K224">
        <f t="shared" si="37"/>
        <v>5</v>
      </c>
      <c r="L224" s="4">
        <f t="shared" si="38"/>
        <v>0</v>
      </c>
      <c r="M224" s="4">
        <f t="shared" si="39"/>
        <v>-271.94999999999982</v>
      </c>
      <c r="N224" s="4">
        <f t="shared" si="33"/>
        <v>188485</v>
      </c>
      <c r="O224" s="4">
        <f>N224*100/MAX(N224:$N$246) -100</f>
        <v>-6.7286875409795357</v>
      </c>
      <c r="P224" s="8">
        <f t="shared" si="42"/>
        <v>41661</v>
      </c>
      <c r="Q224">
        <f t="shared" si="40"/>
        <v>7</v>
      </c>
      <c r="R224" s="4">
        <f t="shared" si="41"/>
        <v>-2327.5</v>
      </c>
    </row>
    <row r="225" spans="1:18" x14ac:dyDescent="0.3">
      <c r="A225" s="1">
        <v>41667</v>
      </c>
      <c r="B225" s="4">
        <v>6131.85</v>
      </c>
      <c r="C225" s="4">
        <v>6163.6</v>
      </c>
      <c r="D225" s="4">
        <v>6085.95</v>
      </c>
      <c r="E225" s="4">
        <v>6126.25</v>
      </c>
      <c r="F225">
        <v>184111740</v>
      </c>
      <c r="G225" s="4">
        <v>7710.08</v>
      </c>
      <c r="H225" s="3">
        <f t="shared" si="34"/>
        <v>-6</v>
      </c>
      <c r="I225" s="2">
        <f t="shared" si="35"/>
        <v>-9.7939196082432151E-2</v>
      </c>
      <c r="J225">
        <f t="shared" si="36"/>
        <v>0</v>
      </c>
      <c r="K225">
        <f t="shared" si="37"/>
        <v>4</v>
      </c>
      <c r="L225" s="4">
        <f t="shared" si="38"/>
        <v>0</v>
      </c>
      <c r="M225" s="4">
        <f t="shared" si="39"/>
        <v>-225.39999999999964</v>
      </c>
      <c r="N225" s="4">
        <f t="shared" si="33"/>
        <v>190812.5</v>
      </c>
      <c r="O225" s="4">
        <f>N225*100/MAX(N225:$N$246) -100</f>
        <v>-5.5769302141451931</v>
      </c>
      <c r="P225" s="8">
        <f t="shared" si="42"/>
        <v>41661</v>
      </c>
      <c r="Q225">
        <f t="shared" si="40"/>
        <v>6</v>
      </c>
      <c r="R225" s="4">
        <f t="shared" si="41"/>
        <v>-300</v>
      </c>
    </row>
    <row r="226" spans="1:18" x14ac:dyDescent="0.3">
      <c r="A226" s="1">
        <v>41666</v>
      </c>
      <c r="B226" s="4">
        <v>6186.3</v>
      </c>
      <c r="C226" s="4">
        <v>6188.55</v>
      </c>
      <c r="D226" s="4">
        <v>6130.25</v>
      </c>
      <c r="E226" s="4">
        <v>6135.85</v>
      </c>
      <c r="F226">
        <v>190442601</v>
      </c>
      <c r="G226" s="4">
        <v>7091.1</v>
      </c>
      <c r="H226" s="3">
        <f t="shared" si="34"/>
        <v>-9.6000000000003638</v>
      </c>
      <c r="I226" s="2">
        <f t="shared" si="35"/>
        <v>-0.15645754052006428</v>
      </c>
      <c r="J226">
        <f t="shared" si="36"/>
        <v>0</v>
      </c>
      <c r="K226">
        <f t="shared" si="37"/>
        <v>3</v>
      </c>
      <c r="L226" s="4">
        <f t="shared" si="38"/>
        <v>0</v>
      </c>
      <c r="M226" s="4">
        <f t="shared" si="39"/>
        <v>-219.39999999999964</v>
      </c>
      <c r="N226" s="4">
        <f t="shared" si="33"/>
        <v>191112.5</v>
      </c>
      <c r="O226" s="4">
        <f>N226*100/MAX(N226:$N$246) -100</f>
        <v>-5.4284759937154234</v>
      </c>
      <c r="P226" s="8">
        <f t="shared" si="42"/>
        <v>41661</v>
      </c>
      <c r="Q226">
        <f t="shared" si="40"/>
        <v>5</v>
      </c>
      <c r="R226" s="4">
        <f t="shared" si="41"/>
        <v>-480.0000000000291</v>
      </c>
    </row>
    <row r="227" spans="1:18" x14ac:dyDescent="0.3">
      <c r="A227" s="1">
        <v>41663</v>
      </c>
      <c r="B227" s="4">
        <v>6301.65</v>
      </c>
      <c r="C227" s="4">
        <v>6331.45</v>
      </c>
      <c r="D227" s="4">
        <v>6263.9</v>
      </c>
      <c r="E227" s="4">
        <v>6266.75</v>
      </c>
      <c r="F227">
        <v>160270856</v>
      </c>
      <c r="G227" s="4">
        <v>6209.06</v>
      </c>
      <c r="H227" s="3">
        <f t="shared" si="34"/>
        <v>-130.89999999999964</v>
      </c>
      <c r="I227" s="2">
        <f t="shared" si="35"/>
        <v>-2.088802010611555</v>
      </c>
      <c r="J227">
        <f t="shared" si="36"/>
        <v>0</v>
      </c>
      <c r="K227">
        <f t="shared" si="37"/>
        <v>2</v>
      </c>
      <c r="L227" s="4">
        <f t="shared" si="38"/>
        <v>0</v>
      </c>
      <c r="M227" s="4">
        <f t="shared" si="39"/>
        <v>-209.79999999999927</v>
      </c>
      <c r="N227" s="4">
        <f t="shared" si="33"/>
        <v>191592.50000000003</v>
      </c>
      <c r="O227" s="4">
        <f>N227*100/MAX(N227:$N$246) -100</f>
        <v>-5.1909492410277664</v>
      </c>
      <c r="P227" s="8">
        <f t="shared" si="42"/>
        <v>41661</v>
      </c>
      <c r="Q227">
        <f t="shared" si="40"/>
        <v>2</v>
      </c>
      <c r="R227" s="4">
        <f t="shared" si="41"/>
        <v>-6544.9999999999709</v>
      </c>
    </row>
    <row r="228" spans="1:18" x14ac:dyDescent="0.3">
      <c r="A228" s="1">
        <v>41662</v>
      </c>
      <c r="B228" s="4">
        <v>6325.95</v>
      </c>
      <c r="C228" s="4">
        <v>6355.6</v>
      </c>
      <c r="D228" s="4">
        <v>6316.4</v>
      </c>
      <c r="E228" s="4">
        <v>6345.65</v>
      </c>
      <c r="F228">
        <v>120054602</v>
      </c>
      <c r="G228" s="4">
        <v>5278.88</v>
      </c>
      <c r="H228" s="3">
        <f t="shared" si="34"/>
        <v>-78.899999999999636</v>
      </c>
      <c r="I228" s="2">
        <f t="shared" si="35"/>
        <v>-1.2433714434297454</v>
      </c>
      <c r="J228">
        <f t="shared" si="36"/>
        <v>0</v>
      </c>
      <c r="K228">
        <f t="shared" si="37"/>
        <v>1</v>
      </c>
      <c r="L228" s="4">
        <f t="shared" si="38"/>
        <v>0</v>
      </c>
      <c r="M228" s="4">
        <f t="shared" si="39"/>
        <v>-78.899999999999636</v>
      </c>
      <c r="N228" s="4">
        <f t="shared" si="33"/>
        <v>198137.5</v>
      </c>
      <c r="O228" s="4">
        <f>N228*100/MAX(N228:$N$246) -100</f>
        <v>-1.9521729986515197</v>
      </c>
      <c r="P228" s="8">
        <f t="shared" si="42"/>
        <v>41661</v>
      </c>
      <c r="Q228">
        <f t="shared" si="40"/>
        <v>1</v>
      </c>
      <c r="R228" s="4">
        <f t="shared" si="41"/>
        <v>-3944.9999999999709</v>
      </c>
    </row>
    <row r="229" spans="1:18" x14ac:dyDescent="0.3">
      <c r="A229" s="1">
        <v>41661</v>
      </c>
      <c r="B229" s="4">
        <v>6309.05</v>
      </c>
      <c r="C229" s="4">
        <v>6349.95</v>
      </c>
      <c r="D229" s="4">
        <v>6287.45</v>
      </c>
      <c r="E229" s="4">
        <v>6338.95</v>
      </c>
      <c r="F229">
        <v>137490525</v>
      </c>
      <c r="G229" s="4">
        <v>5635.92</v>
      </c>
      <c r="H229" s="3">
        <f t="shared" si="34"/>
        <v>6.6999999999998181</v>
      </c>
      <c r="I229" s="2">
        <f t="shared" si="35"/>
        <v>0.10569573825317786</v>
      </c>
      <c r="J229">
        <f t="shared" si="36"/>
        <v>4</v>
      </c>
      <c r="K229">
        <f t="shared" si="37"/>
        <v>0</v>
      </c>
      <c r="L229" s="4">
        <f t="shared" si="38"/>
        <v>84</v>
      </c>
      <c r="M229" s="4">
        <f t="shared" si="39"/>
        <v>0</v>
      </c>
      <c r="N229" s="4">
        <f t="shared" si="33"/>
        <v>202082.49999999997</v>
      </c>
      <c r="O229" s="4">
        <f>N229*100/MAX(N229:$N$246) -100</f>
        <v>0</v>
      </c>
      <c r="P229" s="8">
        <f t="shared" si="42"/>
        <v>41661</v>
      </c>
      <c r="Q229">
        <f t="shared" si="40"/>
        <v>0</v>
      </c>
      <c r="R229" s="4">
        <f t="shared" si="41"/>
        <v>335</v>
      </c>
    </row>
    <row r="230" spans="1:18" x14ac:dyDescent="0.3">
      <c r="A230" s="1">
        <v>41660</v>
      </c>
      <c r="B230" s="4">
        <v>6320.15</v>
      </c>
      <c r="C230" s="4">
        <v>6330.3</v>
      </c>
      <c r="D230" s="4">
        <v>6297.9</v>
      </c>
      <c r="E230" s="4">
        <v>6313.8</v>
      </c>
      <c r="F230">
        <v>141728380</v>
      </c>
      <c r="G230" s="4">
        <v>5831.26</v>
      </c>
      <c r="H230" s="3">
        <f t="shared" si="34"/>
        <v>25.149999999999636</v>
      </c>
      <c r="I230" s="2">
        <f t="shared" si="35"/>
        <v>0.39833380848299971</v>
      </c>
      <c r="J230">
        <f t="shared" si="36"/>
        <v>3</v>
      </c>
      <c r="K230">
        <f t="shared" si="37"/>
        <v>0</v>
      </c>
      <c r="L230" s="4">
        <f t="shared" si="38"/>
        <v>77.300000000000182</v>
      </c>
      <c r="M230" s="4">
        <f t="shared" si="39"/>
        <v>0</v>
      </c>
      <c r="N230" s="4">
        <f t="shared" si="33"/>
        <v>201747.49999999997</v>
      </c>
      <c r="O230" s="4">
        <f>N230*100/MAX(N230:$N$246) -100</f>
        <v>0</v>
      </c>
      <c r="P230" s="8">
        <f t="shared" si="42"/>
        <v>41660</v>
      </c>
      <c r="Q230">
        <f t="shared" si="40"/>
        <v>0</v>
      </c>
      <c r="R230" s="4">
        <f t="shared" si="41"/>
        <v>1257.4999999999709</v>
      </c>
    </row>
    <row r="231" spans="1:18" x14ac:dyDescent="0.3">
      <c r="A231" s="1">
        <v>41659</v>
      </c>
      <c r="B231" s="4">
        <v>6261.75</v>
      </c>
      <c r="C231" s="4">
        <v>6307.45</v>
      </c>
      <c r="D231" s="4">
        <v>6243.35</v>
      </c>
      <c r="E231" s="4">
        <v>6303.95</v>
      </c>
      <c r="F231">
        <v>122136071</v>
      </c>
      <c r="G231" s="4">
        <v>5499.51</v>
      </c>
      <c r="H231" s="3">
        <f t="shared" si="34"/>
        <v>9.8500000000003638</v>
      </c>
      <c r="I231" s="2">
        <f t="shared" si="35"/>
        <v>0.15625123930234797</v>
      </c>
      <c r="J231">
        <f t="shared" si="36"/>
        <v>2</v>
      </c>
      <c r="K231">
        <f t="shared" si="37"/>
        <v>0</v>
      </c>
      <c r="L231" s="4">
        <f t="shared" si="38"/>
        <v>52.150000000000546</v>
      </c>
      <c r="M231" s="4">
        <f t="shared" si="39"/>
        <v>0</v>
      </c>
      <c r="N231" s="4">
        <f t="shared" si="33"/>
        <v>200490</v>
      </c>
      <c r="O231" s="4">
        <f>N231*100/MAX(N231:$N$246) -100</f>
        <v>-0.17675321765538854</v>
      </c>
      <c r="P231" s="8">
        <f t="shared" si="42"/>
        <v>41653</v>
      </c>
      <c r="Q231">
        <f t="shared" si="40"/>
        <v>6</v>
      </c>
      <c r="R231" s="4">
        <f t="shared" si="41"/>
        <v>492.5000000000291</v>
      </c>
    </row>
    <row r="232" spans="1:18" x14ac:dyDescent="0.3">
      <c r="A232" s="1">
        <v>41656</v>
      </c>
      <c r="B232" s="4">
        <v>6306.25</v>
      </c>
      <c r="C232" s="4">
        <v>6327.1</v>
      </c>
      <c r="D232" s="4">
        <v>6246.35</v>
      </c>
      <c r="E232" s="4">
        <v>6261.65</v>
      </c>
      <c r="F232">
        <v>167719501</v>
      </c>
      <c r="G232" s="4">
        <v>7895.92</v>
      </c>
      <c r="H232" s="3">
        <f t="shared" si="34"/>
        <v>42.300000000000182</v>
      </c>
      <c r="I232" s="2">
        <f t="shared" si="35"/>
        <v>0.67554079196378247</v>
      </c>
      <c r="J232">
        <f t="shared" si="36"/>
        <v>1</v>
      </c>
      <c r="K232">
        <f t="shared" si="37"/>
        <v>0</v>
      </c>
      <c r="L232" s="4">
        <f t="shared" si="38"/>
        <v>42.300000000000182</v>
      </c>
      <c r="M232" s="4">
        <f t="shared" si="39"/>
        <v>0</v>
      </c>
      <c r="N232" s="4">
        <f t="shared" si="33"/>
        <v>199997.49999999997</v>
      </c>
      <c r="O232" s="4">
        <f>N232*100/MAX(N232:$N$246) -100</f>
        <v>-0.42196718862804516</v>
      </c>
      <c r="P232" s="8">
        <f t="shared" si="42"/>
        <v>41653</v>
      </c>
      <c r="Q232">
        <f t="shared" si="40"/>
        <v>3</v>
      </c>
      <c r="R232" s="4">
        <f t="shared" si="41"/>
        <v>2115</v>
      </c>
    </row>
    <row r="233" spans="1:18" x14ac:dyDescent="0.3">
      <c r="A233" s="1">
        <v>41655</v>
      </c>
      <c r="B233" s="4">
        <v>6341.35</v>
      </c>
      <c r="C233" s="4">
        <v>6346.5</v>
      </c>
      <c r="D233" s="4">
        <v>6299.85</v>
      </c>
      <c r="E233" s="4">
        <v>6318.9</v>
      </c>
      <c r="F233">
        <v>153420441</v>
      </c>
      <c r="G233" s="4">
        <v>6758.63</v>
      </c>
      <c r="H233" s="3">
        <f t="shared" si="34"/>
        <v>-57.25</v>
      </c>
      <c r="I233" s="2">
        <f t="shared" si="35"/>
        <v>-0.90601212236306961</v>
      </c>
      <c r="J233">
        <f t="shared" si="36"/>
        <v>0</v>
      </c>
      <c r="K233">
        <f t="shared" si="37"/>
        <v>2</v>
      </c>
      <c r="L233" s="4">
        <f t="shared" si="38"/>
        <v>0</v>
      </c>
      <c r="M233" s="4">
        <f t="shared" si="39"/>
        <v>-59.25</v>
      </c>
      <c r="N233" s="4">
        <f t="shared" si="33"/>
        <v>197882.49999999997</v>
      </c>
      <c r="O233" s="4">
        <f>N233*100/MAX(N233:$N$246) -100</f>
        <v>-1.4750180487440616</v>
      </c>
      <c r="P233" s="8">
        <f t="shared" si="42"/>
        <v>41653</v>
      </c>
      <c r="Q233">
        <f t="shared" si="40"/>
        <v>2</v>
      </c>
      <c r="R233" s="4">
        <f t="shared" si="41"/>
        <v>-2862.5</v>
      </c>
    </row>
    <row r="234" spans="1:18" x14ac:dyDescent="0.3">
      <c r="A234" s="1">
        <v>41654</v>
      </c>
      <c r="B234" s="4">
        <v>6265.95</v>
      </c>
      <c r="C234" s="4">
        <v>6325.2</v>
      </c>
      <c r="D234" s="4">
        <v>6265.3</v>
      </c>
      <c r="E234" s="4">
        <v>6320.9</v>
      </c>
      <c r="F234">
        <v>145922867</v>
      </c>
      <c r="G234" s="4">
        <v>6422.97</v>
      </c>
      <c r="H234" s="3">
        <f t="shared" si="34"/>
        <v>-2</v>
      </c>
      <c r="I234" s="2">
        <f t="shared" si="35"/>
        <v>-3.1641063772564038E-2</v>
      </c>
      <c r="J234">
        <f t="shared" si="36"/>
        <v>0</v>
      </c>
      <c r="K234">
        <f t="shared" si="37"/>
        <v>1</v>
      </c>
      <c r="L234" s="4">
        <f t="shared" si="38"/>
        <v>0</v>
      </c>
      <c r="M234" s="4">
        <f t="shared" si="39"/>
        <v>-2</v>
      </c>
      <c r="N234" s="4">
        <f t="shared" si="33"/>
        <v>200744.99999999997</v>
      </c>
      <c r="O234" s="4">
        <f>N234*100/MAX(N234:$N$246) -100</f>
        <v>-4.9789638776175593E-2</v>
      </c>
      <c r="P234" s="8">
        <f t="shared" si="42"/>
        <v>41653</v>
      </c>
      <c r="Q234">
        <f t="shared" si="40"/>
        <v>1</v>
      </c>
      <c r="R234" s="4">
        <f t="shared" si="41"/>
        <v>-100</v>
      </c>
    </row>
    <row r="235" spans="1:18" x14ac:dyDescent="0.3">
      <c r="A235" s="1">
        <v>41653</v>
      </c>
      <c r="B235" s="4">
        <v>6260.25</v>
      </c>
      <c r="C235" s="4">
        <v>6280.35</v>
      </c>
      <c r="D235" s="4">
        <v>6234.15</v>
      </c>
      <c r="E235" s="4">
        <v>6241.85</v>
      </c>
      <c r="F235">
        <v>110231153</v>
      </c>
      <c r="G235" s="4">
        <v>4703.01</v>
      </c>
      <c r="H235" s="3">
        <f t="shared" si="34"/>
        <v>79.049999999999272</v>
      </c>
      <c r="I235" s="2">
        <f t="shared" si="35"/>
        <v>1.2664514526943016</v>
      </c>
      <c r="J235">
        <f t="shared" si="36"/>
        <v>1</v>
      </c>
      <c r="K235">
        <f t="shared" si="37"/>
        <v>0</v>
      </c>
      <c r="L235" s="4">
        <f t="shared" si="38"/>
        <v>79.049999999999272</v>
      </c>
      <c r="M235" s="4">
        <f t="shared" si="39"/>
        <v>0</v>
      </c>
      <c r="N235" s="4">
        <f t="shared" si="33"/>
        <v>200844.99999999997</v>
      </c>
      <c r="O235" s="4">
        <f>N235*100/MAX(N235:$N$246) -100</f>
        <v>0</v>
      </c>
      <c r="P235" s="8">
        <f t="shared" si="42"/>
        <v>41653</v>
      </c>
      <c r="Q235">
        <f t="shared" si="40"/>
        <v>0</v>
      </c>
      <c r="R235" s="4">
        <f t="shared" si="41"/>
        <v>3952.4999999999709</v>
      </c>
    </row>
    <row r="236" spans="1:18" x14ac:dyDescent="0.3">
      <c r="A236" s="1">
        <v>41652</v>
      </c>
      <c r="B236" s="4">
        <v>6189.55</v>
      </c>
      <c r="C236" s="4">
        <v>6288.2</v>
      </c>
      <c r="D236" s="4">
        <v>6189.55</v>
      </c>
      <c r="E236" s="4">
        <v>6272.75</v>
      </c>
      <c r="F236">
        <v>135009945</v>
      </c>
      <c r="G236" s="4">
        <v>5984.02</v>
      </c>
      <c r="H236" s="3">
        <f t="shared" si="34"/>
        <v>-30.899999999999636</v>
      </c>
      <c r="I236" s="2">
        <f t="shared" si="35"/>
        <v>-0.49260691084452013</v>
      </c>
      <c r="J236">
        <f t="shared" si="36"/>
        <v>0</v>
      </c>
      <c r="K236">
        <f t="shared" si="37"/>
        <v>1</v>
      </c>
      <c r="L236" s="4">
        <f t="shared" si="38"/>
        <v>0</v>
      </c>
      <c r="M236" s="4">
        <f t="shared" si="39"/>
        <v>-30.899999999999636</v>
      </c>
      <c r="N236" s="4">
        <f t="shared" si="33"/>
        <v>196892.5</v>
      </c>
      <c r="O236" s="4">
        <f>N236*100/MAX(N236:$N$246) -100</f>
        <v>-1.5537499999999937</v>
      </c>
      <c r="P236" s="8">
        <f t="shared" si="42"/>
        <v>41638</v>
      </c>
      <c r="Q236">
        <f t="shared" si="40"/>
        <v>14</v>
      </c>
      <c r="R236" s="4">
        <f t="shared" si="41"/>
        <v>-1544.9999999999709</v>
      </c>
    </row>
    <row r="237" spans="1:18" x14ac:dyDescent="0.3">
      <c r="A237" s="1">
        <v>41649</v>
      </c>
      <c r="B237" s="4">
        <v>6178.85</v>
      </c>
      <c r="C237" s="4">
        <v>6239.1</v>
      </c>
      <c r="D237" s="4">
        <v>6139.6</v>
      </c>
      <c r="E237" s="4">
        <v>6171.45</v>
      </c>
      <c r="F237">
        <v>159920407</v>
      </c>
      <c r="G237" s="4">
        <v>7347.29</v>
      </c>
      <c r="H237" s="3">
        <f t="shared" si="34"/>
        <v>101.30000000000018</v>
      </c>
      <c r="I237" s="2">
        <f t="shared" si="35"/>
        <v>1.6414294857772516</v>
      </c>
      <c r="J237">
        <f t="shared" si="36"/>
        <v>2</v>
      </c>
      <c r="K237">
        <f t="shared" si="37"/>
        <v>0</v>
      </c>
      <c r="L237" s="4">
        <f t="shared" si="38"/>
        <v>104.39999999999964</v>
      </c>
      <c r="M237" s="4">
        <f t="shared" si="39"/>
        <v>0</v>
      </c>
      <c r="N237" s="4">
        <f t="shared" si="33"/>
        <v>198437.49999999997</v>
      </c>
      <c r="O237" s="4">
        <f>N237*100/MAX(N237:$N$246) -100</f>
        <v>-0.78125000000001421</v>
      </c>
      <c r="P237" s="8">
        <f t="shared" si="42"/>
        <v>41638</v>
      </c>
      <c r="Q237">
        <f t="shared" si="40"/>
        <v>11</v>
      </c>
      <c r="R237" s="4">
        <f t="shared" si="41"/>
        <v>5065</v>
      </c>
    </row>
    <row r="238" spans="1:18" x14ac:dyDescent="0.3">
      <c r="A238" s="1">
        <v>41648</v>
      </c>
      <c r="B238" s="4">
        <v>6181.7</v>
      </c>
      <c r="C238" s="4">
        <v>6188.05</v>
      </c>
      <c r="D238" s="4">
        <v>6148.25</v>
      </c>
      <c r="E238" s="4">
        <v>6168.35</v>
      </c>
      <c r="F238">
        <v>150064466</v>
      </c>
      <c r="G238" s="4">
        <v>5908.02</v>
      </c>
      <c r="H238" s="3">
        <f t="shared" si="34"/>
        <v>3.0999999999994543</v>
      </c>
      <c r="I238" s="2">
        <f t="shared" si="35"/>
        <v>5.0256551589962534E-2</v>
      </c>
      <c r="J238">
        <f t="shared" si="36"/>
        <v>1</v>
      </c>
      <c r="K238">
        <f t="shared" si="37"/>
        <v>0</v>
      </c>
      <c r="L238" s="4">
        <f t="shared" si="38"/>
        <v>3.0999999999994543</v>
      </c>
      <c r="M238" s="4">
        <f t="shared" si="39"/>
        <v>0</v>
      </c>
      <c r="N238" s="4">
        <f t="shared" si="33"/>
        <v>193372.49999999997</v>
      </c>
      <c r="O238" s="4">
        <f>N238*100/MAX(N238:$N$246) -100</f>
        <v>-3.3137500000000131</v>
      </c>
      <c r="P238" s="8">
        <f t="shared" si="42"/>
        <v>41638</v>
      </c>
      <c r="Q238">
        <f t="shared" si="40"/>
        <v>10</v>
      </c>
      <c r="R238" s="4">
        <f t="shared" si="41"/>
        <v>154.9999999999709</v>
      </c>
    </row>
    <row r="239" spans="1:18" x14ac:dyDescent="0.3">
      <c r="A239" s="1">
        <v>41647</v>
      </c>
      <c r="B239" s="4">
        <v>6178.05</v>
      </c>
      <c r="C239" s="4">
        <v>6192.1</v>
      </c>
      <c r="D239" s="4">
        <v>6160.35</v>
      </c>
      <c r="E239" s="4">
        <v>6174.6</v>
      </c>
      <c r="F239">
        <v>146912639</v>
      </c>
      <c r="G239" s="4">
        <v>5816.54</v>
      </c>
      <c r="H239" s="3">
        <f t="shared" si="34"/>
        <v>-6.25</v>
      </c>
      <c r="I239" s="2">
        <f t="shared" si="35"/>
        <v>-0.10122113173322968</v>
      </c>
      <c r="J239">
        <f t="shared" si="36"/>
        <v>0</v>
      </c>
      <c r="K239">
        <f t="shared" si="37"/>
        <v>1</v>
      </c>
      <c r="L239" s="4">
        <f t="shared" si="38"/>
        <v>0</v>
      </c>
      <c r="M239" s="4">
        <f t="shared" si="39"/>
        <v>-6.25</v>
      </c>
      <c r="N239" s="4">
        <f t="shared" si="33"/>
        <v>193217.5</v>
      </c>
      <c r="O239" s="4">
        <f>N239*100/MAX(N239:$N$246) -100</f>
        <v>-3.3912499999999994</v>
      </c>
      <c r="P239" s="8">
        <f t="shared" si="42"/>
        <v>41638</v>
      </c>
      <c r="Q239">
        <f t="shared" si="40"/>
        <v>9</v>
      </c>
      <c r="R239" s="4">
        <f t="shared" si="41"/>
        <v>-312.5</v>
      </c>
    </row>
    <row r="240" spans="1:18" x14ac:dyDescent="0.3">
      <c r="A240" s="1">
        <v>41646</v>
      </c>
      <c r="B240" s="4">
        <v>6203.9</v>
      </c>
      <c r="C240" s="4">
        <v>6221.5</v>
      </c>
      <c r="D240" s="4">
        <v>6144.75</v>
      </c>
      <c r="E240" s="4">
        <v>6162.25</v>
      </c>
      <c r="F240">
        <v>138559000</v>
      </c>
      <c r="G240" s="4">
        <v>5696.6</v>
      </c>
      <c r="H240" s="3">
        <f t="shared" si="34"/>
        <v>12.350000000000364</v>
      </c>
      <c r="I240" s="2">
        <f t="shared" si="35"/>
        <v>0.20041380989087368</v>
      </c>
      <c r="J240">
        <f t="shared" si="36"/>
        <v>1</v>
      </c>
      <c r="K240">
        <f t="shared" si="37"/>
        <v>0</v>
      </c>
      <c r="L240" s="4">
        <f t="shared" si="38"/>
        <v>12.350000000000364</v>
      </c>
      <c r="M240" s="4">
        <f t="shared" si="39"/>
        <v>0</v>
      </c>
      <c r="N240" s="4">
        <f t="shared" si="33"/>
        <v>193530</v>
      </c>
      <c r="O240" s="4">
        <f>N240*100/MAX(N240:$N$246) -100</f>
        <v>-3.2349999999999994</v>
      </c>
      <c r="P240" s="8">
        <f t="shared" si="42"/>
        <v>41638</v>
      </c>
      <c r="Q240">
        <f t="shared" si="40"/>
        <v>8</v>
      </c>
      <c r="R240" s="4">
        <f t="shared" si="41"/>
        <v>617.5000000000291</v>
      </c>
    </row>
    <row r="241" spans="1:18" x14ac:dyDescent="0.3">
      <c r="A241" s="1">
        <v>41645</v>
      </c>
      <c r="B241" s="4">
        <v>6220.85</v>
      </c>
      <c r="C241" s="4">
        <v>6224.7</v>
      </c>
      <c r="D241" s="4">
        <v>6170.25</v>
      </c>
      <c r="E241" s="4">
        <v>6191.45</v>
      </c>
      <c r="F241">
        <v>118344976</v>
      </c>
      <c r="G241" s="4">
        <v>4722.67</v>
      </c>
      <c r="H241" s="3">
        <f t="shared" si="34"/>
        <v>-29.199999999999818</v>
      </c>
      <c r="I241" s="2">
        <f t="shared" si="35"/>
        <v>-0.47161811853442764</v>
      </c>
      <c r="J241">
        <f t="shared" si="36"/>
        <v>0</v>
      </c>
      <c r="K241">
        <f t="shared" si="37"/>
        <v>5</v>
      </c>
      <c r="L241" s="4">
        <f t="shared" si="38"/>
        <v>0</v>
      </c>
      <c r="M241" s="4">
        <f t="shared" si="39"/>
        <v>-141.75</v>
      </c>
      <c r="N241" s="4">
        <f t="shared" si="33"/>
        <v>192912.49999999997</v>
      </c>
      <c r="O241" s="4">
        <f>N241*100/MAX(N241:$N$246) -100</f>
        <v>-3.5437500000000171</v>
      </c>
      <c r="P241" s="8">
        <f t="shared" si="42"/>
        <v>41638</v>
      </c>
      <c r="Q241">
        <f t="shared" si="40"/>
        <v>7</v>
      </c>
      <c r="R241" s="4">
        <f t="shared" si="41"/>
        <v>-1460</v>
      </c>
    </row>
    <row r="242" spans="1:18" x14ac:dyDescent="0.3">
      <c r="A242" s="1">
        <v>41642</v>
      </c>
      <c r="B242" s="4">
        <v>6194.55</v>
      </c>
      <c r="C242" s="4">
        <v>6221.7</v>
      </c>
      <c r="D242" s="4">
        <v>6171.25</v>
      </c>
      <c r="E242" s="4">
        <v>6211.15</v>
      </c>
      <c r="F242">
        <v>139043889</v>
      </c>
      <c r="G242" s="4">
        <v>5369.42</v>
      </c>
      <c r="H242" s="3">
        <f t="shared" si="34"/>
        <v>-19.699999999999818</v>
      </c>
      <c r="I242" s="2">
        <f t="shared" si="35"/>
        <v>-0.31717153828195777</v>
      </c>
      <c r="J242">
        <f t="shared" si="36"/>
        <v>0</v>
      </c>
      <c r="K242">
        <f t="shared" si="37"/>
        <v>4</v>
      </c>
      <c r="L242" s="4">
        <f t="shared" si="38"/>
        <v>0</v>
      </c>
      <c r="M242" s="4">
        <f t="shared" si="39"/>
        <v>-112.55000000000018</v>
      </c>
      <c r="N242" s="4">
        <f t="shared" si="33"/>
        <v>194372.49999999997</v>
      </c>
      <c r="O242" s="4">
        <f>N242*100/MAX(N242:$N$246) -100</f>
        <v>-2.8137500000000131</v>
      </c>
      <c r="P242" s="8">
        <f t="shared" si="42"/>
        <v>41638</v>
      </c>
      <c r="Q242">
        <f t="shared" si="40"/>
        <v>4</v>
      </c>
      <c r="R242" s="4">
        <f t="shared" si="41"/>
        <v>-985</v>
      </c>
    </row>
    <row r="243" spans="1:18" x14ac:dyDescent="0.3">
      <c r="A243" s="1">
        <v>41641</v>
      </c>
      <c r="B243" s="4">
        <v>6301.25</v>
      </c>
      <c r="C243" s="4">
        <v>6358.3</v>
      </c>
      <c r="D243" s="4">
        <v>6211.3</v>
      </c>
      <c r="E243" s="4">
        <v>6221.15</v>
      </c>
      <c r="F243">
        <v>158132556</v>
      </c>
      <c r="G243" s="4">
        <v>5249.79</v>
      </c>
      <c r="H243" s="3">
        <f t="shared" si="34"/>
        <v>-10</v>
      </c>
      <c r="I243" s="2">
        <f t="shared" si="35"/>
        <v>-0.16074198500277281</v>
      </c>
      <c r="J243">
        <f t="shared" si="36"/>
        <v>0</v>
      </c>
      <c r="K243">
        <f t="shared" si="37"/>
        <v>3</v>
      </c>
      <c r="L243" s="4">
        <f t="shared" si="38"/>
        <v>0</v>
      </c>
      <c r="M243" s="4">
        <f t="shared" si="39"/>
        <v>-92.850000000000364</v>
      </c>
      <c r="N243" s="4">
        <f t="shared" si="33"/>
        <v>195357.49999999997</v>
      </c>
      <c r="O243" s="4">
        <f>N243*100/MAX(N243:$N$246) -100</f>
        <v>-2.3212500000000205</v>
      </c>
      <c r="P243" s="8">
        <f t="shared" si="42"/>
        <v>41638</v>
      </c>
      <c r="Q243">
        <f t="shared" si="40"/>
        <v>3</v>
      </c>
      <c r="R243" s="4">
        <f t="shared" si="41"/>
        <v>-500</v>
      </c>
    </row>
    <row r="244" spans="1:18" x14ac:dyDescent="0.3">
      <c r="A244" s="1">
        <v>41640</v>
      </c>
      <c r="B244" s="4">
        <v>6323.8</v>
      </c>
      <c r="C244" s="4">
        <v>6327.2</v>
      </c>
      <c r="D244" s="4">
        <v>6298.25</v>
      </c>
      <c r="E244" s="4">
        <v>6301.65</v>
      </c>
      <c r="F244">
        <v>69567668</v>
      </c>
      <c r="G244" s="4">
        <v>2015.36</v>
      </c>
      <c r="H244" s="3">
        <f t="shared" si="34"/>
        <v>-80.5</v>
      </c>
      <c r="I244" s="2">
        <f t="shared" si="35"/>
        <v>-1.2774432093181944</v>
      </c>
      <c r="J244">
        <f t="shared" si="36"/>
        <v>0</v>
      </c>
      <c r="K244">
        <f t="shared" si="37"/>
        <v>2</v>
      </c>
      <c r="L244" s="4">
        <f t="shared" si="38"/>
        <v>0</v>
      </c>
      <c r="M244" s="4">
        <f t="shared" si="39"/>
        <v>-82.850000000000364</v>
      </c>
      <c r="N244" s="4">
        <f t="shared" si="33"/>
        <v>195857.49999999997</v>
      </c>
      <c r="O244" s="4">
        <f>N244*100/MAX(N244:$N$246) -100</f>
        <v>-2.0712500000000205</v>
      </c>
      <c r="P244" s="8">
        <f t="shared" si="42"/>
        <v>41638</v>
      </c>
      <c r="Q244">
        <f t="shared" si="40"/>
        <v>2</v>
      </c>
      <c r="R244" s="4">
        <f t="shared" si="41"/>
        <v>-4025</v>
      </c>
    </row>
    <row r="245" spans="1:18" x14ac:dyDescent="0.3">
      <c r="A245" s="1">
        <v>41639</v>
      </c>
      <c r="B245" s="4">
        <v>6307.35</v>
      </c>
      <c r="C245" s="4">
        <v>6317.3</v>
      </c>
      <c r="D245" s="4">
        <v>6287.3</v>
      </c>
      <c r="E245" s="4">
        <v>6304</v>
      </c>
      <c r="F245">
        <v>103439312</v>
      </c>
      <c r="G245" s="4">
        <v>3032.11</v>
      </c>
      <c r="H245" s="3">
        <f t="shared" si="34"/>
        <v>-2.3500000000003638</v>
      </c>
      <c r="I245" s="2">
        <f t="shared" si="35"/>
        <v>-3.7277918781731659E-2</v>
      </c>
      <c r="J245">
        <f t="shared" si="36"/>
        <v>0</v>
      </c>
      <c r="K245">
        <f t="shared" si="37"/>
        <v>1</v>
      </c>
      <c r="L245" s="4">
        <f t="shared" si="38"/>
        <v>0</v>
      </c>
      <c r="M245" s="4">
        <f t="shared" si="39"/>
        <v>-2.3500000000003638</v>
      </c>
      <c r="N245" s="4">
        <f>N246+50*H245</f>
        <v>199882.49999999997</v>
      </c>
      <c r="O245" s="4">
        <f>N245*100/MAX(N245:$N$246) -100</f>
        <v>-5.8750000000017621E-2</v>
      </c>
      <c r="P245" s="1">
        <v>41638</v>
      </c>
      <c r="Q245">
        <f t="shared" si="40"/>
        <v>1</v>
      </c>
      <c r="R245" s="4">
        <f t="shared" si="41"/>
        <v>-117.5000000000291</v>
      </c>
    </row>
    <row r="246" spans="1:18" x14ac:dyDescent="0.3">
      <c r="A246" s="1">
        <v>41638</v>
      </c>
      <c r="N246">
        <v>200000</v>
      </c>
    </row>
    <row r="247" spans="1:18" x14ac:dyDescent="0.3">
      <c r="A247" s="1"/>
    </row>
    <row r="248" spans="1:18" x14ac:dyDescent="0.3">
      <c r="A248" s="1"/>
    </row>
  </sheetData>
  <sortState xmlns:xlrd2="http://schemas.microsoft.com/office/spreadsheetml/2017/richdata2" ref="A2:G246">
    <sortCondition descending="1" ref="A1:A246"/>
  </sortState>
  <conditionalFormatting sqref="T5">
    <cfRule type="cellIs" dxfId="8" priority="8" operator="greaterThan">
      <formula>66</formula>
    </cfRule>
    <cfRule type="cellIs" dxfId="7" priority="9" operator="lessThan">
      <formula>66</formula>
    </cfRule>
  </conditionalFormatting>
  <conditionalFormatting sqref="T7">
    <cfRule type="cellIs" dxfId="6" priority="6" operator="greaterThan">
      <formula>15</formula>
    </cfRule>
    <cfRule type="cellIs" dxfId="5" priority="7" operator="lessThan">
      <formula>15</formula>
    </cfRule>
  </conditionalFormatting>
  <conditionalFormatting sqref="T12">
    <cfRule type="cellIs" dxfId="4" priority="3" operator="between">
      <formula>1.3</formula>
      <formula>1.5</formula>
    </cfRule>
    <cfRule type="cellIs" dxfId="3" priority="4" operator="greaterThan">
      <formula>1.5</formula>
    </cfRule>
    <cfRule type="cellIs" dxfId="2" priority="5" operator="lessThan">
      <formula>1.3</formula>
    </cfRule>
  </conditionalFormatting>
  <conditionalFormatting sqref="T17">
    <cfRule type="cellIs" dxfId="1" priority="1" operator="lessThan">
      <formula>20</formula>
    </cfRule>
    <cfRule type="cellIs" dxfId="0" priority="2" operator="greaterThan">
      <formula>20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 Gottumukkula</cp:lastModifiedBy>
  <dcterms:created xsi:type="dcterms:W3CDTF">2022-07-30T04:54:21Z</dcterms:created>
  <dcterms:modified xsi:type="dcterms:W3CDTF">2022-07-30T09:42:11Z</dcterms:modified>
</cp:coreProperties>
</file>